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/>
  <bookViews>
    <workbookView xWindow="65428" yWindow="65428" windowWidth="23256" windowHeight="12576" activeTab="0"/>
  </bookViews>
  <sheets>
    <sheet name="Figure 1" sheetId="1" r:id="rId1"/>
    <sheet name="Figure 2" sheetId="5" r:id="rId2"/>
    <sheet name="Figure 3" sheetId="6" r:id="rId3"/>
    <sheet name="Figure 4" sheetId="7" r:id="rId4"/>
  </sheets>
  <definedNames/>
  <calcPr calcId="191029"/>
  <extLst/>
</workbook>
</file>

<file path=xl/sharedStrings.xml><?xml version="1.0" encoding="utf-8"?>
<sst xmlns="http://schemas.openxmlformats.org/spreadsheetml/2006/main" count="296" uniqueCount="224">
  <si>
    <t>Production in industry - monthly data [sts_inpr_m]</t>
  </si>
  <si>
    <t>Last update</t>
  </si>
  <si>
    <t>Extracted on</t>
  </si>
  <si>
    <t>Source of data</t>
  </si>
  <si>
    <t>Eurostat</t>
  </si>
  <si>
    <t>INDIC_BT</t>
  </si>
  <si>
    <t>Volume index of production</t>
  </si>
  <si>
    <t>GEO</t>
  </si>
  <si>
    <t>European Union (current composition)</t>
  </si>
  <si>
    <t>S_ADJ</t>
  </si>
  <si>
    <t>Seasonally and calendar adjusted data</t>
  </si>
  <si>
    <t>UNIT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</si>
  <si>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</si>
  <si>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</si>
  <si>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</si>
  <si>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</si>
  <si>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</si>
  <si>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</si>
  <si>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</si>
  <si>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</si>
  <si>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</si>
  <si>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</si>
  <si>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</si>
  <si>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</si>
  <si>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</si>
  <si>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</si>
  <si>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</si>
  <si>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</si>
  <si>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</si>
  <si>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</si>
  <si>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</si>
  <si>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</si>
  <si>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</si>
  <si>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</si>
  <si>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</si>
  <si>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</si>
  <si>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</si>
  <si>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</si>
  <si>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</si>
  <si>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</si>
  <si>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</si>
  <si>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</si>
  <si>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</si>
  <si>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</si>
  <si>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</si>
  <si>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 xml:space="preserve"> 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</si>
  <si>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</si>
  <si>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</si>
  <si>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</si>
  <si>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</si>
  <si>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</si>
  <si>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</si>
  <si>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</si>
  <si>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</si>
  <si>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</si>
  <si>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</si>
  <si>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</si>
  <si>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</si>
  <si>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</si>
  <si>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</si>
  <si>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</si>
  <si>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</si>
  <si>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</si>
  <si>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</si>
  <si>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</si>
  <si>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</si>
  <si>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</si>
  <si>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</si>
  <si>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</si>
  <si>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</si>
  <si>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</si>
  <si>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</si>
  <si>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</si>
  <si>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</si>
  <si>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</si>
  <si>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</si>
  <si>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</si>
  <si>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</si>
  <si>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</si>
  <si>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2021M02</t>
  </si>
  <si>
    <t>2021M03</t>
  </si>
  <si>
    <t>2021M04</t>
  </si>
  <si>
    <t>2021M05</t>
  </si>
  <si>
    <t>2021M06</t>
  </si>
  <si>
    <t>2021M07</t>
  </si>
  <si>
    <t>2021M08</t>
  </si>
  <si>
    <t>EU</t>
  </si>
  <si>
    <t>2021M09</t>
  </si>
  <si>
    <t>2021M10</t>
  </si>
  <si>
    <t>2021M11</t>
  </si>
  <si>
    <t>2021M12</t>
  </si>
  <si>
    <t>2022M02</t>
  </si>
  <si>
    <t>2022M03</t>
  </si>
  <si>
    <t>2022M04</t>
  </si>
  <si>
    <t>2022M05</t>
  </si>
  <si>
    <t>2022M06</t>
  </si>
  <si>
    <t>2022M07</t>
  </si>
  <si>
    <t>2022M08</t>
  </si>
  <si>
    <t>2022M09</t>
  </si>
  <si>
    <t>Before Covid</t>
  </si>
  <si>
    <t>2022M10</t>
  </si>
  <si>
    <t>2022M11</t>
  </si>
  <si>
    <t>2022M12</t>
  </si>
  <si>
    <t>2023M02</t>
  </si>
  <si>
    <t>2023M03</t>
  </si>
  <si>
    <t>2023M04</t>
  </si>
  <si>
    <t>2023M05</t>
  </si>
  <si>
    <t>2023M06</t>
  </si>
  <si>
    <t>2023M07</t>
  </si>
  <si>
    <t>2023M08</t>
  </si>
  <si>
    <t>2023M09</t>
  </si>
  <si>
    <t>2022</t>
  </si>
  <si>
    <t>Euro area</t>
  </si>
  <si>
    <t>Total Market Production</t>
  </si>
  <si>
    <t>Industry</t>
  </si>
  <si>
    <t>Construction</t>
  </si>
  <si>
    <t>Trade</t>
  </si>
  <si>
    <t>Services</t>
  </si>
  <si>
    <r>
      <t>Source:</t>
    </r>
    <r>
      <rPr>
        <sz val="10"/>
        <rFont val="Arial"/>
        <family val="2"/>
      </rPr>
      <t xml:space="preserve"> Eurostat (online data code: sts_tot_prod_m)</t>
    </r>
  </si>
  <si>
    <t xml:space="preserve">Dataset: </t>
  </si>
  <si>
    <t>Gross value added and income by A*10 industry breakdowns [NAMA_10_A10__custom_7040916]</t>
  </si>
  <si>
    <t xml:space="preserve">Last updated: </t>
  </si>
  <si>
    <t>Time frequency [FREQ]</t>
  </si>
  <si>
    <t>Annual [A]</t>
  </si>
  <si>
    <t>Unit of measure [UNIT]</t>
  </si>
  <si>
    <t>Current prices, million euro [CP_MEUR]</t>
  </si>
  <si>
    <t>National accounts indicator (ESA 2010) [NA_ITEM]</t>
  </si>
  <si>
    <t>Value added, gross [B1G]</t>
  </si>
  <si>
    <t>Geopolitical entity (reporting) [GEO]</t>
  </si>
  <si>
    <t>European Union - 27 countries (from 2020) [EU27_2020]</t>
  </si>
  <si>
    <t>TIME</t>
  </si>
  <si>
    <t>NACE_R2 (Codes)</t>
  </si>
  <si>
    <t>NACE_R2 (Labels)</t>
  </si>
  <si>
    <t/>
  </si>
  <si>
    <t>TOTAL</t>
  </si>
  <si>
    <t>Total - all NACE activities</t>
  </si>
  <si>
    <t>A</t>
  </si>
  <si>
    <t>Agriculture, forestry and fishing</t>
  </si>
  <si>
    <t>B-E</t>
  </si>
  <si>
    <t>Industry (except construction)</t>
  </si>
  <si>
    <t>F</t>
  </si>
  <si>
    <t>G-I</t>
  </si>
  <si>
    <t>Wholesale and retail trade, transport, accommodation and food service activities</t>
  </si>
  <si>
    <t>J</t>
  </si>
  <si>
    <t>Information and communication</t>
  </si>
  <si>
    <t>K</t>
  </si>
  <si>
    <t>Financial and insurance activities</t>
  </si>
  <si>
    <t>L</t>
  </si>
  <si>
    <t>Real estate activities</t>
  </si>
  <si>
    <t>M_N</t>
  </si>
  <si>
    <t>Professional, scientific and technical activities; administrative and support service activities</t>
  </si>
  <si>
    <t>O-Q</t>
  </si>
  <si>
    <t>Public administration, defence, education, human health and social work activities</t>
  </si>
  <si>
    <t>R-U</t>
  </si>
  <si>
    <t>Arts, entertainment and recreation; other service activities; activities of household and extra-territorial organizations and bodies</t>
  </si>
  <si>
    <t>TMPI</t>
  </si>
  <si>
    <t>Information, real estate, professional services</t>
  </si>
  <si>
    <t>Trade, transport, hotels, restaurants</t>
  </si>
  <si>
    <t>Agriculture</t>
  </si>
  <si>
    <t>Financial services</t>
  </si>
  <si>
    <t>Public services</t>
  </si>
  <si>
    <t>Time frequency</t>
  </si>
  <si>
    <t>Quarterly</t>
  </si>
  <si>
    <t>Unit of measure</t>
  </si>
  <si>
    <t>Seasonal adjustment</t>
  </si>
  <si>
    <t>National accounts indicator (ESA 2010)</t>
  </si>
  <si>
    <t>Gross domestic product at market prices</t>
  </si>
  <si>
    <t>2015Q2</t>
  </si>
  <si>
    <t>2015Q3</t>
  </si>
  <si>
    <t>2015Q4</t>
  </si>
  <si>
    <t>2016Q2</t>
  </si>
  <si>
    <t>2016Q3</t>
  </si>
  <si>
    <t>2016Q4</t>
  </si>
  <si>
    <t>2017Q2</t>
  </si>
  <si>
    <t>2017Q3</t>
  </si>
  <si>
    <t>2017Q4</t>
  </si>
  <si>
    <t>2018Q2</t>
  </si>
  <si>
    <t>2018Q3</t>
  </si>
  <si>
    <t>2018Q4</t>
  </si>
  <si>
    <t>2019Q2</t>
  </si>
  <si>
    <t>2019Q3</t>
  </si>
  <si>
    <t>2019Q4</t>
  </si>
  <si>
    <t>2020Q2</t>
  </si>
  <si>
    <t>2020Q3</t>
  </si>
  <si>
    <t>2020Q4</t>
  </si>
  <si>
    <t>2021Q2</t>
  </si>
  <si>
    <t>2021Q3</t>
  </si>
  <si>
    <t>2021Q4</t>
  </si>
  <si>
    <t>2022Q2</t>
  </si>
  <si>
    <t>2022Q3</t>
  </si>
  <si>
    <t>2022Q4</t>
  </si>
  <si>
    <t>2023Q2</t>
  </si>
  <si>
    <t>GDP (chain linked volumes)</t>
  </si>
  <si>
    <t>Abs error</t>
  </si>
  <si>
    <r>
      <t>Source:</t>
    </r>
    <r>
      <rPr>
        <sz val="10"/>
        <rFont val="Arial"/>
        <family val="2"/>
      </rPr>
      <t xml:space="preserve"> Eurostat (online data code: nama_10_A10)</t>
    </r>
  </si>
  <si>
    <t>Figure 3: EU, Total value added, 2022</t>
  </si>
  <si>
    <t>Data extracted on 08/12/2023</t>
  </si>
  <si>
    <t>TMPI quarterly</t>
  </si>
  <si>
    <t>GDP and main components (output, expenditure and income) [NAMQ_10_GDP]</t>
  </si>
  <si>
    <t>Regaining pre-crisis level</t>
  </si>
  <si>
    <t>2023M10</t>
  </si>
  <si>
    <t>2023M11</t>
  </si>
  <si>
    <t>2023M12</t>
  </si>
  <si>
    <t>Index, 2021=100</t>
  </si>
  <si>
    <t>April 20234</t>
  </si>
  <si>
    <t>Chain linked volumes, index 2021=100</t>
  </si>
  <si>
    <t>Data extracted on 04/04/2024</t>
  </si>
  <si>
    <t>GDP 03/04/2024, TMPI: 04/04/2024</t>
  </si>
  <si>
    <t>rescaled to 2021 = 100</t>
  </si>
  <si>
    <t>Av jan 15-feb 20</t>
  </si>
  <si>
    <t>drop march</t>
  </si>
  <si>
    <t>drop april</t>
  </si>
  <si>
    <t>recovery</t>
  </si>
  <si>
    <t>before Covid</t>
  </si>
  <si>
    <t>Recovery Industry</t>
  </si>
  <si>
    <t>Recovery Trade</t>
  </si>
  <si>
    <t>Recovery Services</t>
  </si>
  <si>
    <t>Recovery TMPI</t>
  </si>
  <si>
    <t>Recovery Construction</t>
  </si>
  <si>
    <t>Since June 2020</t>
  </si>
  <si>
    <t>2023Q3</t>
  </si>
  <si>
    <t>2023Q4</t>
  </si>
  <si>
    <t>EU, EA, Total market production, 2015-2024, seasonally adjusted data, 2021=100</t>
  </si>
  <si>
    <t>TMPI: 04/04/2024, Industrial production: 23/03/2024, Construction production 29/03/2024, Trade volume: 05/04/2024, Services production: 30/03/2024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</si>
</sst>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"/>
    <numFmt numFmtId="165" formatCode="0.0"/>
    <numFmt numFmtId="166" formatCode="#,##0.##########"/>
    <numFmt numFmtId="167" formatCode="0.0%"/>
    <numFmt numFmtId="168" formatCode="mm\-yyyy;@"/>
    <numFmt numFmtId="169" formatCode="#,##0.000"/>
  </numFmts>
  <fonts count="14"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9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4669AF"/>
        <bgColor indexed="64"/>
      </patternFill>
    </fill>
    <fill>
      <patternFill patternType="solid">
        <fgColor rgb="FF0096DC"/>
        <bgColor indexed="64"/>
      </patternFill>
    </fill>
    <fill>
      <patternFill patternType="mediumGray">
        <bgColor indexed="22"/>
      </patternFill>
    </fill>
    <fill>
      <patternFill patternType="solid">
        <fgColor rgb="FFDCE6F1"/>
        <bgColor indexed="64"/>
      </patternFill>
    </fill>
    <fill>
      <patternFill patternType="solid">
        <fgColor rgb="FFF6F6F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1" fillId="0" borderId="0" xfId="0" applyNumberFormat="1" applyFont="1" applyFill="1" applyBorder="1" applyAlignment="1">
      <alignment/>
    </xf>
    <xf numFmtId="0" fontId="1" fillId="0" borderId="0" xfId="0" applyFont="1"/>
    <xf numFmtId="0" fontId="1" fillId="2" borderId="1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165" fontId="1" fillId="0" borderId="0" xfId="0" applyNumberFormat="1" applyFont="1"/>
    <xf numFmtId="164" fontId="1" fillId="0" borderId="0" xfId="0" applyNumberFormat="1" applyFont="1"/>
    <xf numFmtId="0" fontId="2" fillId="0" borderId="0" xfId="0" applyFont="1" applyAlignment="1">
      <alignment horizontal="left"/>
    </xf>
    <xf numFmtId="0" fontId="3" fillId="0" borderId="0" xfId="0" applyNumberFormat="1" applyFont="1" applyFill="1" applyBorder="1" applyAlignment="1">
      <alignment/>
    </xf>
    <xf numFmtId="165" fontId="1" fillId="0" borderId="0" xfId="0" applyNumberFormat="1" applyFont="1" applyFill="1"/>
    <xf numFmtId="0" fontId="1" fillId="0" borderId="0" xfId="0" applyFont="1" applyFill="1"/>
    <xf numFmtId="0" fontId="1" fillId="0" borderId="1" xfId="0" applyNumberFormat="1" applyFont="1" applyFill="1" applyBorder="1" applyAlignment="1">
      <alignment/>
    </xf>
    <xf numFmtId="0" fontId="3" fillId="0" borderId="0" xfId="0" applyFont="1" applyFill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0" fillId="5" borderId="0" xfId="0" applyFill="1"/>
    <xf numFmtId="0" fontId="5" fillId="6" borderId="2" xfId="0" applyFont="1" applyFill="1" applyBorder="1" applyAlignment="1">
      <alignment horizontal="left" vertical="center"/>
    </xf>
    <xf numFmtId="165" fontId="0" fillId="0" borderId="0" xfId="0" applyNumberFormat="1"/>
    <xf numFmtId="0" fontId="2" fillId="0" borderId="0" xfId="0" applyFont="1"/>
    <xf numFmtId="167" fontId="0" fillId="0" borderId="0" xfId="0" applyNumberForma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8" fontId="0" fillId="0" borderId="0" xfId="0" applyNumberFormat="1"/>
    <xf numFmtId="0" fontId="0" fillId="0" borderId="0" xfId="0" applyFill="1"/>
    <xf numFmtId="166" fontId="4" fillId="0" borderId="0" xfId="0" applyNumberFormat="1" applyFont="1" applyFill="1" applyAlignment="1">
      <alignment horizontal="right" vertical="center" shrinkToFit="1"/>
    </xf>
    <xf numFmtId="169" fontId="4" fillId="0" borderId="0" xfId="0" applyNumberFormat="1" applyFont="1" applyFill="1" applyAlignment="1">
      <alignment horizontal="right" vertical="center" shrinkToFit="1"/>
    </xf>
    <xf numFmtId="0" fontId="0" fillId="0" borderId="0" xfId="0" applyFont="1"/>
    <xf numFmtId="0" fontId="3" fillId="0" borderId="0" xfId="0" applyFont="1" applyAlignment="1">
      <alignment/>
    </xf>
    <xf numFmtId="0" fontId="4" fillId="0" borderId="0" xfId="0" applyFont="1"/>
    <xf numFmtId="14" fontId="1" fillId="0" borderId="0" xfId="0" applyNumberFormat="1" applyFont="1"/>
    <xf numFmtId="166" fontId="4" fillId="0" borderId="0" xfId="0" applyNumberFormat="1" applyFont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166" fontId="4" fillId="7" borderId="0" xfId="0" applyNumberFormat="1" applyFont="1" applyFill="1" applyAlignment="1">
      <alignment horizontal="right" vertical="center" shrinkToFit="1"/>
    </xf>
    <xf numFmtId="164" fontId="4" fillId="7" borderId="0" xfId="0" applyNumberFormat="1" applyFont="1" applyFill="1" applyAlignment="1">
      <alignment horizontal="right" vertical="center" shrinkToFit="1"/>
    </xf>
    <xf numFmtId="2" fontId="0" fillId="0" borderId="0" xfId="0" applyNumberFormat="1"/>
    <xf numFmtId="14" fontId="4" fillId="0" borderId="0" xfId="0" applyNumberFormat="1" applyFont="1" applyAlignment="1">
      <alignment horizontal="left" vertical="center"/>
    </xf>
    <xf numFmtId="169" fontId="4" fillId="7" borderId="0" xfId="0" applyNumberFormat="1" applyFont="1" applyFill="1" applyAlignment="1">
      <alignment horizontal="right" vertical="center" shrinkToFit="1"/>
    </xf>
    <xf numFmtId="2" fontId="1" fillId="0" borderId="0" xfId="0" applyNumberFormat="1" applyFont="1"/>
    <xf numFmtId="0" fontId="4" fillId="2" borderId="1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5" fontId="4" fillId="0" borderId="0" xfId="0" applyNumberFormat="1" applyFont="1"/>
    <xf numFmtId="166" fontId="4" fillId="0" borderId="0" xfId="0" applyNumberFormat="1" applyFont="1" applyAlignment="1">
      <alignment horizontal="right" vertical="center" shrinkToFit="1"/>
    </xf>
    <xf numFmtId="164" fontId="4" fillId="0" borderId="0" xfId="0" applyNumberFormat="1" applyFont="1" applyAlignment="1">
      <alignment horizontal="right" vertical="center" shrinkToFit="1"/>
    </xf>
    <xf numFmtId="0" fontId="6" fillId="3" borderId="2" xfId="0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EA, Total market production, 2015-2024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 data, 2021=100)</a:t>
            </a:r>
          </a:p>
        </c:rich>
      </c:tx>
      <c:layout>
        <c:manualLayout>
          <c:xMode val="edge"/>
          <c:yMode val="edge"/>
          <c:x val="0.0052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845"/>
        </c:manualLayout>
      </c:layout>
      <c:lineChart>
        <c:grouping val="standard"/>
        <c:varyColors val="0"/>
        <c:ser>
          <c:idx val="5"/>
          <c:order val="0"/>
          <c:tx>
            <c:strRef>
              <c:f>'Figure 1'!$A$13</c:f>
              <c:strCache>
                <c:ptCount val="1"/>
                <c:pt idx="0">
                  <c:v>EU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Ref>
              <c:f>'Figure 1'!$B$13:$DB$13</c:f>
              <c:numCache/>
            </c:numRef>
          </c:val>
          <c:smooth val="0"/>
        </c:ser>
        <c:ser>
          <c:idx val="4"/>
          <c:order val="1"/>
          <c:tx>
            <c:v/>
          </c:tx>
          <c:spPr>
            <a:ln w="158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2"/>
          <c:tx>
            <c:strRef>
              <c:f>'Figure 1'!$A$14</c:f>
              <c:strCache>
                <c:ptCount val="1"/>
                <c:pt idx="0">
                  <c:v>Euro area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2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Ref>
              <c:f>'Figure 1'!$B$14:$DF$14</c:f>
              <c:numCache/>
            </c:numRef>
          </c:val>
          <c:smooth val="0"/>
        </c:ser>
        <c:ser>
          <c:idx val="0"/>
          <c:order val="3"/>
          <c:tx>
            <c:v/>
          </c:tx>
          <c:spPr>
            <a:ln w="15875" cap="rnd" cmpd="sng">
              <a:solidFill>
                <a:srgbClr val="20848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 w="28575">
                <a:solidFill>
                  <a:srgbClr val="208486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1"/>
          <c:order val="4"/>
          <c:tx>
            <c:v/>
          </c:tx>
          <c:spPr>
            <a:ln w="158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2"/>
            <c:spPr>
              <a:noFill/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2"/>
          <c:order val="5"/>
          <c:tx>
            <c:v/>
          </c:tx>
          <c:spPr>
            <a:ln w="15875" cap="rnd" cmpd="sng">
              <a:solidFill>
                <a:srgbClr val="C05F0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4"/>
            <c:spPr>
              <a:solidFill>
                <a:srgbClr val="C05F03"/>
              </a:solidFill>
              <a:ln w="28575">
                <a:solidFill>
                  <a:srgbClr val="C05F03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1'!$B$12:$DF$12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marker val="1"/>
        <c:axId val="28697644"/>
        <c:axId val="56952205"/>
      </c:lineChart>
      <c:catAx>
        <c:axId val="2869764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52205"/>
        <c:crosses val="autoZero"/>
        <c:auto val="1"/>
        <c:lblOffset val="100"/>
        <c:tickLblSkip val="12"/>
        <c:noMultiLvlLbl val="0"/>
      </c:catAx>
      <c:valAx>
        <c:axId val="56952205"/>
        <c:scaling>
          <c:orientation val="minMax"/>
          <c:max val="11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8697644"/>
        <c:crosses val="autoZero"/>
        <c:crossBetween val="between"/>
        <c:dispUnits/>
        <c:majorUnit val="10"/>
      </c:valAx>
    </c:plotArea>
    <c:legend>
      <c:legendPos val="b"/>
      <c:legendEntry>
        <c:idx val="1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1075"/>
          <c:y val="0.77375"/>
          <c:w val="0.77875"/>
          <c:h val="0.09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EA, Total market production, 2020-2024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 data, 2021=100)</a:t>
            </a:r>
          </a:p>
        </c:rich>
      </c:tx>
      <c:layout>
        <c:manualLayout>
          <c:xMode val="edge"/>
          <c:yMode val="edge"/>
          <c:x val="0.00525"/>
          <c:y val="0.076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225"/>
          <c:y val="0.2005"/>
          <c:w val="0.92875"/>
          <c:h val="0.43925"/>
        </c:manualLayout>
      </c:layout>
      <c:lineChart>
        <c:grouping val="standard"/>
        <c:varyColors val="0"/>
        <c:ser>
          <c:idx val="5"/>
          <c:order val="0"/>
          <c:tx>
            <c:strRef>
              <c:f>'Figure 2'!$A$14</c:f>
              <c:strCache>
                <c:ptCount val="1"/>
                <c:pt idx="0">
                  <c:v>Total Market Production</c:v>
                </c:pt>
              </c:strCache>
            </c:strRef>
          </c:tx>
          <c:spPr>
            <a:ln w="158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accent5"/>
              </a:solidFill>
              <a:ln w="28575">
                <a:solidFill>
                  <a:schemeClr val="accent5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2'!$B$14:$AX$14</c:f>
              <c:numCache/>
            </c:numRef>
          </c:val>
          <c:smooth val="0"/>
        </c:ser>
        <c:ser>
          <c:idx val="6"/>
          <c:order val="1"/>
          <c:tx>
            <c:strRef>
              <c:f>'Figure 2'!$A$15</c:f>
              <c:strCache>
                <c:ptCount val="1"/>
                <c:pt idx="0">
                  <c:v>Industry</c:v>
                </c:pt>
              </c:strCache>
            </c:strRef>
          </c:tx>
          <c:spPr>
            <a:ln w="15875" cap="rnd" cmpd="sng">
              <a:solidFill>
                <a:srgbClr val="E0404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E04040"/>
              </a:solidFill>
              <a:ln w="28575">
                <a:solidFill>
                  <a:srgbClr val="E0404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2'!$B$15:$AX$15</c:f>
              <c:numCache/>
            </c:numRef>
          </c:val>
          <c:smooth val="0"/>
        </c:ser>
        <c:ser>
          <c:idx val="3"/>
          <c:order val="2"/>
          <c:tx>
            <c:strRef>
              <c:f>'Figure 2'!$A$16</c:f>
              <c:strCache>
                <c:ptCount val="1"/>
                <c:pt idx="0">
                  <c:v>Construction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2'!$B$16:$AX$16</c:f>
              <c:numCache/>
            </c:numRef>
          </c:val>
          <c:smooth val="0"/>
        </c:ser>
        <c:ser>
          <c:idx val="0"/>
          <c:order val="3"/>
          <c:tx>
            <c:strRef>
              <c:f>'Figure 2'!$A$17</c:f>
              <c:strCache>
                <c:ptCount val="1"/>
                <c:pt idx="0">
                  <c:v>Trade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2'!$B$17:$AX$17</c:f>
              <c:numCache/>
            </c:numRef>
          </c:val>
          <c:smooth val="0"/>
        </c:ser>
        <c:ser>
          <c:idx val="1"/>
          <c:order val="4"/>
          <c:tx>
            <c:strRef>
              <c:f>'Figure 2'!$A$18</c:f>
              <c:strCache>
                <c:ptCount val="1"/>
                <c:pt idx="0">
                  <c:v>Services</c:v>
                </c:pt>
              </c:strCache>
            </c:strRef>
          </c:tx>
          <c:spPr>
            <a:ln w="15875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2'!$B$13:$AX$13</c:f>
              <c:strCache/>
            </c:strRef>
          </c:cat>
          <c:val>
            <c:numRef>
              <c:f>'Figure 2'!$B$18:$AX$18</c:f>
              <c:numCache/>
            </c:numRef>
          </c:val>
          <c:smooth val="0"/>
        </c:ser>
        <c:marker val="1"/>
        <c:axId val="42807798"/>
        <c:axId val="49725863"/>
      </c:lineChart>
      <c:catAx>
        <c:axId val="428077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725863"/>
        <c:crosses val="autoZero"/>
        <c:auto val="1"/>
        <c:lblOffset val="100"/>
        <c:tickLblSkip val="12"/>
        <c:noMultiLvlLbl val="0"/>
      </c:catAx>
      <c:valAx>
        <c:axId val="4972586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2807798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1075"/>
          <c:y val="0.77375"/>
          <c:w val="0.76475"/>
          <c:h val="0.10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Total value added, 2022</a:t>
            </a:r>
          </a:p>
        </c:rich>
      </c:tx>
      <c:layout>
        <c:manualLayout>
          <c:xMode val="edge"/>
          <c:yMode val="edge"/>
          <c:x val="0.01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75"/>
          <c:y val="0.21325"/>
          <c:w val="0.49375"/>
          <c:h val="0.52775"/>
        </c:manualLayout>
      </c:layout>
      <c:pieChart>
        <c:varyColors val="1"/>
        <c:ser>
          <c:idx val="0"/>
          <c:order val="0"/>
          <c:spPr>
            <a:ln w="19050" cap="flat" cmpd="sng">
              <a:solidFill>
                <a:srgbClr val="FFFFFF"/>
              </a:solidFill>
              <a:prstDash val="solid"/>
              <a:round/>
              <a:headEnd type="none" w="med" len="med"/>
              <a:tailEnd type="none" w="med" len="me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2644A7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1"/>
            <c:spPr>
              <a:solidFill>
                <a:srgbClr val="2644A7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2"/>
            <c:spPr>
              <a:solidFill>
                <a:srgbClr val="B0912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3"/>
            <c:spPr>
              <a:solidFill>
                <a:srgbClr val="B0912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4"/>
            <c:spPr>
              <a:solidFill>
                <a:srgbClr val="E04040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5"/>
            <c:spPr>
              <a:solidFill>
                <a:srgbClr val="E04040">
                  <a:lumMod val="60000"/>
                  <a:lumOff val="4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Pt>
            <c:idx val="6"/>
            <c:spPr>
              <a:solidFill>
                <a:srgbClr val="208486">
                  <a:lumMod val="100000"/>
                </a:srgbClr>
              </a:solidFill>
              <a:ln w="19050" cap="flat" cmpd="sng">
                <a:solidFill>
                  <a:srgbClr val="FFFFFF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dPt>
          <c:dLbls>
            <c:dLbl>
              <c:idx val="4"/>
              <c:layout>
                <c:manualLayout>
                  <c:x val="0"/>
                  <c:y val="0.023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_i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3'!$B$27:$B$33</c:f>
              <c:strCache/>
            </c:strRef>
          </c:cat>
          <c:val>
            <c:numRef>
              <c:f>'Figure 3'!$C$27:$C$33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market production and gross domestic product, 2015-2023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(seasonally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adjusted data, 2021=100)</a:t>
            </a:r>
          </a:p>
        </c:rich>
      </c:tx>
      <c:layout>
        <c:manualLayout>
          <c:xMode val="edge"/>
          <c:yMode val="edge"/>
          <c:x val="0.006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05"/>
          <c:w val="0.97075"/>
          <c:h val="0.5845"/>
        </c:manualLayout>
      </c:layout>
      <c:lineChart>
        <c:grouping val="standard"/>
        <c:varyColors val="0"/>
        <c:ser>
          <c:idx val="5"/>
          <c:order val="0"/>
          <c:tx>
            <c:strRef>
              <c:f>'Figure 4'!$A$12</c:f>
              <c:strCache>
                <c:ptCount val="1"/>
                <c:pt idx="0">
                  <c:v>TMPI quarterly</c:v>
                </c:pt>
              </c:strCache>
            </c:strRef>
          </c:tx>
          <c:spPr>
            <a:ln w="158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4'!$B$11:$AK$11</c:f>
              <c:strCache/>
            </c:strRef>
          </c:cat>
          <c:val>
            <c:numRef>
              <c:f>'Figure 4'!$B$12:$AK$12</c:f>
              <c:numCache/>
            </c:numRef>
          </c:val>
          <c:smooth val="0"/>
        </c:ser>
        <c:ser>
          <c:idx val="0"/>
          <c:order val="1"/>
          <c:tx>
            <c:strRef>
              <c:f>'Figure 4'!$A$14</c:f>
              <c:strCache>
                <c:ptCount val="1"/>
                <c:pt idx="0">
                  <c:v>GDP (chain linked volumes)</c:v>
                </c:pt>
              </c:strCache>
            </c:strRef>
          </c:tx>
          <c:spPr>
            <a:ln w="19050">
              <a:solidFill>
                <a:schemeClr val="accent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4'!$B$11:$AK$11</c:f>
              <c:strCache/>
            </c:strRef>
          </c:cat>
          <c:val>
            <c:numRef>
              <c:f>'Figure 4'!$B$14:$AK$14</c:f>
              <c:numCache/>
            </c:numRef>
          </c:val>
          <c:smooth val="0"/>
        </c:ser>
        <c:marker val="1"/>
        <c:axId val="44879584"/>
        <c:axId val="1263073"/>
      </c:lineChart>
      <c:catAx>
        <c:axId val="4487958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3073"/>
        <c:crosses val="autoZero"/>
        <c:auto val="1"/>
        <c:lblOffset val="100"/>
        <c:tickLblSkip val="4"/>
        <c:noMultiLvlLbl val="0"/>
      </c:catAx>
      <c:valAx>
        <c:axId val="1263073"/>
        <c:scaling>
          <c:orientation val="minMax"/>
          <c:max val="110"/>
          <c:min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4879584"/>
        <c:crosses val="autoZero"/>
        <c:crossBetween val="between"/>
        <c:dispUnits/>
        <c:majorUnit val="10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11075"/>
          <c:y val="0.77375"/>
          <c:w val="0.77875"/>
          <c:h val="0.086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0.90025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467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y-axis does not start</a:t>
          </a:r>
          <a:r>
            <a:rPr lang="en-IE" sz="1200" i="0" baseline="0">
              <a:latin typeface="Arial" panose="020B0604020202020204" pitchFamily="34" charset="0"/>
            </a:rPr>
            <a:t> at 0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sts_tot_prod_m)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342900</xdr:colOff>
      <xdr:row>18</xdr:row>
      <xdr:rowOff>123825</xdr:rowOff>
    </xdr:from>
    <xdr:ext cx="10887075" cy="4972050"/>
    <xdr:graphicFrame macro="">
      <xdr:nvGraphicFramePr>
        <xdr:cNvPr id="2" name="Chart 1"/>
        <xdr:cNvGraphicFramePr/>
      </xdr:nvGraphicFramePr>
      <xdr:xfrm>
        <a:off x="342900" y="3038475"/>
        <a:ext cx="108870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0.8495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03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y-axis does not start</a:t>
          </a:r>
          <a:r>
            <a:rPr lang="en-IE" sz="1200" i="0" baseline="0">
              <a:latin typeface="Arial" panose="020B0604020202020204" pitchFamily="34" charset="0"/>
            </a:rPr>
            <a:t> at 0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sts_tot_prod_m)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25</xdr:row>
      <xdr:rowOff>114300</xdr:rowOff>
    </xdr:from>
    <xdr:ext cx="10782300" cy="4762500"/>
    <xdr:graphicFrame macro="">
      <xdr:nvGraphicFramePr>
        <xdr:cNvPr id="2" name="Chart 1"/>
        <xdr:cNvGraphicFramePr/>
      </xdr:nvGraphicFramePr>
      <xdr:xfrm>
        <a:off x="0" y="4105275"/>
        <a:ext cx="10782300" cy="4762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714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nama_10_A10)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0</xdr:row>
      <xdr:rowOff>152400</xdr:rowOff>
    </xdr:from>
    <xdr:to>
      <xdr:col>14</xdr:col>
      <xdr:colOff>495300</xdr:colOff>
      <xdr:row>28</xdr:row>
      <xdr:rowOff>57150</xdr:rowOff>
    </xdr:to>
    <xdr:graphicFrame macro="">
      <xdr:nvGraphicFramePr>
        <xdr:cNvPr id="2" name="Chart 1"/>
        <xdr:cNvGraphicFramePr/>
      </xdr:nvGraphicFramePr>
      <xdr:xfrm>
        <a:off x="6648450" y="152400"/>
        <a:ext cx="52482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0.8875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0" y="43815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noAutofit/>
        </a:bodyPr>
        <a:lstStyle/>
        <a:p>
          <a:pPr>
            <a:spcBef>
              <a:spcPts val="300"/>
            </a:spcBef>
          </a:pPr>
          <a:r>
            <a:rPr lang="en-IE" sz="1200" i="0">
              <a:latin typeface="Arial" panose="020B0604020202020204" pitchFamily="34" charset="0"/>
            </a:rPr>
            <a:t>Note: y-axis does not start</a:t>
          </a:r>
          <a:r>
            <a:rPr lang="en-IE" sz="1200" i="0" baseline="0">
              <a:latin typeface="Arial" panose="020B0604020202020204" pitchFamily="34" charset="0"/>
            </a:rPr>
            <a:t> at 0</a:t>
          </a:r>
          <a:endParaRPr lang="en-IE" sz="1200" i="0">
            <a:latin typeface="Arial" panose="020B0604020202020204" pitchFamily="34" charset="0"/>
          </a:endParaRP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code: sts_tot_prod_m, NAMQ_10_GDP)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19</xdr:row>
      <xdr:rowOff>0</xdr:rowOff>
    </xdr:from>
    <xdr:ext cx="11201400" cy="4943475"/>
    <xdr:graphicFrame macro="">
      <xdr:nvGraphicFramePr>
        <xdr:cNvPr id="3" name="Chart 2"/>
        <xdr:cNvGraphicFramePr/>
      </xdr:nvGraphicFramePr>
      <xdr:xfrm>
        <a:off x="104775" y="3438525"/>
        <a:ext cx="11201400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2644A7"/>
      </a:accent1>
      <a:accent2>
        <a:srgbClr val="B09120"/>
      </a:accent2>
      <a:accent3>
        <a:srgbClr val="E04040"/>
      </a:accent3>
      <a:accent4>
        <a:srgbClr val="208486"/>
      </a:accent4>
      <a:accent5>
        <a:srgbClr val="388AE2"/>
      </a:accent5>
      <a:accent6>
        <a:srgbClr val="C05F03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I56"/>
  <sheetViews>
    <sheetView tabSelected="1" workbookViewId="0" topLeftCell="A15">
      <selection activeCell="A42" sqref="A42"/>
    </sheetView>
  </sheetViews>
  <sheetFormatPr defaultColWidth="8.625" defaultRowHeight="14.25"/>
  <cols>
    <col min="1" max="1" width="31.625" style="2" customWidth="1"/>
    <col min="2" max="2" width="9.125" style="2" bestFit="1" customWidth="1"/>
    <col min="3" max="16384" width="8.625" style="2" customWidth="1"/>
  </cols>
  <sheetData>
    <row r="1" ht="12.75">
      <c r="A1" s="1"/>
    </row>
    <row r="2" ht="12.75"/>
    <row r="3" spans="1:2" ht="12.75">
      <c r="A3" s="1" t="s">
        <v>1</v>
      </c>
      <c r="B3" s="31">
        <v>45386</v>
      </c>
    </row>
    <row r="4" spans="1:2" ht="12.75">
      <c r="A4" s="1" t="s">
        <v>2</v>
      </c>
      <c r="B4" s="31">
        <v>45386</v>
      </c>
    </row>
    <row r="5" spans="1:2" ht="12.75">
      <c r="A5" s="1" t="s">
        <v>3</v>
      </c>
      <c r="B5" s="1" t="s">
        <v>4</v>
      </c>
    </row>
    <row r="6" ht="12.75"/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spans="1:79" ht="12.75">
      <c r="A10" s="1" t="s">
        <v>11</v>
      </c>
      <c r="B10" s="1" t="s">
        <v>203</v>
      </c>
      <c r="BK10" s="2" t="s">
        <v>99</v>
      </c>
      <c r="CA10" s="2" t="s">
        <v>199</v>
      </c>
    </row>
    <row r="11" spans="2:63" ht="12.75">
      <c r="B11" s="2">
        <v>0</v>
      </c>
      <c r="C11" s="2">
        <v>1</v>
      </c>
      <c r="D11" s="2">
        <v>2</v>
      </c>
      <c r="E11" s="2">
        <v>3</v>
      </c>
      <c r="F11" s="2">
        <v>4</v>
      </c>
      <c r="G11" s="2">
        <v>5</v>
      </c>
      <c r="H11" s="2">
        <v>6</v>
      </c>
      <c r="I11" s="2">
        <v>7</v>
      </c>
      <c r="J11" s="2">
        <v>8</v>
      </c>
      <c r="K11" s="2">
        <v>9</v>
      </c>
      <c r="L11" s="2">
        <v>10</v>
      </c>
      <c r="M11" s="2">
        <v>11</v>
      </c>
      <c r="N11" s="2">
        <v>12</v>
      </c>
      <c r="O11" s="2">
        <v>13</v>
      </c>
      <c r="P11" s="2">
        <v>14</v>
      </c>
      <c r="Q11" s="2">
        <v>15</v>
      </c>
      <c r="R11" s="2">
        <v>16</v>
      </c>
      <c r="S11" s="2">
        <v>17</v>
      </c>
      <c r="T11" s="2">
        <v>18</v>
      </c>
      <c r="U11" s="2">
        <v>19</v>
      </c>
      <c r="V11" s="2">
        <v>20</v>
      </c>
      <c r="W11" s="2">
        <v>21</v>
      </c>
      <c r="X11" s="2">
        <v>22</v>
      </c>
      <c r="Y11" s="2">
        <v>23</v>
      </c>
      <c r="Z11" s="2">
        <v>24</v>
      </c>
      <c r="AA11" s="2">
        <v>25</v>
      </c>
      <c r="AB11" s="2">
        <v>26</v>
      </c>
      <c r="AC11" s="2">
        <v>27</v>
      </c>
      <c r="AD11" s="2">
        <v>28</v>
      </c>
      <c r="AE11" s="2">
        <v>29</v>
      </c>
      <c r="AF11" s="2">
        <v>30</v>
      </c>
      <c r="AG11" s="2">
        <v>31</v>
      </c>
      <c r="AH11" s="2">
        <v>32</v>
      </c>
      <c r="AI11" s="2">
        <v>33</v>
      </c>
      <c r="AJ11" s="2">
        <v>34</v>
      </c>
      <c r="AK11" s="2">
        <v>35</v>
      </c>
      <c r="AL11" s="2">
        <v>36</v>
      </c>
      <c r="AM11" s="2">
        <v>37</v>
      </c>
      <c r="AN11" s="2">
        <v>38</v>
      </c>
      <c r="AO11" s="2">
        <v>39</v>
      </c>
      <c r="AP11" s="2">
        <v>40</v>
      </c>
      <c r="AQ11" s="2">
        <v>41</v>
      </c>
      <c r="AR11" s="2">
        <v>42</v>
      </c>
      <c r="AS11" s="2">
        <v>43</v>
      </c>
      <c r="AT11" s="2">
        <v>44</v>
      </c>
      <c r="AU11" s="2">
        <v>45</v>
      </c>
      <c r="AV11" s="2">
        <v>46</v>
      </c>
      <c r="AW11" s="2">
        <v>47</v>
      </c>
      <c r="AX11" s="2">
        <v>48</v>
      </c>
      <c r="AY11" s="2">
        <v>49</v>
      </c>
      <c r="AZ11" s="2">
        <v>50</v>
      </c>
      <c r="BA11" s="2">
        <v>51</v>
      </c>
      <c r="BB11" s="2">
        <v>52</v>
      </c>
      <c r="BC11" s="2">
        <v>53</v>
      </c>
      <c r="BD11" s="2">
        <v>54</v>
      </c>
      <c r="BE11" s="2">
        <v>55</v>
      </c>
      <c r="BF11" s="2">
        <v>56</v>
      </c>
      <c r="BG11" s="2">
        <v>57</v>
      </c>
      <c r="BH11" s="2">
        <v>58</v>
      </c>
      <c r="BI11" s="2">
        <v>59</v>
      </c>
      <c r="BJ11" s="2">
        <v>60</v>
      </c>
      <c r="BK11" s="2">
        <v>61</v>
      </c>
    </row>
    <row r="12" spans="1:111" ht="12.75">
      <c r="A12" s="3"/>
      <c r="B12" s="3">
        <v>2015</v>
      </c>
      <c r="C12" s="3" t="s">
        <v>12</v>
      </c>
      <c r="D12" s="3" t="s">
        <v>13</v>
      </c>
      <c r="E12" s="3" t="s">
        <v>14</v>
      </c>
      <c r="F12" s="3" t="s">
        <v>15</v>
      </c>
      <c r="G12" s="3" t="s">
        <v>16</v>
      </c>
      <c r="H12" s="3" t="s">
        <v>17</v>
      </c>
      <c r="I12" s="3" t="s">
        <v>18</v>
      </c>
      <c r="J12" s="3" t="s">
        <v>19</v>
      </c>
      <c r="K12" s="3" t="s">
        <v>20</v>
      </c>
      <c r="L12" s="3" t="s">
        <v>21</v>
      </c>
      <c r="M12" s="3" t="s">
        <v>22</v>
      </c>
      <c r="N12" s="3">
        <v>2016</v>
      </c>
      <c r="O12" s="3" t="s">
        <v>23</v>
      </c>
      <c r="P12" s="3" t="s">
        <v>24</v>
      </c>
      <c r="Q12" s="3" t="s">
        <v>25</v>
      </c>
      <c r="R12" s="3" t="s">
        <v>26</v>
      </c>
      <c r="S12" s="3" t="s">
        <v>27</v>
      </c>
      <c r="T12" s="3" t="s">
        <v>28</v>
      </c>
      <c r="U12" s="3" t="s">
        <v>29</v>
      </c>
      <c r="V12" s="3" t="s">
        <v>30</v>
      </c>
      <c r="W12" s="3" t="s">
        <v>31</v>
      </c>
      <c r="X12" s="3" t="s">
        <v>32</v>
      </c>
      <c r="Y12" s="3" t="s">
        <v>33</v>
      </c>
      <c r="Z12" s="3">
        <v>2017</v>
      </c>
      <c r="AA12" s="3" t="s">
        <v>34</v>
      </c>
      <c r="AB12" s="3" t="s">
        <v>35</v>
      </c>
      <c r="AC12" s="3" t="s">
        <v>36</v>
      </c>
      <c r="AD12" s="3" t="s">
        <v>37</v>
      </c>
      <c r="AE12" s="3" t="s">
        <v>38</v>
      </c>
      <c r="AF12" s="3" t="s">
        <v>39</v>
      </c>
      <c r="AG12" s="3" t="s">
        <v>40</v>
      </c>
      <c r="AH12" s="3" t="s">
        <v>41</v>
      </c>
      <c r="AI12" s="3" t="s">
        <v>42</v>
      </c>
      <c r="AJ12" s="3" t="s">
        <v>43</v>
      </c>
      <c r="AK12" s="3" t="s">
        <v>44</v>
      </c>
      <c r="AL12" s="3">
        <v>2018</v>
      </c>
      <c r="AM12" s="3" t="s">
        <v>46</v>
      </c>
      <c r="AN12" s="3" t="s">
        <v>47</v>
      </c>
      <c r="AO12" s="3" t="s">
        <v>48</v>
      </c>
      <c r="AP12" s="3" t="s">
        <v>49</v>
      </c>
      <c r="AQ12" s="3" t="s">
        <v>50</v>
      </c>
      <c r="AR12" s="3" t="s">
        <v>51</v>
      </c>
      <c r="AS12" s="3" t="s">
        <v>52</v>
      </c>
      <c r="AT12" s="3" t="s">
        <v>53</v>
      </c>
      <c r="AU12" s="3" t="s">
        <v>54</v>
      </c>
      <c r="AV12" s="3" t="s">
        <v>55</v>
      </c>
      <c r="AW12" s="3" t="s">
        <v>56</v>
      </c>
      <c r="AX12" s="3">
        <v>2019</v>
      </c>
      <c r="AY12" s="3" t="s">
        <v>57</v>
      </c>
      <c r="AZ12" s="3" t="s">
        <v>58</v>
      </c>
      <c r="BA12" s="3" t="s">
        <v>59</v>
      </c>
      <c r="BB12" s="3" t="s">
        <v>60</v>
      </c>
      <c r="BC12" s="3" t="s">
        <v>61</v>
      </c>
      <c r="BD12" s="3" t="s">
        <v>62</v>
      </c>
      <c r="BE12" s="3" t="s">
        <v>63</v>
      </c>
      <c r="BF12" s="3" t="s">
        <v>64</v>
      </c>
      <c r="BG12" s="3" t="s">
        <v>65</v>
      </c>
      <c r="BH12" s="3" t="s">
        <v>66</v>
      </c>
      <c r="BI12" s="3" t="s">
        <v>67</v>
      </c>
      <c r="BJ12" s="3">
        <v>2020</v>
      </c>
      <c r="BK12" s="3" t="s">
        <v>68</v>
      </c>
      <c r="BL12" s="3" t="s">
        <v>69</v>
      </c>
      <c r="BM12" s="3" t="s">
        <v>70</v>
      </c>
      <c r="BN12" s="3" t="s">
        <v>71</v>
      </c>
      <c r="BO12" s="3" t="s">
        <v>72</v>
      </c>
      <c r="BP12" s="3" t="s">
        <v>73</v>
      </c>
      <c r="BQ12" s="3" t="s">
        <v>74</v>
      </c>
      <c r="BR12" s="3" t="s">
        <v>75</v>
      </c>
      <c r="BS12" s="3" t="s">
        <v>76</v>
      </c>
      <c r="BT12" s="3" t="s">
        <v>77</v>
      </c>
      <c r="BU12" s="3" t="s">
        <v>78</v>
      </c>
      <c r="BV12" s="3">
        <v>2021</v>
      </c>
      <c r="BW12" s="3" t="s">
        <v>79</v>
      </c>
      <c r="BX12" s="3" t="s">
        <v>80</v>
      </c>
      <c r="BY12" s="3" t="s">
        <v>81</v>
      </c>
      <c r="BZ12" s="3" t="s">
        <v>82</v>
      </c>
      <c r="CA12" s="3" t="s">
        <v>83</v>
      </c>
      <c r="CB12" s="3" t="s">
        <v>84</v>
      </c>
      <c r="CC12" s="3" t="s">
        <v>85</v>
      </c>
      <c r="CD12" s="3" t="s">
        <v>87</v>
      </c>
      <c r="CE12" s="3" t="s">
        <v>88</v>
      </c>
      <c r="CF12" s="3" t="s">
        <v>89</v>
      </c>
      <c r="CG12" s="3" t="s">
        <v>90</v>
      </c>
      <c r="CH12" s="3">
        <v>2022</v>
      </c>
      <c r="CI12" s="3" t="s">
        <v>91</v>
      </c>
      <c r="CJ12" s="3" t="s">
        <v>92</v>
      </c>
      <c r="CK12" s="3" t="s">
        <v>93</v>
      </c>
      <c r="CL12" s="3" t="s">
        <v>94</v>
      </c>
      <c r="CM12" s="3" t="s">
        <v>95</v>
      </c>
      <c r="CN12" s="3" t="s">
        <v>96</v>
      </c>
      <c r="CO12" s="3" t="s">
        <v>97</v>
      </c>
      <c r="CP12" s="3" t="s">
        <v>98</v>
      </c>
      <c r="CQ12" s="3" t="s">
        <v>100</v>
      </c>
      <c r="CR12" s="3" t="s">
        <v>101</v>
      </c>
      <c r="CS12" s="3" t="s">
        <v>102</v>
      </c>
      <c r="CT12" s="3">
        <v>2023</v>
      </c>
      <c r="CU12" s="3" t="s">
        <v>103</v>
      </c>
      <c r="CV12" s="3" t="s">
        <v>104</v>
      </c>
      <c r="CW12" s="3" t="s">
        <v>105</v>
      </c>
      <c r="CX12" s="3" t="s">
        <v>106</v>
      </c>
      <c r="CY12" s="3" t="s">
        <v>107</v>
      </c>
      <c r="CZ12" s="3" t="s">
        <v>108</v>
      </c>
      <c r="DA12" s="3" t="s">
        <v>109</v>
      </c>
      <c r="DB12" s="3" t="s">
        <v>110</v>
      </c>
      <c r="DC12" s="3" t="s">
        <v>200</v>
      </c>
      <c r="DD12" s="3" t="s">
        <v>201</v>
      </c>
      <c r="DE12" s="3" t="s">
        <v>202</v>
      </c>
      <c r="DF12" s="3">
        <v>2024</v>
      </c>
      <c r="DG12" s="2" t="s">
        <v>45</v>
      </c>
    </row>
    <row r="13" spans="1:113" ht="12.75">
      <c r="A13" s="3" t="s">
        <v>86</v>
      </c>
      <c r="B13" s="30">
        <v>89.3</v>
      </c>
      <c r="C13" s="30">
        <v>90.4</v>
      </c>
      <c r="D13" s="30">
        <v>90.9</v>
      </c>
      <c r="E13" s="30">
        <v>90.6</v>
      </c>
      <c r="F13" s="30">
        <v>90.5</v>
      </c>
      <c r="G13" s="30">
        <v>91.3</v>
      </c>
      <c r="H13" s="30">
        <v>91.8</v>
      </c>
      <c r="I13" s="30">
        <v>91.2</v>
      </c>
      <c r="J13" s="30">
        <v>91.5</v>
      </c>
      <c r="K13" s="30">
        <v>91.4</v>
      </c>
      <c r="L13" s="30">
        <v>91.4</v>
      </c>
      <c r="M13" s="30">
        <v>92.3</v>
      </c>
      <c r="N13" s="30">
        <v>93.1</v>
      </c>
      <c r="O13" s="30">
        <v>93</v>
      </c>
      <c r="P13" s="30">
        <v>92.4</v>
      </c>
      <c r="Q13" s="30">
        <v>93</v>
      </c>
      <c r="R13" s="30">
        <v>92.7</v>
      </c>
      <c r="S13" s="30">
        <v>93.2</v>
      </c>
      <c r="T13" s="30">
        <v>93.1</v>
      </c>
      <c r="U13" s="30">
        <v>93.6</v>
      </c>
      <c r="V13" s="30">
        <v>93.8</v>
      </c>
      <c r="W13" s="30">
        <v>94.2</v>
      </c>
      <c r="X13" s="30">
        <v>94.6</v>
      </c>
      <c r="Y13" s="30">
        <v>94</v>
      </c>
      <c r="Z13" s="30">
        <v>94</v>
      </c>
      <c r="AA13" s="30">
        <v>95.1</v>
      </c>
      <c r="AB13" s="30">
        <v>95.6</v>
      </c>
      <c r="AC13" s="30">
        <v>95.6</v>
      </c>
      <c r="AD13" s="30">
        <v>96.4</v>
      </c>
      <c r="AE13" s="30">
        <v>96</v>
      </c>
      <c r="AF13" s="30">
        <v>96.8</v>
      </c>
      <c r="AG13" s="30">
        <v>97</v>
      </c>
      <c r="AH13" s="30">
        <v>97.3</v>
      </c>
      <c r="AI13" s="30">
        <v>97.1</v>
      </c>
      <c r="AJ13" s="30">
        <v>98.8</v>
      </c>
      <c r="AK13" s="30">
        <v>99</v>
      </c>
      <c r="AL13" s="30">
        <v>98.3</v>
      </c>
      <c r="AM13" s="30">
        <v>97.4</v>
      </c>
      <c r="AN13" s="30">
        <v>97.2</v>
      </c>
      <c r="AO13" s="30">
        <v>98.3</v>
      </c>
      <c r="AP13" s="30">
        <v>99.3</v>
      </c>
      <c r="AQ13" s="30">
        <v>99</v>
      </c>
      <c r="AR13" s="30">
        <v>98.8</v>
      </c>
      <c r="AS13" s="30">
        <v>99.6</v>
      </c>
      <c r="AT13" s="30">
        <v>99.2</v>
      </c>
      <c r="AU13" s="30">
        <v>99.8</v>
      </c>
      <c r="AV13" s="30">
        <v>99.5</v>
      </c>
      <c r="AW13" s="30">
        <v>99.5</v>
      </c>
      <c r="AX13" s="30">
        <v>99.9</v>
      </c>
      <c r="AY13" s="30">
        <v>100.1</v>
      </c>
      <c r="AZ13" s="30">
        <v>100.4</v>
      </c>
      <c r="BA13" s="30">
        <v>100.6</v>
      </c>
      <c r="BB13" s="30">
        <v>100.3</v>
      </c>
      <c r="BC13" s="30">
        <v>100.2</v>
      </c>
      <c r="BD13" s="30">
        <v>100</v>
      </c>
      <c r="BE13" s="30">
        <v>100.6</v>
      </c>
      <c r="BF13" s="30">
        <v>100.6</v>
      </c>
      <c r="BG13" s="30">
        <v>100.9</v>
      </c>
      <c r="BH13" s="30">
        <v>100.4</v>
      </c>
      <c r="BI13" s="30">
        <v>99.5</v>
      </c>
      <c r="BJ13" s="30">
        <v>100.7</v>
      </c>
      <c r="BK13" s="30">
        <v>100.1</v>
      </c>
      <c r="BL13" s="30">
        <v>91.8</v>
      </c>
      <c r="BM13" s="30">
        <v>79.3</v>
      </c>
      <c r="BN13" s="30">
        <v>85.2</v>
      </c>
      <c r="BO13" s="30">
        <v>91.2</v>
      </c>
      <c r="BP13" s="30">
        <v>94.1</v>
      </c>
      <c r="BQ13" s="30">
        <v>94.5</v>
      </c>
      <c r="BR13" s="30">
        <v>95.3</v>
      </c>
      <c r="BS13" s="30">
        <v>97</v>
      </c>
      <c r="BT13" s="30">
        <v>97.1</v>
      </c>
      <c r="BU13" s="30">
        <v>98.2</v>
      </c>
      <c r="BV13" s="30">
        <v>96.1</v>
      </c>
      <c r="BW13" s="30">
        <v>96.4</v>
      </c>
      <c r="BX13" s="30">
        <v>98.6</v>
      </c>
      <c r="BY13" s="30">
        <v>98.5</v>
      </c>
      <c r="BZ13" s="30">
        <v>98.3</v>
      </c>
      <c r="CA13" s="30">
        <v>99.6</v>
      </c>
      <c r="CB13" s="30">
        <v>101.4</v>
      </c>
      <c r="CC13" s="30">
        <v>100.8</v>
      </c>
      <c r="CD13" s="30">
        <v>101.3</v>
      </c>
      <c r="CE13" s="30">
        <v>102.2</v>
      </c>
      <c r="CF13" s="30">
        <v>103.2</v>
      </c>
      <c r="CG13" s="30">
        <v>103.6</v>
      </c>
      <c r="CH13" s="30">
        <v>103.2</v>
      </c>
      <c r="CI13" s="30">
        <v>104.6</v>
      </c>
      <c r="CJ13" s="30">
        <v>104.4</v>
      </c>
      <c r="CK13" s="30">
        <v>104.4</v>
      </c>
      <c r="CL13" s="30">
        <v>105.7</v>
      </c>
      <c r="CM13" s="30">
        <v>105.4</v>
      </c>
      <c r="CN13" s="30">
        <v>105.1</v>
      </c>
      <c r="CO13" s="30">
        <v>107</v>
      </c>
      <c r="CP13" s="30">
        <v>107.4</v>
      </c>
      <c r="CQ13" s="30">
        <v>106.2</v>
      </c>
      <c r="CR13" s="30">
        <v>106.5</v>
      </c>
      <c r="CS13" s="30">
        <v>104.7</v>
      </c>
      <c r="CT13" s="30">
        <v>105.9</v>
      </c>
      <c r="CU13" s="30">
        <v>106.4</v>
      </c>
      <c r="CV13" s="30">
        <v>105.2</v>
      </c>
      <c r="CW13" s="30">
        <v>105.3</v>
      </c>
      <c r="CX13" s="30">
        <v>106.2</v>
      </c>
      <c r="CY13" s="30">
        <v>105.9</v>
      </c>
      <c r="CZ13" s="30">
        <v>105.6</v>
      </c>
      <c r="DA13" s="30">
        <v>105.7</v>
      </c>
      <c r="DB13" s="30">
        <v>105.4</v>
      </c>
      <c r="DC13" s="30">
        <v>105.3</v>
      </c>
      <c r="DD13" s="30">
        <v>105.4</v>
      </c>
      <c r="DE13" s="30">
        <v>105.8</v>
      </c>
      <c r="DF13" s="4">
        <v>105.4</v>
      </c>
      <c r="DG13" s="9" t="str">
        <f>A13</f>
        <v>EU</v>
      </c>
      <c r="DH13" s="10"/>
      <c r="DI13" s="11"/>
    </row>
    <row r="14" spans="1:113" ht="12.75">
      <c r="A14" s="3" t="s">
        <v>112</v>
      </c>
      <c r="B14" s="30">
        <v>90.3</v>
      </c>
      <c r="C14" s="30">
        <v>91.5</v>
      </c>
      <c r="D14" s="30">
        <v>92</v>
      </c>
      <c r="E14" s="30">
        <v>91.6</v>
      </c>
      <c r="F14" s="30">
        <v>91.5</v>
      </c>
      <c r="G14" s="30">
        <v>92.2</v>
      </c>
      <c r="H14" s="30">
        <v>93</v>
      </c>
      <c r="I14" s="30">
        <v>92.1</v>
      </c>
      <c r="J14" s="30">
        <v>92.3</v>
      </c>
      <c r="K14" s="30">
        <v>92.4</v>
      </c>
      <c r="L14" s="30">
        <v>92.3</v>
      </c>
      <c r="M14" s="30">
        <v>93</v>
      </c>
      <c r="N14" s="30">
        <v>94.4</v>
      </c>
      <c r="O14" s="30">
        <v>94.1</v>
      </c>
      <c r="P14" s="30">
        <v>93.5</v>
      </c>
      <c r="Q14" s="30">
        <v>93.9</v>
      </c>
      <c r="R14" s="30">
        <v>93.8</v>
      </c>
      <c r="S14" s="30">
        <v>94.1</v>
      </c>
      <c r="T14" s="30">
        <v>94</v>
      </c>
      <c r="U14" s="30">
        <v>94.7</v>
      </c>
      <c r="V14" s="30">
        <v>94.7</v>
      </c>
      <c r="W14" s="30">
        <v>95.2</v>
      </c>
      <c r="X14" s="30">
        <v>95.6</v>
      </c>
      <c r="Y14" s="30">
        <v>94.8</v>
      </c>
      <c r="Z14" s="30">
        <v>94.8</v>
      </c>
      <c r="AA14" s="30">
        <v>95.9</v>
      </c>
      <c r="AB14" s="30">
        <v>96.4</v>
      </c>
      <c r="AC14" s="30">
        <v>96.4</v>
      </c>
      <c r="AD14" s="30">
        <v>97.2</v>
      </c>
      <c r="AE14" s="30">
        <v>96.7</v>
      </c>
      <c r="AF14" s="30">
        <v>97.7</v>
      </c>
      <c r="AG14" s="30">
        <v>97.8</v>
      </c>
      <c r="AH14" s="30">
        <v>98.1</v>
      </c>
      <c r="AI14" s="30">
        <v>97.8</v>
      </c>
      <c r="AJ14" s="30">
        <v>99.6</v>
      </c>
      <c r="AK14" s="30">
        <v>99.7</v>
      </c>
      <c r="AL14" s="30">
        <v>98.9</v>
      </c>
      <c r="AM14" s="30">
        <v>97.9</v>
      </c>
      <c r="AN14" s="30">
        <v>97.7</v>
      </c>
      <c r="AO14" s="30">
        <v>99.1</v>
      </c>
      <c r="AP14" s="30">
        <v>99.9</v>
      </c>
      <c r="AQ14" s="30">
        <v>99.4</v>
      </c>
      <c r="AR14" s="30">
        <v>99.3</v>
      </c>
      <c r="AS14" s="30">
        <v>100.1</v>
      </c>
      <c r="AT14" s="30">
        <v>99.7</v>
      </c>
      <c r="AU14" s="30">
        <v>100.3</v>
      </c>
      <c r="AV14" s="30">
        <v>99.9</v>
      </c>
      <c r="AW14" s="30">
        <v>100</v>
      </c>
      <c r="AX14" s="30">
        <v>100.3</v>
      </c>
      <c r="AY14" s="30">
        <v>100.5</v>
      </c>
      <c r="AZ14" s="30">
        <v>100.8</v>
      </c>
      <c r="BA14" s="30">
        <v>101</v>
      </c>
      <c r="BB14" s="30">
        <v>100.5</v>
      </c>
      <c r="BC14" s="30">
        <v>100.6</v>
      </c>
      <c r="BD14" s="30">
        <v>100.3</v>
      </c>
      <c r="BE14" s="30">
        <v>100.8</v>
      </c>
      <c r="BF14" s="30">
        <v>100.9</v>
      </c>
      <c r="BG14" s="30">
        <v>101.2</v>
      </c>
      <c r="BH14" s="30">
        <v>100.7</v>
      </c>
      <c r="BI14" s="30">
        <v>99.8</v>
      </c>
      <c r="BJ14" s="30">
        <v>100.9</v>
      </c>
      <c r="BK14" s="30">
        <v>100.1</v>
      </c>
      <c r="BL14" s="30">
        <v>91.6</v>
      </c>
      <c r="BM14" s="30">
        <v>78.7</v>
      </c>
      <c r="BN14" s="30">
        <v>85.1</v>
      </c>
      <c r="BO14" s="30">
        <v>91.4</v>
      </c>
      <c r="BP14" s="30">
        <v>94.3</v>
      </c>
      <c r="BQ14" s="30">
        <v>94.4</v>
      </c>
      <c r="BR14" s="30">
        <v>95.3</v>
      </c>
      <c r="BS14" s="30">
        <v>97</v>
      </c>
      <c r="BT14" s="30">
        <v>97.2</v>
      </c>
      <c r="BU14" s="30">
        <v>98.5</v>
      </c>
      <c r="BV14" s="30">
        <v>96.2</v>
      </c>
      <c r="BW14" s="30">
        <v>96.3</v>
      </c>
      <c r="BX14" s="30">
        <v>98.4</v>
      </c>
      <c r="BY14" s="30">
        <v>98.4</v>
      </c>
      <c r="BZ14" s="30">
        <v>98.3</v>
      </c>
      <c r="CA14" s="30">
        <v>99.4</v>
      </c>
      <c r="CB14" s="30">
        <v>101.4</v>
      </c>
      <c r="CC14" s="30">
        <v>101</v>
      </c>
      <c r="CD14" s="30">
        <v>101.5</v>
      </c>
      <c r="CE14" s="30">
        <v>102.3</v>
      </c>
      <c r="CF14" s="30">
        <v>103.3</v>
      </c>
      <c r="CG14" s="30">
        <v>103.6</v>
      </c>
      <c r="CH14" s="30">
        <v>103.1</v>
      </c>
      <c r="CI14" s="30">
        <v>104.5</v>
      </c>
      <c r="CJ14" s="30">
        <v>104.2</v>
      </c>
      <c r="CK14" s="30">
        <v>104.2</v>
      </c>
      <c r="CL14" s="30">
        <v>105.6</v>
      </c>
      <c r="CM14" s="30">
        <v>105.2</v>
      </c>
      <c r="CN14" s="30">
        <v>104.7</v>
      </c>
      <c r="CO14" s="30">
        <v>106.8</v>
      </c>
      <c r="CP14" s="30">
        <v>107.1</v>
      </c>
      <c r="CQ14" s="30">
        <v>106.1</v>
      </c>
      <c r="CR14" s="30">
        <v>106.6</v>
      </c>
      <c r="CS14" s="30">
        <v>104.4</v>
      </c>
      <c r="CT14" s="30">
        <v>105.7</v>
      </c>
      <c r="CU14" s="30">
        <v>106.4</v>
      </c>
      <c r="CV14" s="30">
        <v>105.1</v>
      </c>
      <c r="CW14" s="30">
        <v>105.3</v>
      </c>
      <c r="CX14" s="30">
        <v>106.2</v>
      </c>
      <c r="CY14" s="30">
        <v>106</v>
      </c>
      <c r="CZ14" s="30">
        <v>105.6</v>
      </c>
      <c r="DA14" s="30">
        <v>105.7</v>
      </c>
      <c r="DB14" s="30">
        <v>105.3</v>
      </c>
      <c r="DC14" s="30">
        <v>105.2</v>
      </c>
      <c r="DD14" s="30">
        <v>105.3</v>
      </c>
      <c r="DE14" s="30">
        <v>105.8</v>
      </c>
      <c r="DF14" s="4">
        <v>105.4</v>
      </c>
      <c r="DG14" s="9" t="str">
        <f>A14</f>
        <v>Euro area</v>
      </c>
      <c r="DH14" s="10"/>
      <c r="DI14" s="11"/>
    </row>
    <row r="15" ht="12.75">
      <c r="B15" s="6"/>
    </row>
    <row r="16" spans="2:111" ht="12.75">
      <c r="B16" s="6"/>
      <c r="BK16" s="2" t="s">
        <v>209</v>
      </c>
      <c r="BL16" s="2" t="s">
        <v>210</v>
      </c>
      <c r="BM16" s="2" t="s">
        <v>211</v>
      </c>
      <c r="BP16" s="2" t="s">
        <v>212</v>
      </c>
      <c r="DA16" s="5"/>
      <c r="DB16" s="5"/>
      <c r="DC16" s="5"/>
      <c r="DD16" s="5">
        <f aca="true" t="shared" si="0" ref="DD16">(DD13/DC13-1)*100</f>
        <v>0.09496676163343043</v>
      </c>
      <c r="DE16" s="5">
        <f>(DE13/DD13-1)*100</f>
        <v>0.3795066413662118</v>
      </c>
      <c r="DF16" s="5">
        <f>(DF13/DE13-1)*100</f>
        <v>-0.3780718336483857</v>
      </c>
      <c r="DG16" s="2" t="s">
        <v>86</v>
      </c>
    </row>
    <row r="17" spans="1:111" ht="12.75">
      <c r="A17" s="7" t="s">
        <v>222</v>
      </c>
      <c r="B17" s="6"/>
      <c r="BK17" s="5">
        <f>(((BK13/B13)^(1/61))-1)*100</f>
        <v>0.18733623653079956</v>
      </c>
      <c r="BL17" s="5">
        <f>(BL13/BK13-1)*100</f>
        <v>-8.29170829170829</v>
      </c>
      <c r="BM17" s="5">
        <f>(BM13/BL13-1)*100</f>
        <v>-13.616557734204793</v>
      </c>
      <c r="BP17" s="39">
        <f>BP13/BK13</f>
        <v>0.9400599400599401</v>
      </c>
      <c r="DA17" s="5"/>
      <c r="DB17" s="5"/>
      <c r="DC17" s="5"/>
      <c r="DD17" s="5">
        <f aca="true" t="shared" si="1" ref="DD17:DF17">(DD14/DC14-1)*100</f>
        <v>0.0950570342205248</v>
      </c>
      <c r="DE17" s="5">
        <f t="shared" si="1"/>
        <v>0.47483380816715215</v>
      </c>
      <c r="DF17" s="5">
        <f t="shared" si="1"/>
        <v>-0.3780718336483857</v>
      </c>
      <c r="DG17" s="2" t="s">
        <v>112</v>
      </c>
    </row>
    <row r="18" spans="1:68" ht="12.75">
      <c r="A18" s="12" t="s">
        <v>118</v>
      </c>
      <c r="B18" s="6"/>
      <c r="BK18" s="5">
        <f>(((BK14/B14)^(1/61))-1)*100</f>
        <v>0.16904801368551325</v>
      </c>
      <c r="BL18" s="5">
        <f>(BL14/BK14-1)*100</f>
        <v>-8.491508491508492</v>
      </c>
      <c r="BM18" s="5">
        <f>(BM14/BL14-1)*100</f>
        <v>-14.082969432314407</v>
      </c>
      <c r="BP18" s="39">
        <f>BP14/BK14</f>
        <v>0.9420579420579421</v>
      </c>
    </row>
    <row r="19" ht="12.75">
      <c r="B19" s="6"/>
    </row>
    <row r="20" ht="12.75">
      <c r="B20" s="6"/>
    </row>
    <row r="21" ht="12.75">
      <c r="B21" s="6"/>
    </row>
    <row r="22" ht="12.75">
      <c r="B22" s="6" t="s">
        <v>45</v>
      </c>
    </row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4" ht="28.35" customHeight="1"/>
    <row r="56" ht="14.55" customHeight="1">
      <c r="A56" s="8"/>
    </row>
  </sheetData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60"/>
  <sheetViews>
    <sheetView workbookViewId="0" topLeftCell="A25">
      <selection activeCell="AL29" sqref="AL29"/>
    </sheetView>
  </sheetViews>
  <sheetFormatPr defaultColWidth="8.625" defaultRowHeight="14.25"/>
  <cols>
    <col min="1" max="1" width="31.625" style="2" customWidth="1"/>
    <col min="2" max="16384" width="8.625" style="2" customWidth="1"/>
  </cols>
  <sheetData>
    <row r="1" ht="12.75">
      <c r="A1" s="1" t="s">
        <v>0</v>
      </c>
    </row>
    <row r="2" ht="12.75"/>
    <row r="3" spans="1:2" ht="12.75">
      <c r="A3" s="1" t="s">
        <v>1</v>
      </c>
      <c r="B3" s="2" t="s">
        <v>223</v>
      </c>
    </row>
    <row r="4" spans="1:3" ht="12.75">
      <c r="A4" s="1" t="s">
        <v>2</v>
      </c>
      <c r="B4" s="31"/>
      <c r="C4" s="2" t="s">
        <v>204</v>
      </c>
    </row>
    <row r="5" spans="1:2" ht="12.75">
      <c r="A5" s="1" t="s">
        <v>3</v>
      </c>
      <c r="B5" s="1" t="s">
        <v>4</v>
      </c>
    </row>
    <row r="6" ht="12.75"/>
    <row r="7" spans="1:2" ht="12.75">
      <c r="A7" s="1" t="s">
        <v>5</v>
      </c>
      <c r="B7" s="1" t="s">
        <v>6</v>
      </c>
    </row>
    <row r="8" spans="1:2" ht="12.75">
      <c r="A8" s="1" t="s">
        <v>7</v>
      </c>
      <c r="B8" s="1" t="s">
        <v>8</v>
      </c>
    </row>
    <row r="9" spans="1:2" ht="12.75">
      <c r="A9" s="1" t="s">
        <v>9</v>
      </c>
      <c r="B9" s="1" t="s">
        <v>10</v>
      </c>
    </row>
    <row r="10" spans="1:2" ht="12.75">
      <c r="A10" s="1" t="s">
        <v>11</v>
      </c>
      <c r="B10" s="1" t="s">
        <v>203</v>
      </c>
    </row>
    <row r="11" ht="12.75">
      <c r="A11" s="1"/>
    </row>
    <row r="12" ht="12.75">
      <c r="C12" s="2" t="s">
        <v>213</v>
      </c>
    </row>
    <row r="13" spans="1:52" s="30" customFormat="1" ht="12">
      <c r="A13" s="40"/>
      <c r="B13" s="40">
        <v>2020</v>
      </c>
      <c r="C13" s="40" t="s">
        <v>68</v>
      </c>
      <c r="D13" s="40" t="s">
        <v>69</v>
      </c>
      <c r="E13" s="40" t="s">
        <v>70</v>
      </c>
      <c r="F13" s="40" t="s">
        <v>71</v>
      </c>
      <c r="G13" s="40" t="s">
        <v>72</v>
      </c>
      <c r="H13" s="40" t="s">
        <v>73</v>
      </c>
      <c r="I13" s="40" t="s">
        <v>74</v>
      </c>
      <c r="J13" s="40" t="s">
        <v>75</v>
      </c>
      <c r="K13" s="40" t="s">
        <v>76</v>
      </c>
      <c r="L13" s="40" t="s">
        <v>77</v>
      </c>
      <c r="M13" s="40" t="s">
        <v>78</v>
      </c>
      <c r="N13" s="40">
        <v>2021</v>
      </c>
      <c r="O13" s="40" t="s">
        <v>79</v>
      </c>
      <c r="P13" s="40" t="s">
        <v>80</v>
      </c>
      <c r="Q13" s="40" t="s">
        <v>81</v>
      </c>
      <c r="R13" s="40" t="s">
        <v>82</v>
      </c>
      <c r="S13" s="40" t="s">
        <v>83</v>
      </c>
      <c r="T13" s="40" t="s">
        <v>84</v>
      </c>
      <c r="U13" s="40" t="s">
        <v>85</v>
      </c>
      <c r="V13" s="40" t="s">
        <v>87</v>
      </c>
      <c r="W13" s="40" t="s">
        <v>88</v>
      </c>
      <c r="X13" s="40" t="s">
        <v>89</v>
      </c>
      <c r="Y13" s="40" t="s">
        <v>90</v>
      </c>
      <c r="Z13" s="40">
        <v>2022</v>
      </c>
      <c r="AA13" s="40" t="s">
        <v>91</v>
      </c>
      <c r="AB13" s="40" t="s">
        <v>92</v>
      </c>
      <c r="AC13" s="40" t="s">
        <v>93</v>
      </c>
      <c r="AD13" s="40" t="s">
        <v>94</v>
      </c>
      <c r="AE13" s="40" t="s">
        <v>95</v>
      </c>
      <c r="AF13" s="40" t="s">
        <v>96</v>
      </c>
      <c r="AG13" s="40" t="s">
        <v>97</v>
      </c>
      <c r="AH13" s="40" t="s">
        <v>98</v>
      </c>
      <c r="AI13" s="40" t="s">
        <v>100</v>
      </c>
      <c r="AJ13" s="40" t="s">
        <v>101</v>
      </c>
      <c r="AK13" s="40" t="s">
        <v>102</v>
      </c>
      <c r="AL13" s="40">
        <v>2023</v>
      </c>
      <c r="AM13" s="40" t="s">
        <v>103</v>
      </c>
      <c r="AN13" s="40" t="s">
        <v>104</v>
      </c>
      <c r="AO13" s="40" t="s">
        <v>105</v>
      </c>
      <c r="AP13" s="40" t="s">
        <v>106</v>
      </c>
      <c r="AQ13" s="40" t="s">
        <v>107</v>
      </c>
      <c r="AR13" s="40" t="s">
        <v>108</v>
      </c>
      <c r="AS13" s="40" t="s">
        <v>109</v>
      </c>
      <c r="AT13" s="40" t="s">
        <v>110</v>
      </c>
      <c r="AU13" s="40" t="s">
        <v>200</v>
      </c>
      <c r="AV13" s="40" t="s">
        <v>201</v>
      </c>
      <c r="AW13" s="40" t="s">
        <v>202</v>
      </c>
      <c r="AX13" s="40">
        <v>2024</v>
      </c>
      <c r="AY13" s="41"/>
      <c r="AZ13" s="30" t="s">
        <v>219</v>
      </c>
    </row>
    <row r="14" spans="1:52" s="30" customFormat="1" ht="12">
      <c r="A14" s="30" t="s">
        <v>113</v>
      </c>
      <c r="B14" s="30">
        <f>'Figure 1'!BJ13</f>
        <v>100.7</v>
      </c>
      <c r="C14" s="30">
        <f>'Figure 1'!BK13</f>
        <v>100.1</v>
      </c>
      <c r="D14" s="30">
        <f>'Figure 1'!BL13</f>
        <v>91.8</v>
      </c>
      <c r="E14" s="30">
        <f>'Figure 1'!BM13</f>
        <v>79.3</v>
      </c>
      <c r="F14" s="30">
        <f>'Figure 1'!BN13</f>
        <v>85.2</v>
      </c>
      <c r="G14" s="30">
        <f>'Figure 1'!BO13</f>
        <v>91.2</v>
      </c>
      <c r="H14" s="30">
        <f>'Figure 1'!BP13</f>
        <v>94.1</v>
      </c>
      <c r="I14" s="30">
        <f>'Figure 1'!BQ13</f>
        <v>94.5</v>
      </c>
      <c r="J14" s="30">
        <f>'Figure 1'!BR13</f>
        <v>95.3</v>
      </c>
      <c r="K14" s="30">
        <f>'Figure 1'!BS13</f>
        <v>97</v>
      </c>
      <c r="L14" s="30">
        <f>'Figure 1'!BT13</f>
        <v>97.1</v>
      </c>
      <c r="M14" s="30">
        <f>'Figure 1'!BU13</f>
        <v>98.2</v>
      </c>
      <c r="N14" s="30">
        <f>'Figure 1'!BV13</f>
        <v>96.1</v>
      </c>
      <c r="O14" s="30">
        <f>'Figure 1'!BW13</f>
        <v>96.4</v>
      </c>
      <c r="P14" s="30">
        <f>'Figure 1'!BX13</f>
        <v>98.6</v>
      </c>
      <c r="Q14" s="30">
        <f>'Figure 1'!BY13</f>
        <v>98.5</v>
      </c>
      <c r="R14" s="30">
        <f>'Figure 1'!BZ13</f>
        <v>98.3</v>
      </c>
      <c r="S14" s="30">
        <f>'Figure 1'!CA13</f>
        <v>99.6</v>
      </c>
      <c r="T14" s="30">
        <f>'Figure 1'!CB13</f>
        <v>101.4</v>
      </c>
      <c r="U14" s="30">
        <f>'Figure 1'!CC13</f>
        <v>100.8</v>
      </c>
      <c r="V14" s="30">
        <f>'Figure 1'!CD13</f>
        <v>101.3</v>
      </c>
      <c r="W14" s="30">
        <f>'Figure 1'!CE13</f>
        <v>102.2</v>
      </c>
      <c r="X14" s="30">
        <f>'Figure 1'!CF13</f>
        <v>103.2</v>
      </c>
      <c r="Y14" s="30">
        <f>'Figure 1'!CG13</f>
        <v>103.6</v>
      </c>
      <c r="Z14" s="30">
        <f>'Figure 1'!CH13</f>
        <v>103.2</v>
      </c>
      <c r="AA14" s="30">
        <f>'Figure 1'!CI13</f>
        <v>104.6</v>
      </c>
      <c r="AB14" s="30">
        <f>'Figure 1'!CJ13</f>
        <v>104.4</v>
      </c>
      <c r="AC14" s="30">
        <f>'Figure 1'!CK13</f>
        <v>104.4</v>
      </c>
      <c r="AD14" s="30">
        <f>'Figure 1'!CL13</f>
        <v>105.7</v>
      </c>
      <c r="AE14" s="30">
        <f>'Figure 1'!CM13</f>
        <v>105.4</v>
      </c>
      <c r="AF14" s="30">
        <f>'Figure 1'!CN13</f>
        <v>105.1</v>
      </c>
      <c r="AG14" s="30">
        <f>'Figure 1'!CO13</f>
        <v>107</v>
      </c>
      <c r="AH14" s="30">
        <f>'Figure 1'!CP13</f>
        <v>107.4</v>
      </c>
      <c r="AI14" s="30">
        <f>'Figure 1'!CQ13</f>
        <v>106.2</v>
      </c>
      <c r="AJ14" s="30">
        <f>'Figure 1'!CR13</f>
        <v>106.5</v>
      </c>
      <c r="AK14" s="30">
        <f>'Figure 1'!CS13</f>
        <v>104.7</v>
      </c>
      <c r="AL14" s="30">
        <f>'Figure 1'!CT13</f>
        <v>105.9</v>
      </c>
      <c r="AM14" s="30">
        <f>'Figure 1'!CU13</f>
        <v>106.4</v>
      </c>
      <c r="AN14" s="30">
        <f>'Figure 1'!CV13</f>
        <v>105.2</v>
      </c>
      <c r="AO14" s="30">
        <f>'Figure 1'!CW13</f>
        <v>105.3</v>
      </c>
      <c r="AP14" s="30">
        <f>'Figure 1'!CX13</f>
        <v>106.2</v>
      </c>
      <c r="AQ14" s="30">
        <f>'Figure 1'!CY13</f>
        <v>105.9</v>
      </c>
      <c r="AR14" s="30">
        <f>'Figure 1'!CZ13</f>
        <v>105.6</v>
      </c>
      <c r="AS14" s="30">
        <f>'Figure 1'!DA13</f>
        <v>105.7</v>
      </c>
      <c r="AT14" s="30">
        <f>'Figure 1'!DB13</f>
        <v>105.4</v>
      </c>
      <c r="AU14" s="30">
        <f>'Figure 1'!DC13</f>
        <v>105.3</v>
      </c>
      <c r="AV14" s="30">
        <f>'Figure 1'!DD13</f>
        <v>105.4</v>
      </c>
      <c r="AW14" s="30">
        <f>'Figure 1'!DE13</f>
        <v>105.8</v>
      </c>
      <c r="AX14" s="30">
        <f>'Figure 1'!DF13</f>
        <v>105.4</v>
      </c>
      <c r="AY14" s="42" t="s">
        <v>155</v>
      </c>
      <c r="AZ14" s="43">
        <f>(AX14/G14-1)*100</f>
        <v>15.57017543859649</v>
      </c>
    </row>
    <row r="15" spans="1:52" s="30" customFormat="1" ht="12">
      <c r="A15" s="30" t="s">
        <v>114</v>
      </c>
      <c r="B15" s="44">
        <v>98.7</v>
      </c>
      <c r="C15" s="44">
        <v>98.6</v>
      </c>
      <c r="D15" s="44">
        <v>88.4</v>
      </c>
      <c r="E15" s="44">
        <v>71.9</v>
      </c>
      <c r="F15" s="45">
        <v>81</v>
      </c>
      <c r="G15" s="44">
        <v>88.3</v>
      </c>
      <c r="H15" s="44">
        <v>92.8</v>
      </c>
      <c r="I15" s="44">
        <v>93.8</v>
      </c>
      <c r="J15" s="44">
        <v>94.1</v>
      </c>
      <c r="K15" s="44">
        <v>96.6</v>
      </c>
      <c r="L15" s="44">
        <v>99.1</v>
      </c>
      <c r="M15" s="44">
        <v>98.3</v>
      </c>
      <c r="N15" s="45">
        <v>100</v>
      </c>
      <c r="O15" s="44">
        <v>98.7</v>
      </c>
      <c r="P15" s="45">
        <v>100</v>
      </c>
      <c r="Q15" s="44">
        <v>100.9</v>
      </c>
      <c r="R15" s="44">
        <v>99.4</v>
      </c>
      <c r="S15" s="44">
        <v>98.2</v>
      </c>
      <c r="T15" s="44">
        <v>101.1</v>
      </c>
      <c r="U15" s="44">
        <v>98.9</v>
      </c>
      <c r="V15" s="44">
        <v>99.2</v>
      </c>
      <c r="W15" s="44">
        <v>99.8</v>
      </c>
      <c r="X15" s="44">
        <v>101.1</v>
      </c>
      <c r="Y15" s="44">
        <v>102.6</v>
      </c>
      <c r="Z15" s="44">
        <v>102.2</v>
      </c>
      <c r="AA15" s="44">
        <v>102.1</v>
      </c>
      <c r="AB15" s="44">
        <v>101.6</v>
      </c>
      <c r="AC15" s="44">
        <v>100.9</v>
      </c>
      <c r="AD15" s="45">
        <v>103</v>
      </c>
      <c r="AE15" s="44">
        <v>102.3</v>
      </c>
      <c r="AF15" s="45">
        <v>102</v>
      </c>
      <c r="AG15" s="44">
        <v>104.7</v>
      </c>
      <c r="AH15" s="44">
        <v>105.4</v>
      </c>
      <c r="AI15" s="44">
        <v>103.8</v>
      </c>
      <c r="AJ15" s="44">
        <v>103.9</v>
      </c>
      <c r="AK15" s="44">
        <v>100.9</v>
      </c>
      <c r="AL15" s="44">
        <v>104.4</v>
      </c>
      <c r="AM15" s="44">
        <v>104.8</v>
      </c>
      <c r="AN15" s="45">
        <v>101</v>
      </c>
      <c r="AO15" s="44">
        <v>101.6</v>
      </c>
      <c r="AP15" s="44">
        <v>101.6</v>
      </c>
      <c r="AQ15" s="44">
        <v>101.6</v>
      </c>
      <c r="AR15" s="44">
        <v>100.1</v>
      </c>
      <c r="AS15" s="44">
        <v>100.6</v>
      </c>
      <c r="AT15" s="44">
        <v>99.9</v>
      </c>
      <c r="AU15" s="44">
        <v>99.6</v>
      </c>
      <c r="AV15" s="44">
        <v>99.7</v>
      </c>
      <c r="AW15" s="44">
        <v>101.3</v>
      </c>
      <c r="AX15" s="44">
        <v>99.2</v>
      </c>
      <c r="AY15" s="42" t="str">
        <f>A15</f>
        <v>Industry</v>
      </c>
      <c r="AZ15" s="43">
        <f>(AX15/G15-1)*100</f>
        <v>12.344280860702161</v>
      </c>
    </row>
    <row r="16" spans="1:52" s="30" customFormat="1" ht="12">
      <c r="A16" s="30" t="s">
        <v>115</v>
      </c>
      <c r="B16" s="44">
        <v>102.2</v>
      </c>
      <c r="C16" s="44">
        <v>101.1</v>
      </c>
      <c r="D16" s="44">
        <v>87.6</v>
      </c>
      <c r="E16" s="45">
        <v>75</v>
      </c>
      <c r="F16" s="44">
        <v>90.4</v>
      </c>
      <c r="G16" s="44">
        <v>95.6</v>
      </c>
      <c r="H16" s="44">
        <v>96.4</v>
      </c>
      <c r="I16" s="44">
        <v>99.3</v>
      </c>
      <c r="J16" s="44">
        <v>97.9</v>
      </c>
      <c r="K16" s="44">
        <v>97.8</v>
      </c>
      <c r="L16" s="45">
        <v>99</v>
      </c>
      <c r="M16" s="44">
        <v>100.6</v>
      </c>
      <c r="N16" s="44">
        <v>97.8</v>
      </c>
      <c r="O16" s="44">
        <v>95.9</v>
      </c>
      <c r="P16" s="44">
        <v>100.2</v>
      </c>
      <c r="Q16" s="44">
        <v>100.2</v>
      </c>
      <c r="R16" s="44">
        <v>100.1</v>
      </c>
      <c r="S16" s="44">
        <v>100.7</v>
      </c>
      <c r="T16" s="44">
        <v>100.2</v>
      </c>
      <c r="U16" s="44">
        <v>99.3</v>
      </c>
      <c r="V16" s="44">
        <v>100.9</v>
      </c>
      <c r="W16" s="44">
        <v>101.5</v>
      </c>
      <c r="X16" s="45">
        <v>102</v>
      </c>
      <c r="Y16" s="44">
        <v>101.2</v>
      </c>
      <c r="Z16" s="44">
        <v>103.7</v>
      </c>
      <c r="AA16" s="44">
        <v>104.3</v>
      </c>
      <c r="AB16" s="44">
        <v>104.6</v>
      </c>
      <c r="AC16" s="44">
        <v>103.2</v>
      </c>
      <c r="AD16" s="44">
        <v>103.9</v>
      </c>
      <c r="AE16" s="44">
        <v>103.2</v>
      </c>
      <c r="AF16" s="44">
        <v>102.2</v>
      </c>
      <c r="AG16" s="44">
        <v>102.6</v>
      </c>
      <c r="AH16" s="44">
        <v>102.5</v>
      </c>
      <c r="AI16" s="44">
        <v>103.4</v>
      </c>
      <c r="AJ16" s="45">
        <v>104</v>
      </c>
      <c r="AK16" s="44">
        <v>101.5</v>
      </c>
      <c r="AL16" s="44">
        <v>104.7</v>
      </c>
      <c r="AM16" s="44">
        <v>105.9</v>
      </c>
      <c r="AN16" s="44">
        <v>104.5</v>
      </c>
      <c r="AO16" s="45">
        <v>104</v>
      </c>
      <c r="AP16" s="44">
        <v>104.6</v>
      </c>
      <c r="AQ16" s="44">
        <v>104.3</v>
      </c>
      <c r="AR16" s="44">
        <v>104.6</v>
      </c>
      <c r="AS16" s="44">
        <v>104.4</v>
      </c>
      <c r="AT16" s="44">
        <v>104.5</v>
      </c>
      <c r="AU16" s="44">
        <v>104.1</v>
      </c>
      <c r="AV16" s="44">
        <v>103.8</v>
      </c>
      <c r="AW16" s="44">
        <v>105.1</v>
      </c>
      <c r="AX16" s="44">
        <v>104.1</v>
      </c>
      <c r="AY16" s="42" t="str">
        <f aca="true" t="shared" si="0" ref="AY16:AY18">A16</f>
        <v>Construction</v>
      </c>
      <c r="AZ16" s="43">
        <f aca="true" t="shared" si="1" ref="AZ16:AZ17">(AX16/G16-1)*100</f>
        <v>8.891213389121333</v>
      </c>
    </row>
    <row r="17" spans="1:52" s="30" customFormat="1" ht="12">
      <c r="A17" s="30" t="s">
        <v>116</v>
      </c>
      <c r="B17" s="32">
        <v>99.3</v>
      </c>
      <c r="C17" s="32">
        <v>99.7</v>
      </c>
      <c r="D17" s="32">
        <v>89.8</v>
      </c>
      <c r="E17" s="33">
        <v>77</v>
      </c>
      <c r="F17" s="32">
        <v>89.4</v>
      </c>
      <c r="G17" s="32">
        <v>96.7</v>
      </c>
      <c r="H17" s="32">
        <v>99.2</v>
      </c>
      <c r="I17" s="32">
        <v>99.2</v>
      </c>
      <c r="J17" s="32">
        <v>99.4</v>
      </c>
      <c r="K17" s="33">
        <v>100</v>
      </c>
      <c r="L17" s="32">
        <v>96.5</v>
      </c>
      <c r="M17" s="32">
        <v>100.9</v>
      </c>
      <c r="N17" s="32">
        <v>95.5</v>
      </c>
      <c r="O17" s="32">
        <v>96.8</v>
      </c>
      <c r="P17" s="32">
        <v>99.8</v>
      </c>
      <c r="Q17" s="32">
        <v>98.8</v>
      </c>
      <c r="R17" s="32">
        <v>99.5</v>
      </c>
      <c r="S17" s="32">
        <v>101.4</v>
      </c>
      <c r="T17" s="32">
        <v>100.8</v>
      </c>
      <c r="U17" s="32">
        <v>100.4</v>
      </c>
      <c r="V17" s="32">
        <v>100.9</v>
      </c>
      <c r="W17" s="32">
        <v>101.7</v>
      </c>
      <c r="X17" s="32">
        <v>102.1</v>
      </c>
      <c r="Y17" s="32">
        <v>102.2</v>
      </c>
      <c r="Z17" s="32">
        <v>102.5</v>
      </c>
      <c r="AA17" s="32">
        <v>102.9</v>
      </c>
      <c r="AB17" s="32">
        <v>102.3</v>
      </c>
      <c r="AC17" s="32">
        <v>101.5</v>
      </c>
      <c r="AD17" s="32">
        <v>100.9</v>
      </c>
      <c r="AE17" s="32">
        <v>100.6</v>
      </c>
      <c r="AF17" s="32">
        <v>100.2</v>
      </c>
      <c r="AG17" s="32">
        <v>101.8</v>
      </c>
      <c r="AH17" s="33">
        <v>102</v>
      </c>
      <c r="AI17" s="32">
        <v>100.4</v>
      </c>
      <c r="AJ17" s="32">
        <v>101.1</v>
      </c>
      <c r="AK17" s="32">
        <v>99.8</v>
      </c>
      <c r="AL17" s="32">
        <v>100.5</v>
      </c>
      <c r="AM17" s="33">
        <v>100</v>
      </c>
      <c r="AN17" s="32">
        <v>99.6</v>
      </c>
      <c r="AO17" s="32">
        <v>98.7</v>
      </c>
      <c r="AP17" s="33">
        <v>100</v>
      </c>
      <c r="AQ17" s="32">
        <v>99.7</v>
      </c>
      <c r="AR17" s="32">
        <v>99.6</v>
      </c>
      <c r="AS17" s="32">
        <v>99.4</v>
      </c>
      <c r="AT17" s="33">
        <v>99</v>
      </c>
      <c r="AU17" s="32">
        <v>99.4</v>
      </c>
      <c r="AV17" s="32">
        <v>99.4</v>
      </c>
      <c r="AW17" s="32">
        <v>99.9</v>
      </c>
      <c r="AX17" s="32">
        <v>99.7</v>
      </c>
      <c r="AY17" s="42" t="str">
        <f t="shared" si="0"/>
        <v>Trade</v>
      </c>
      <c r="AZ17" s="43">
        <f t="shared" si="1"/>
        <v>3.1023784901758056</v>
      </c>
    </row>
    <row r="18" spans="1:52" s="30" customFormat="1" ht="12">
      <c r="A18" s="30" t="s">
        <v>117</v>
      </c>
      <c r="B18" s="44">
        <v>102.3</v>
      </c>
      <c r="C18" s="44">
        <v>100.8</v>
      </c>
      <c r="D18" s="44">
        <v>92.9</v>
      </c>
      <c r="E18" s="44">
        <v>83.6</v>
      </c>
      <c r="F18" s="44">
        <v>84.2</v>
      </c>
      <c r="G18" s="44">
        <v>88.8</v>
      </c>
      <c r="H18" s="44">
        <v>91.6</v>
      </c>
      <c r="I18" s="44">
        <v>92.5</v>
      </c>
      <c r="J18" s="44">
        <v>93.7</v>
      </c>
      <c r="K18" s="44">
        <v>94.8</v>
      </c>
      <c r="L18" s="44">
        <v>92.4</v>
      </c>
      <c r="M18" s="44">
        <v>93.9</v>
      </c>
      <c r="N18" s="44">
        <v>93.6</v>
      </c>
      <c r="O18" s="44">
        <v>94.1</v>
      </c>
      <c r="P18" s="44">
        <v>96.6</v>
      </c>
      <c r="Q18" s="44">
        <v>96.2</v>
      </c>
      <c r="R18" s="44">
        <v>97.2</v>
      </c>
      <c r="S18" s="44">
        <v>100.4</v>
      </c>
      <c r="T18" s="44">
        <v>102.1</v>
      </c>
      <c r="U18" s="44">
        <v>102.1</v>
      </c>
      <c r="V18" s="44">
        <v>102.8</v>
      </c>
      <c r="W18" s="44">
        <v>104.1</v>
      </c>
      <c r="X18" s="44">
        <v>105.6</v>
      </c>
      <c r="Y18" s="44">
        <v>105.1</v>
      </c>
      <c r="Z18" s="45">
        <v>105</v>
      </c>
      <c r="AA18" s="44">
        <v>107.7</v>
      </c>
      <c r="AB18" s="44">
        <v>108.3</v>
      </c>
      <c r="AC18" s="44">
        <v>109.7</v>
      </c>
      <c r="AD18" s="44">
        <v>111.2</v>
      </c>
      <c r="AE18" s="44">
        <v>111.2</v>
      </c>
      <c r="AF18" s="44">
        <v>111.2</v>
      </c>
      <c r="AG18" s="44">
        <v>112.2</v>
      </c>
      <c r="AH18" s="44">
        <v>112.7</v>
      </c>
      <c r="AI18" s="44">
        <v>112.5</v>
      </c>
      <c r="AJ18" s="44">
        <v>112.7</v>
      </c>
      <c r="AK18" s="44">
        <v>111.5</v>
      </c>
      <c r="AL18" s="44">
        <v>111.5</v>
      </c>
      <c r="AM18" s="44">
        <v>112.2</v>
      </c>
      <c r="AN18" s="44">
        <v>113.1</v>
      </c>
      <c r="AO18" s="44">
        <v>113.6</v>
      </c>
      <c r="AP18" s="44">
        <v>115.4</v>
      </c>
      <c r="AQ18" s="44">
        <v>114.5</v>
      </c>
      <c r="AR18" s="44">
        <v>114.8</v>
      </c>
      <c r="AS18" s="44">
        <v>115.1</v>
      </c>
      <c r="AT18" s="44">
        <v>114.8</v>
      </c>
      <c r="AU18" s="44">
        <v>114.1</v>
      </c>
      <c r="AV18" s="44">
        <v>113.8</v>
      </c>
      <c r="AW18" s="44">
        <v>114.3</v>
      </c>
      <c r="AX18" s="45">
        <f>AW18*1.01</f>
        <v>115.443</v>
      </c>
      <c r="AY18" s="42" t="str">
        <f t="shared" si="0"/>
        <v>Services</v>
      </c>
      <c r="AZ18" s="43">
        <f>(AW18/G18-1)*100</f>
        <v>28.716216216216228</v>
      </c>
    </row>
    <row r="19" spans="2:50" ht="12.75">
      <c r="B19" s="32"/>
      <c r="C19" s="32"/>
      <c r="D19" s="32"/>
      <c r="E19" s="33"/>
      <c r="F19" s="32"/>
      <c r="G19" s="32"/>
      <c r="H19" s="32"/>
      <c r="I19" s="32"/>
      <c r="J19" s="32"/>
      <c r="K19" s="33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3"/>
      <c r="AI19" s="32"/>
      <c r="AJ19" s="32"/>
      <c r="AK19" s="32"/>
      <c r="AL19" s="32"/>
      <c r="AM19" s="33"/>
      <c r="AN19" s="32"/>
      <c r="AO19" s="32"/>
      <c r="AP19" s="33"/>
      <c r="AQ19" s="32"/>
      <c r="AR19" s="32"/>
      <c r="AS19" s="32"/>
      <c r="AT19" s="33"/>
      <c r="AU19" s="32"/>
      <c r="AV19" s="32"/>
      <c r="AW19" s="32"/>
      <c r="AX19" s="32"/>
    </row>
    <row r="20" spans="3:50" ht="12.75">
      <c r="C20" s="5"/>
      <c r="D20" s="5"/>
      <c r="E20" s="5"/>
      <c r="G20" s="39">
        <f>G14/C14</f>
        <v>0.9110889110889112</v>
      </c>
      <c r="H20" s="2" t="s">
        <v>217</v>
      </c>
      <c r="AT20" s="5"/>
      <c r="AU20" s="5"/>
      <c r="AV20" s="5"/>
      <c r="AW20" s="5">
        <f>(AW14/AV14-1)*100</f>
        <v>0.3795066413662118</v>
      </c>
      <c r="AX20" s="5">
        <f>(AX14/AW14-1)*100</f>
        <v>-0.3780718336483857</v>
      </c>
    </row>
    <row r="21" spans="1:50" ht="12.75">
      <c r="A21" s="7"/>
      <c r="C21" s="5"/>
      <c r="D21" s="5"/>
      <c r="E21" s="5"/>
      <c r="G21" s="39">
        <f aca="true" t="shared" si="2" ref="G21:G23">G15/C15</f>
        <v>0.8955375253549696</v>
      </c>
      <c r="H21" s="2" t="s">
        <v>214</v>
      </c>
      <c r="AT21" s="5"/>
      <c r="AU21" s="5"/>
      <c r="AV21" s="5"/>
      <c r="AW21" s="5">
        <f aca="true" t="shared" si="3" ref="AW21:AW24">(AW15/AV15-1)*100</f>
        <v>1.6048144433299827</v>
      </c>
      <c r="AX21" s="5">
        <f aca="true" t="shared" si="4" ref="AX21:AX24">(AX15/AW15-1)*100</f>
        <v>-2.073050345508387</v>
      </c>
    </row>
    <row r="22" spans="1:50" ht="12.75">
      <c r="A22" s="12"/>
      <c r="C22" s="5"/>
      <c r="D22" s="5"/>
      <c r="E22" s="5"/>
      <c r="G22" s="39">
        <f t="shared" si="2"/>
        <v>0.9455984174085065</v>
      </c>
      <c r="H22" s="2" t="s">
        <v>218</v>
      </c>
      <c r="AT22" s="5"/>
      <c r="AU22" s="5"/>
      <c r="AV22" s="5"/>
      <c r="AW22" s="5">
        <f t="shared" si="3"/>
        <v>1.2524084778420042</v>
      </c>
      <c r="AX22" s="5">
        <f t="shared" si="4"/>
        <v>-0.9514747859181716</v>
      </c>
    </row>
    <row r="23" spans="3:51" ht="12.75">
      <c r="C23" s="5"/>
      <c r="D23" s="5"/>
      <c r="E23" s="5"/>
      <c r="G23" s="39">
        <f t="shared" si="2"/>
        <v>0.9699097291875627</v>
      </c>
      <c r="H23" s="2" t="s">
        <v>215</v>
      </c>
      <c r="AT23" s="5" t="s">
        <v>45</v>
      </c>
      <c r="AU23" s="5"/>
      <c r="AV23" s="5"/>
      <c r="AW23" s="5">
        <f t="shared" si="3"/>
        <v>0.5030181086519203</v>
      </c>
      <c r="AX23" s="5">
        <f>(AX17/AW17-1)*100</f>
        <v>-0.2002002002002068</v>
      </c>
      <c r="AY23" s="2" t="s">
        <v>45</v>
      </c>
    </row>
    <row r="24" spans="3:51" ht="12.75">
      <c r="C24" s="5"/>
      <c r="D24" s="5"/>
      <c r="E24" s="5"/>
      <c r="G24" s="39">
        <f aca="true" t="shared" si="5" ref="G24">G18/C18</f>
        <v>0.8809523809523809</v>
      </c>
      <c r="H24" s="2" t="s">
        <v>216</v>
      </c>
      <c r="AT24" s="5" t="s">
        <v>45</v>
      </c>
      <c r="AU24" s="5"/>
      <c r="AV24" s="5"/>
      <c r="AW24" s="5">
        <f t="shared" si="3"/>
        <v>0.4393673110720586</v>
      </c>
      <c r="AX24" s="5">
        <f t="shared" si="4"/>
        <v>1.0000000000000009</v>
      </c>
      <c r="AY24" s="2" t="s">
        <v>45</v>
      </c>
    </row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8" ht="28.35" customHeight="1"/>
    <row r="60" ht="14.55" customHeight="1">
      <c r="A60" s="8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6"/>
  <sheetViews>
    <sheetView workbookViewId="0" topLeftCell="A1">
      <selection activeCell="B1" sqref="B1"/>
    </sheetView>
  </sheetViews>
  <sheetFormatPr defaultColWidth="9.00390625" defaultRowHeight="14.25"/>
  <cols>
    <col min="1" max="1" width="13.75390625" style="0" customWidth="1"/>
    <col min="2" max="2" width="27.375" style="0" customWidth="1"/>
    <col min="3" max="4" width="9.25390625" style="0" customWidth="1"/>
  </cols>
  <sheetData>
    <row r="1" ht="14.25">
      <c r="A1" s="22" t="s">
        <v>196</v>
      </c>
    </row>
    <row r="2" spans="1:2" ht="14.25">
      <c r="A2" s="13" t="s">
        <v>119</v>
      </c>
      <c r="B2" s="14" t="s">
        <v>120</v>
      </c>
    </row>
    <row r="3" spans="1:2" ht="14.25">
      <c r="A3" s="13" t="s">
        <v>121</v>
      </c>
      <c r="B3" s="37">
        <v>45267</v>
      </c>
    </row>
    <row r="5" spans="1:3" ht="14.25">
      <c r="A5" s="14" t="s">
        <v>122</v>
      </c>
      <c r="C5" s="13" t="s">
        <v>123</v>
      </c>
    </row>
    <row r="6" spans="1:3" ht="14.25">
      <c r="A6" s="14" t="s">
        <v>124</v>
      </c>
      <c r="C6" s="13" t="s">
        <v>125</v>
      </c>
    </row>
    <row r="7" spans="1:3" ht="14.25">
      <c r="A7" s="14" t="s">
        <v>126</v>
      </c>
      <c r="C7" s="13" t="s">
        <v>127</v>
      </c>
    </row>
    <row r="8" spans="1:3" ht="14.25">
      <c r="A8" s="14" t="s">
        <v>128</v>
      </c>
      <c r="C8" s="13" t="s">
        <v>129</v>
      </c>
    </row>
    <row r="10" spans="1:3" ht="14.25">
      <c r="A10" s="46" t="s">
        <v>130</v>
      </c>
      <c r="B10" s="46" t="s">
        <v>130</v>
      </c>
      <c r="C10" s="15" t="s">
        <v>111</v>
      </c>
    </row>
    <row r="11" spans="1:3" ht="14.25">
      <c r="A11" s="16" t="s">
        <v>131</v>
      </c>
      <c r="B11" s="16" t="s">
        <v>132</v>
      </c>
      <c r="C11" s="17" t="s">
        <v>133</v>
      </c>
    </row>
    <row r="12" spans="1:5" ht="14.25">
      <c r="A12" s="18" t="s">
        <v>134</v>
      </c>
      <c r="B12" s="18" t="s">
        <v>135</v>
      </c>
      <c r="C12" s="34">
        <v>14303291.3</v>
      </c>
      <c r="D12" s="34"/>
      <c r="E12" s="19">
        <f>C12/C$12*100</f>
        <v>100</v>
      </c>
    </row>
    <row r="13" spans="1:5" ht="14.25">
      <c r="A13" s="18" t="s">
        <v>136</v>
      </c>
      <c r="B13" s="18" t="s">
        <v>137</v>
      </c>
      <c r="C13" s="32">
        <v>271252.5</v>
      </c>
      <c r="D13" s="32"/>
      <c r="E13" s="19">
        <f aca="true" t="shared" si="0" ref="E13:E22">C13/C$12</f>
        <v>0.018964341444965185</v>
      </c>
    </row>
    <row r="14" spans="1:5" ht="14.25">
      <c r="A14" s="18" t="s">
        <v>138</v>
      </c>
      <c r="B14" s="18" t="s">
        <v>139</v>
      </c>
      <c r="C14" s="34">
        <v>2945111.8</v>
      </c>
      <c r="D14" s="34"/>
      <c r="E14" s="19">
        <f t="shared" si="0"/>
        <v>0.20590448297728506</v>
      </c>
    </row>
    <row r="15" spans="1:5" ht="14.25">
      <c r="A15" s="18" t="s">
        <v>140</v>
      </c>
      <c r="B15" s="18" t="s">
        <v>115</v>
      </c>
      <c r="C15" s="34">
        <v>788276.2</v>
      </c>
      <c r="D15" s="34"/>
      <c r="E15" s="19">
        <f t="shared" si="0"/>
        <v>0.05511152527530499</v>
      </c>
    </row>
    <row r="16" spans="1:5" ht="14.25">
      <c r="A16" s="18" t="s">
        <v>141</v>
      </c>
      <c r="B16" s="18" t="s">
        <v>142</v>
      </c>
      <c r="C16" s="32">
        <v>2792864.9</v>
      </c>
      <c r="D16" s="32"/>
      <c r="E16" s="19">
        <f t="shared" si="0"/>
        <v>0.19526029648854315</v>
      </c>
    </row>
    <row r="17" spans="1:5" ht="14.25">
      <c r="A17" s="18" t="s">
        <v>143</v>
      </c>
      <c r="B17" s="18" t="s">
        <v>144</v>
      </c>
      <c r="C17" s="34">
        <v>768906.1</v>
      </c>
      <c r="D17" s="34"/>
      <c r="E17" s="19">
        <f t="shared" si="0"/>
        <v>0.05375728452094099</v>
      </c>
    </row>
    <row r="18" spans="1:5" ht="14.25">
      <c r="A18" s="18" t="s">
        <v>145</v>
      </c>
      <c r="B18" s="18" t="s">
        <v>146</v>
      </c>
      <c r="C18" s="33">
        <v>618923</v>
      </c>
      <c r="D18" s="33"/>
      <c r="E18" s="19">
        <f t="shared" si="0"/>
        <v>0.043271369296659715</v>
      </c>
    </row>
    <row r="19" spans="1:5" ht="14.25">
      <c r="A19" s="18" t="s">
        <v>147</v>
      </c>
      <c r="B19" s="18" t="s">
        <v>148</v>
      </c>
      <c r="C19" s="35">
        <v>1473712</v>
      </c>
      <c r="D19" s="35"/>
      <c r="E19" s="19">
        <f t="shared" si="0"/>
        <v>0.10303306903915184</v>
      </c>
    </row>
    <row r="20" spans="1:5" ht="14.25">
      <c r="A20" s="18" t="s">
        <v>149</v>
      </c>
      <c r="B20" s="18" t="s">
        <v>150</v>
      </c>
      <c r="C20" s="32">
        <v>1593911.4</v>
      </c>
      <c r="D20" s="32"/>
      <c r="E20" s="19">
        <f t="shared" si="0"/>
        <v>0.11143668730287272</v>
      </c>
    </row>
    <row r="21" spans="1:5" ht="14.25">
      <c r="A21" s="18" t="s">
        <v>151</v>
      </c>
      <c r="B21" s="18" t="s">
        <v>152</v>
      </c>
      <c r="C21" s="35">
        <v>2629266</v>
      </c>
      <c r="D21" s="35"/>
      <c r="E21" s="19">
        <f t="shared" si="0"/>
        <v>0.18382244651620847</v>
      </c>
    </row>
    <row r="22" spans="1:5" ht="14.25">
      <c r="A22" s="18" t="s">
        <v>153</v>
      </c>
      <c r="B22" s="18" t="s">
        <v>154</v>
      </c>
      <c r="C22" s="32">
        <v>421067.4</v>
      </c>
      <c r="D22" s="32"/>
      <c r="E22" s="19">
        <f t="shared" si="0"/>
        <v>0.029438497138067794</v>
      </c>
    </row>
    <row r="24" spans="2:5" ht="14.25">
      <c r="B24" s="20" t="s">
        <v>155</v>
      </c>
      <c r="E24" s="19">
        <f>E14+E15+E16+E17+E19+E20</f>
        <v>0.7245033456040988</v>
      </c>
    </row>
    <row r="26" ht="14.25">
      <c r="C26" s="20">
        <v>2022</v>
      </c>
    </row>
    <row r="27" spans="2:5" ht="14.25">
      <c r="B27" t="s">
        <v>114</v>
      </c>
      <c r="C27" s="21">
        <f>E27</f>
        <v>0.20590448297728506</v>
      </c>
      <c r="E27" s="19">
        <f>E14</f>
        <v>0.20590448297728506</v>
      </c>
    </row>
    <row r="28" spans="2:5" ht="14.25">
      <c r="B28" t="s">
        <v>115</v>
      </c>
      <c r="C28" s="21">
        <f aca="true" t="shared" si="1" ref="C28:C33">E28</f>
        <v>0.05511152527530499</v>
      </c>
      <c r="E28" s="19">
        <f aca="true" t="shared" si="2" ref="E28">E15</f>
        <v>0.05511152527530499</v>
      </c>
    </row>
    <row r="29" spans="2:5" ht="14.25">
      <c r="B29" t="s">
        <v>156</v>
      </c>
      <c r="C29" s="21">
        <f t="shared" si="1"/>
        <v>0.26822704086296556</v>
      </c>
      <c r="E29" s="19">
        <f>E17+E19+E20</f>
        <v>0.26822704086296556</v>
      </c>
    </row>
    <row r="30" spans="2:5" ht="14.25">
      <c r="B30" t="s">
        <v>157</v>
      </c>
      <c r="C30" s="21">
        <f t="shared" si="1"/>
        <v>0.19526029648854315</v>
      </c>
      <c r="E30" s="19">
        <f>E16</f>
        <v>0.19526029648854315</v>
      </c>
    </row>
    <row r="31" spans="2:5" ht="14.25">
      <c r="B31" t="s">
        <v>158</v>
      </c>
      <c r="C31" s="21">
        <f t="shared" si="1"/>
        <v>0.018964341444965185</v>
      </c>
      <c r="E31" s="19">
        <f aca="true" t="shared" si="3" ref="E31">E13</f>
        <v>0.018964341444965185</v>
      </c>
    </row>
    <row r="32" spans="2:5" ht="14.25">
      <c r="B32" t="s">
        <v>159</v>
      </c>
      <c r="C32" s="21">
        <f t="shared" si="1"/>
        <v>0.043271369296659715</v>
      </c>
      <c r="E32" s="19">
        <f aca="true" t="shared" si="4" ref="E32">E18</f>
        <v>0.043271369296659715</v>
      </c>
    </row>
    <row r="33" spans="2:5" ht="14.25">
      <c r="B33" t="s">
        <v>160</v>
      </c>
      <c r="C33" s="21">
        <f t="shared" si="1"/>
        <v>0.21326094365427625</v>
      </c>
      <c r="E33" s="19">
        <f>E21+E22</f>
        <v>0.21326094365427625</v>
      </c>
    </row>
    <row r="35" spans="1:5" ht="14.25">
      <c r="A35" s="28" t="s">
        <v>195</v>
      </c>
      <c r="C35" s="21">
        <f aca="true" t="shared" si="5" ref="C35">C27+C28+C29+C30</f>
        <v>0.7245033456040987</v>
      </c>
      <c r="D35" s="36" t="s">
        <v>45</v>
      </c>
      <c r="E35" s="36">
        <f>E27+E28+E29+E30</f>
        <v>0.7245033456040987</v>
      </c>
    </row>
    <row r="36" ht="14.25">
      <c r="A36" s="29" t="s">
        <v>194</v>
      </c>
    </row>
    <row r="38" ht="16.8" customHeight="1"/>
  </sheetData>
  <mergeCells count="1">
    <mergeCell ref="A10:B10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X39"/>
  <sheetViews>
    <sheetView workbookViewId="0" topLeftCell="A1">
      <selection activeCell="B3" sqref="B3"/>
    </sheetView>
  </sheetViews>
  <sheetFormatPr defaultColWidth="9.00390625" defaultRowHeight="14.25"/>
  <cols>
    <col min="1" max="1" width="21.75390625" style="0" customWidth="1"/>
  </cols>
  <sheetData>
    <row r="1" ht="14.25">
      <c r="B1" s="22" t="s">
        <v>206</v>
      </c>
    </row>
    <row r="2" spans="2:3" ht="14.25">
      <c r="B2" s="22" t="s">
        <v>119</v>
      </c>
      <c r="C2" s="14" t="s">
        <v>198</v>
      </c>
    </row>
    <row r="3" spans="2:3" ht="14.25">
      <c r="B3" s="22" t="s">
        <v>121</v>
      </c>
      <c r="C3" s="22" t="s">
        <v>207</v>
      </c>
    </row>
    <row r="5" spans="2:4" ht="14.25">
      <c r="B5" s="23" t="s">
        <v>161</v>
      </c>
      <c r="D5" s="22" t="s">
        <v>162</v>
      </c>
    </row>
    <row r="6" spans="2:4" ht="14.25">
      <c r="B6" s="23" t="s">
        <v>163</v>
      </c>
      <c r="D6" s="22" t="s">
        <v>205</v>
      </c>
    </row>
    <row r="7" spans="2:4" ht="14.25">
      <c r="B7" s="23" t="s">
        <v>164</v>
      </c>
      <c r="D7" s="22" t="s">
        <v>10</v>
      </c>
    </row>
    <row r="8" spans="2:4" ht="14.25">
      <c r="B8" s="23" t="s">
        <v>165</v>
      </c>
      <c r="D8" s="22" t="s">
        <v>166</v>
      </c>
    </row>
    <row r="10" spans="1:102" ht="14.25">
      <c r="A10" s="2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</row>
    <row r="11" spans="1:102" ht="14.25">
      <c r="A11" s="2"/>
      <c r="B11">
        <v>2015</v>
      </c>
      <c r="C11" t="s">
        <v>167</v>
      </c>
      <c r="D11" t="s">
        <v>168</v>
      </c>
      <c r="E11" t="s">
        <v>169</v>
      </c>
      <c r="F11" s="2">
        <v>2016</v>
      </c>
      <c r="G11" s="2" t="s">
        <v>170</v>
      </c>
      <c r="H11" s="2" t="s">
        <v>171</v>
      </c>
      <c r="I11" s="2" t="s">
        <v>172</v>
      </c>
      <c r="J11" s="2">
        <v>2017</v>
      </c>
      <c r="K11" s="2" t="s">
        <v>173</v>
      </c>
      <c r="L11" s="2" t="s">
        <v>174</v>
      </c>
      <c r="M11" s="2" t="s">
        <v>175</v>
      </c>
      <c r="N11" s="2">
        <v>2018</v>
      </c>
      <c r="O11" s="2" t="s">
        <v>176</v>
      </c>
      <c r="P11" s="2" t="s">
        <v>177</v>
      </c>
      <c r="Q11" s="2" t="s">
        <v>178</v>
      </c>
      <c r="R11" s="2">
        <v>2019</v>
      </c>
      <c r="S11" s="2" t="s">
        <v>179</v>
      </c>
      <c r="T11" s="2" t="s">
        <v>180</v>
      </c>
      <c r="U11" s="2" t="s">
        <v>181</v>
      </c>
      <c r="V11" s="2">
        <v>2020</v>
      </c>
      <c r="W11" s="2" t="s">
        <v>182</v>
      </c>
      <c r="X11" s="2" t="s">
        <v>183</v>
      </c>
      <c r="Y11" s="2" t="s">
        <v>184</v>
      </c>
      <c r="Z11" s="2">
        <v>2021</v>
      </c>
      <c r="AA11" s="2" t="s">
        <v>185</v>
      </c>
      <c r="AB11" s="2" t="s">
        <v>186</v>
      </c>
      <c r="AC11" s="2" t="s">
        <v>187</v>
      </c>
      <c r="AD11" s="2">
        <v>2022</v>
      </c>
      <c r="AE11" s="2" t="s">
        <v>188</v>
      </c>
      <c r="AF11" s="2" t="s">
        <v>189</v>
      </c>
      <c r="AG11" s="2" t="s">
        <v>190</v>
      </c>
      <c r="AH11" s="2">
        <v>2023</v>
      </c>
      <c r="AI11" s="2" t="s">
        <v>191</v>
      </c>
      <c r="AJ11" s="19" t="s">
        <v>220</v>
      </c>
      <c r="AK11" s="19" t="s">
        <v>221</v>
      </c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</row>
    <row r="12" spans="1:102" ht="14.25">
      <c r="A12" s="2" t="s">
        <v>197</v>
      </c>
      <c r="B12" s="30">
        <v>90.2</v>
      </c>
      <c r="C12" s="30">
        <v>90.8</v>
      </c>
      <c r="D12" s="30">
        <v>91.5</v>
      </c>
      <c r="E12" s="30">
        <v>91.7</v>
      </c>
      <c r="F12" s="30">
        <v>92.9</v>
      </c>
      <c r="G12" s="30">
        <v>93</v>
      </c>
      <c r="H12" s="30">
        <v>93.5</v>
      </c>
      <c r="I12" s="30">
        <v>94.3</v>
      </c>
      <c r="J12" s="30">
        <v>95</v>
      </c>
      <c r="K12" s="30">
        <v>96.1</v>
      </c>
      <c r="L12" s="30">
        <v>97.1</v>
      </c>
      <c r="M12" s="30">
        <v>98.3</v>
      </c>
      <c r="N12" s="30">
        <v>97.7</v>
      </c>
      <c r="O12" s="30">
        <v>99</v>
      </c>
      <c r="P12" s="30">
        <v>99.3</v>
      </c>
      <c r="Q12" s="30">
        <v>99.7</v>
      </c>
      <c r="R12" s="30">
        <v>100.2</v>
      </c>
      <c r="S12" s="30">
        <v>100.4</v>
      </c>
      <c r="T12" s="30">
        <v>100.5</v>
      </c>
      <c r="U12" s="30">
        <v>100.3</v>
      </c>
      <c r="V12" s="30">
        <v>97.6</v>
      </c>
      <c r="W12" s="30">
        <v>85.2</v>
      </c>
      <c r="X12" s="30">
        <v>94.7</v>
      </c>
      <c r="Y12" s="30">
        <v>97.5</v>
      </c>
      <c r="Z12" s="30">
        <v>97</v>
      </c>
      <c r="AA12" s="30">
        <v>98.8</v>
      </c>
      <c r="AB12" s="30">
        <v>101.2</v>
      </c>
      <c r="AC12" s="30">
        <v>103.1</v>
      </c>
      <c r="AD12" s="30">
        <v>104.3</v>
      </c>
      <c r="AE12" s="30">
        <v>105.4</v>
      </c>
      <c r="AF12" s="30">
        <v>106.6</v>
      </c>
      <c r="AG12" s="30">
        <v>106</v>
      </c>
      <c r="AH12" s="30">
        <v>106</v>
      </c>
      <c r="AI12" s="30">
        <v>106</v>
      </c>
      <c r="AJ12" s="30">
        <v>105.8</v>
      </c>
      <c r="AK12" s="30">
        <v>105.8</v>
      </c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</row>
    <row r="13" spans="37:102" ht="14.25"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</row>
    <row r="14" spans="1:102" ht="14.25">
      <c r="A14" s="2" t="s">
        <v>192</v>
      </c>
      <c r="B14">
        <v>91.16349125441413</v>
      </c>
      <c r="C14">
        <v>91.6328001947035</v>
      </c>
      <c r="D14">
        <v>92.06169897183688</v>
      </c>
      <c r="E14">
        <v>92.50621076655324</v>
      </c>
      <c r="F14">
        <v>93.00950098040566</v>
      </c>
      <c r="G14">
        <v>93.2721670409199</v>
      </c>
      <c r="H14">
        <v>93.73321026601828</v>
      </c>
      <c r="I14">
        <v>94.51477955796793</v>
      </c>
      <c r="J14">
        <v>95.23205995398752</v>
      </c>
      <c r="K14">
        <v>96.07608131626922</v>
      </c>
      <c r="L14">
        <v>96.80713790427383</v>
      </c>
      <c r="M14">
        <v>97.57860465543448</v>
      </c>
      <c r="N14">
        <v>97.7182034008826</v>
      </c>
      <c r="O14">
        <v>98.3399688658061</v>
      </c>
      <c r="P14">
        <v>98.41068665132919</v>
      </c>
      <c r="Q14">
        <v>99.11510926816275</v>
      </c>
      <c r="R14">
        <v>99.72860901789527</v>
      </c>
      <c r="S14">
        <v>100.16026303342565</v>
      </c>
      <c r="T14">
        <v>100.38986623317582</v>
      </c>
      <c r="U14">
        <v>100.50466783305092</v>
      </c>
      <c r="V14">
        <v>97.42522971800135</v>
      </c>
      <c r="W14">
        <v>86.79276474396947</v>
      </c>
      <c r="X14">
        <v>96.61978169327769</v>
      </c>
      <c r="Y14">
        <v>96.75570678752979</v>
      </c>
      <c r="Z14">
        <v>97.28379414695524</v>
      </c>
      <c r="AA14">
        <v>99.31256801994793</v>
      </c>
      <c r="AB14">
        <v>101.3385866545436</v>
      </c>
      <c r="AC14">
        <v>102.06505117855322</v>
      </c>
      <c r="AD14">
        <v>102.72906363223078</v>
      </c>
      <c r="AE14">
        <v>103.47665165061741</v>
      </c>
      <c r="AF14">
        <v>103.93402122451978</v>
      </c>
      <c r="AG14">
        <v>103.8440167702177</v>
      </c>
      <c r="AH14">
        <v>103.95973678289181</v>
      </c>
      <c r="AI14">
        <v>104.0681094931739</v>
      </c>
      <c r="AJ14">
        <v>104.08188568515891</v>
      </c>
      <c r="AK14">
        <v>104.08464092355591</v>
      </c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</row>
    <row r="15" spans="1:102" ht="14.25">
      <c r="A15" s="2" t="s">
        <v>208</v>
      </c>
      <c r="B15" s="34"/>
      <c r="C15" s="34"/>
      <c r="D15" s="38"/>
      <c r="E15" s="34"/>
      <c r="F15" s="34"/>
      <c r="G15" s="38"/>
      <c r="H15" s="38"/>
      <c r="I15" s="34"/>
      <c r="J15" s="34"/>
      <c r="K15" s="34"/>
      <c r="L15" s="34"/>
      <c r="M15" s="34"/>
      <c r="N15" s="38"/>
      <c r="O15" s="38"/>
      <c r="P15" s="34"/>
      <c r="Q15" s="34"/>
      <c r="R15" s="38"/>
      <c r="S15" s="34"/>
      <c r="T15" s="38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8"/>
      <c r="AF15" s="34"/>
      <c r="AG15" s="34"/>
      <c r="AH15" s="38"/>
      <c r="AI15" s="34"/>
      <c r="AJ15" s="38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</row>
    <row r="16" spans="2:102" ht="14.25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</row>
    <row r="17" spans="1:39" ht="14.25">
      <c r="A17" t="s">
        <v>193</v>
      </c>
      <c r="B17" s="36">
        <f>ABS(B14-B12)/B14*100</f>
        <v>1.056882795027303</v>
      </c>
      <c r="C17" s="36">
        <f aca="true" t="shared" si="0" ref="C17:AK17">ABS(C14-C12)/C14*100</f>
        <v>0.9088450783277994</v>
      </c>
      <c r="D17" s="36">
        <f t="shared" si="0"/>
        <v>0.6101331803671234</v>
      </c>
      <c r="E17" s="36">
        <f t="shared" si="0"/>
        <v>0.8715206902029227</v>
      </c>
      <c r="F17" s="36">
        <f t="shared" si="0"/>
        <v>0.11773096216130062</v>
      </c>
      <c r="G17" s="36">
        <f t="shared" si="0"/>
        <v>0.2917987750842035</v>
      </c>
      <c r="H17" s="36">
        <f t="shared" si="0"/>
        <v>0.24880217519107295</v>
      </c>
      <c r="I17" s="36">
        <f t="shared" si="0"/>
        <v>0.22724441507711587</v>
      </c>
      <c r="J17" s="36">
        <f t="shared" si="0"/>
        <v>0.24367839370442956</v>
      </c>
      <c r="K17" s="36">
        <f t="shared" si="0"/>
        <v>0.02489556547589912</v>
      </c>
      <c r="L17" s="36">
        <f t="shared" si="0"/>
        <v>0.3025211798077908</v>
      </c>
      <c r="M17" s="36">
        <f t="shared" si="0"/>
        <v>0.7392966389639241</v>
      </c>
      <c r="N17" s="36">
        <f t="shared" si="0"/>
        <v>0.018628464553241634</v>
      </c>
      <c r="O17" s="36">
        <f t="shared" si="0"/>
        <v>0.6711728118345994</v>
      </c>
      <c r="P17" s="36">
        <f t="shared" si="0"/>
        <v>0.9036755853779009</v>
      </c>
      <c r="Q17" s="36">
        <f t="shared" si="0"/>
        <v>0.590112583395117</v>
      </c>
      <c r="R17" s="36">
        <f t="shared" si="0"/>
        <v>0.4726737761078673</v>
      </c>
      <c r="S17" s="36">
        <f t="shared" si="0"/>
        <v>0.23935337160042197</v>
      </c>
      <c r="T17" s="36">
        <f t="shared" si="0"/>
        <v>0.10970605994072036</v>
      </c>
      <c r="U17" s="36">
        <f t="shared" si="0"/>
        <v>0.20364012683559618</v>
      </c>
      <c r="V17" s="36">
        <f t="shared" si="0"/>
        <v>0.17938914027149042</v>
      </c>
      <c r="W17" s="36">
        <f t="shared" si="0"/>
        <v>1.835135392527217</v>
      </c>
      <c r="X17" s="36">
        <f t="shared" si="0"/>
        <v>1.9869447639325946</v>
      </c>
      <c r="Y17" s="36">
        <f t="shared" si="0"/>
        <v>0.7692499359284699</v>
      </c>
      <c r="Z17" s="36">
        <f t="shared" si="0"/>
        <v>0.29171780299455646</v>
      </c>
      <c r="AA17" s="36">
        <f t="shared" si="0"/>
        <v>0.5161159661534281</v>
      </c>
      <c r="AB17" s="36">
        <f t="shared" si="0"/>
        <v>0.13675605622568446</v>
      </c>
      <c r="AC17" s="36">
        <f t="shared" si="0"/>
        <v>1.0140090163049347</v>
      </c>
      <c r="AD17" s="36">
        <f t="shared" si="0"/>
        <v>1.529203433015958</v>
      </c>
      <c r="AE17" s="36">
        <f t="shared" si="0"/>
        <v>1.858726890271499</v>
      </c>
      <c r="AF17" s="36">
        <f t="shared" si="0"/>
        <v>2.565068438679118</v>
      </c>
      <c r="AG17" s="36">
        <f t="shared" si="0"/>
        <v>2.0761747251678213</v>
      </c>
      <c r="AH17" s="36">
        <f t="shared" si="0"/>
        <v>1.9625513494412266</v>
      </c>
      <c r="AI17" s="36">
        <f t="shared" si="0"/>
        <v>1.856371290143222</v>
      </c>
      <c r="AJ17" s="36">
        <f t="shared" si="0"/>
        <v>1.6507332698009285</v>
      </c>
      <c r="AK17" s="36">
        <f t="shared" si="0"/>
        <v>1.6480424596976981</v>
      </c>
      <c r="AM17" s="36">
        <f>AVERAGE(B17:AK17)</f>
        <v>0.8535695155442276</v>
      </c>
    </row>
    <row r="18" spans="2:3" ht="14.25">
      <c r="B18" s="25"/>
      <c r="C18" s="25"/>
    </row>
    <row r="19" spans="1:3" ht="14.25">
      <c r="A19" s="19"/>
      <c r="B19" s="26"/>
      <c r="C19" s="26"/>
    </row>
    <row r="20" spans="1:3" ht="14.25">
      <c r="A20" s="19"/>
      <c r="B20" s="26"/>
      <c r="C20" s="26"/>
    </row>
    <row r="21" spans="1:3" ht="14.25">
      <c r="A21" s="19"/>
      <c r="B21" s="26"/>
      <c r="C21" s="26"/>
    </row>
    <row r="22" spans="1:3" ht="14.25">
      <c r="A22" s="19"/>
      <c r="B22" s="26"/>
      <c r="C22" s="26"/>
    </row>
    <row r="23" spans="1:3" ht="14.25">
      <c r="A23" s="19"/>
      <c r="B23" s="27"/>
      <c r="C23" s="26"/>
    </row>
    <row r="24" spans="1:3" ht="14.25">
      <c r="A24" s="19"/>
      <c r="B24" s="26"/>
      <c r="C24" s="26"/>
    </row>
    <row r="25" spans="1:3" ht="14.25">
      <c r="A25" s="19"/>
      <c r="B25" s="27"/>
      <c r="C25" s="26"/>
    </row>
    <row r="26" spans="1:3" ht="14.25">
      <c r="A26" s="19"/>
      <c r="B26" s="26"/>
      <c r="C26" s="26"/>
    </row>
    <row r="27" spans="1:3" ht="14.25">
      <c r="A27" s="19"/>
      <c r="B27" s="26"/>
      <c r="C27" s="26"/>
    </row>
    <row r="28" spans="1:3" ht="14.25">
      <c r="A28" s="19"/>
      <c r="B28" s="26"/>
      <c r="C28" s="26"/>
    </row>
    <row r="29" spans="1:3" ht="14.25">
      <c r="A29" s="19"/>
      <c r="B29" s="26"/>
      <c r="C29" s="26"/>
    </row>
    <row r="30" spans="1:3" ht="14.25">
      <c r="A30" s="19"/>
      <c r="B30" s="26"/>
      <c r="C30" s="26"/>
    </row>
    <row r="31" spans="1:3" ht="14.25">
      <c r="A31" s="19"/>
      <c r="B31" s="27"/>
      <c r="C31" s="27"/>
    </row>
    <row r="32" spans="1:3" ht="14.25">
      <c r="A32" s="19"/>
      <c r="B32" s="26"/>
      <c r="C32" s="25"/>
    </row>
    <row r="33" spans="2:3" ht="14.25">
      <c r="B33" s="25"/>
      <c r="C33" s="25"/>
    </row>
    <row r="34" spans="2:3" ht="14.25">
      <c r="B34" s="25"/>
      <c r="C34" s="25"/>
    </row>
    <row r="35" spans="2:3" ht="14.25">
      <c r="B35" s="25"/>
      <c r="C35" s="25"/>
    </row>
    <row r="36" spans="2:3" ht="14.25">
      <c r="B36" s="25"/>
      <c r="C36" s="25"/>
    </row>
    <row r="37" spans="2:3" ht="14.25">
      <c r="B37" s="25"/>
      <c r="C37" s="25"/>
    </row>
    <row r="38" spans="2:3" ht="14.25">
      <c r="B38" s="25"/>
      <c r="C38" s="25"/>
    </row>
    <row r="39" spans="2:3" ht="14.25">
      <c r="B39" s="25"/>
      <c r="C39" s="25"/>
    </row>
  </sheetData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JAEGERS Thomas (ESTAT)</dc:creator>
  <cp:keywords/>
  <dc:description/>
  <cp:lastModifiedBy>ROSS Wendy (ESTAT)</cp:lastModifiedBy>
  <dcterms:created xsi:type="dcterms:W3CDTF">2018-03-21T12:22:14Z</dcterms:created>
  <dcterms:modified xsi:type="dcterms:W3CDTF">2024-04-05T10:02:18Z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2023-10-23T14:40:22Z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68495283-61fe-46e4-83e8-ba97a8582d98</vt:lpwstr>
  </property>
  <property fmtid="{D5CDD505-2E9C-101B-9397-08002B2CF9AE}" pid="8" name="MSIP_Label_6bd9ddd1-4d20-43f6-abfa-fc3c07406f94_ContentBits">
    <vt:lpwstr>0</vt:lpwstr>
  </property>
</Properties>
</file>