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1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4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5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6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7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28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29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2_Main Aggregates\23_Production (other output)\235_Productivity_indicators\8_IMPLEMENTATION\EXP - STAT MFP-METAC\graphs and data\"/>
    </mc:Choice>
  </mc:AlternateContent>
  <bookViews>
    <workbookView xWindow="0" yWindow="0" windowWidth="19200" windowHeight="6000"/>
  </bookViews>
  <sheets>
    <sheet name="Intro" sheetId="37" r:id="rId1"/>
    <sheet name="cross countries comparison" sheetId="36" r:id="rId2"/>
    <sheet name="CrudeMFP_AT" sheetId="8" r:id="rId3"/>
    <sheet name="CrudeMFP_BE" sheetId="12" r:id="rId4"/>
    <sheet name="CrudeMFP_BG" sheetId="11" r:id="rId5"/>
    <sheet name="CrudeMFP_CY" sheetId="10" r:id="rId6"/>
    <sheet name="CrudeMFP_CZ" sheetId="13" r:id="rId7"/>
    <sheet name="CrudeMFP_DE" sheetId="14" r:id="rId8"/>
    <sheet name="CrudeMFP_DK" sheetId="15" r:id="rId9"/>
    <sheet name="CrudeMFP_EE" sheetId="16" r:id="rId10"/>
    <sheet name="CrudeMFP_ES" sheetId="17" r:id="rId11"/>
    <sheet name="CrudeMFP_FI" sheetId="18" r:id="rId12"/>
    <sheet name="CrudeMFP_FR" sheetId="19" r:id="rId13"/>
    <sheet name="CrudeMFP_GR" sheetId="20" r:id="rId14"/>
    <sheet name="CrudeMFP_HR" sheetId="21" r:id="rId15"/>
    <sheet name="CrudeMFP_HU" sheetId="22" r:id="rId16"/>
    <sheet name="CrudeMFP_IE" sheetId="23" r:id="rId17"/>
    <sheet name="CrudeMFP_IT" sheetId="9" r:id="rId18"/>
    <sheet name="CrudeMFP_LT" sheetId="24" r:id="rId19"/>
    <sheet name="CrudeMFP_LV" sheetId="25" r:id="rId20"/>
    <sheet name="CrudeMFP_LU" sheetId="26" r:id="rId21"/>
    <sheet name="CrudeMFP_MT" sheetId="27" r:id="rId22"/>
    <sheet name="CrudeMFP_NL" sheetId="28" r:id="rId23"/>
    <sheet name="CrudeMFP_PL" sheetId="29" r:id="rId24"/>
    <sheet name="CrudeMFP_PT" sheetId="30" r:id="rId25"/>
    <sheet name="CrudeMFP_RO" sheetId="31" r:id="rId26"/>
    <sheet name="CrudeMFP_SE" sheetId="32" r:id="rId27"/>
    <sheet name="CrudeMFP_SI" sheetId="33" r:id="rId28"/>
    <sheet name="CrudeMFP_SK" sheetId="34" r:id="rId29"/>
  </sheets>
  <definedNames>
    <definedName name="_xlnm._FilterDatabase" localSheetId="1" hidden="1">'cross countries comparison'!#REF!</definedName>
    <definedName name="data_a10_a">#REF!</definedName>
    <definedName name="data_a10_as">#REF!</definedName>
    <definedName name="data_a10_s">#REF!</definedName>
    <definedName name="data_a21_a">#REF!</definedName>
    <definedName name="data_a21_as">#REF!</definedName>
    <definedName name="data_a21_s">#REF!</definedName>
    <definedName name="data_tot_a">#REF!</definedName>
    <definedName name="data_tot_as">#REF!</definedName>
    <definedName name="data_tot_s">#REF!</definedName>
    <definedName name="qali_a10_a">#REF!</definedName>
    <definedName name="qali_a10_as">#REF!</definedName>
    <definedName name="qali_a10_s">#REF!</definedName>
    <definedName name="qali_a21_a">#REF!</definedName>
    <definedName name="qali_a21_as">#REF!</definedName>
    <definedName name="qali_a21_s">#REF!</definedName>
    <definedName name="qali_tot_a">#REF!</definedName>
    <definedName name="qali_tot_as">#REF!</definedName>
    <definedName name="qali_tot_s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36" l="1"/>
  <c r="AD15" i="36"/>
  <c r="AE15" i="36"/>
  <c r="AF15" i="36"/>
  <c r="AI15" i="36"/>
  <c r="AJ15" i="36"/>
  <c r="AK15" i="36"/>
  <c r="AL15" i="36"/>
  <c r="AO15" i="36"/>
  <c r="AP15" i="36"/>
  <c r="AQ15" i="36"/>
  <c r="AR15" i="36"/>
  <c r="BG26" i="36"/>
  <c r="AL26" i="36" s="1"/>
  <c r="BF26" i="36"/>
  <c r="AF26" i="36" s="1"/>
  <c r="BH26" i="36"/>
  <c r="AR26" i="36" s="1"/>
  <c r="BC29" i="36"/>
  <c r="AE29" i="36" s="1"/>
  <c r="AW3" i="36" l="1"/>
  <c r="AC3" i="36" s="1"/>
  <c r="BC17" i="36"/>
  <c r="AE17" i="36" s="1"/>
  <c r="BF29" i="36"/>
  <c r="AF29" i="36" s="1"/>
  <c r="BF28" i="36"/>
  <c r="AF28" i="36" s="1"/>
  <c r="BF27" i="36"/>
  <c r="AF27" i="36" s="1"/>
  <c r="BF25" i="36"/>
  <c r="AF25" i="36" s="1"/>
  <c r="BF24" i="36"/>
  <c r="AF24" i="36" s="1"/>
  <c r="BF23" i="36"/>
  <c r="AF23" i="36" s="1"/>
  <c r="BF22" i="36"/>
  <c r="AF22" i="36" s="1"/>
  <c r="BF21" i="36"/>
  <c r="AF21" i="36" s="1"/>
  <c r="BF20" i="36"/>
  <c r="AF20" i="36" s="1"/>
  <c r="BF19" i="36"/>
  <c r="AF19" i="36" s="1"/>
  <c r="BF18" i="36"/>
  <c r="AF18" i="36" s="1"/>
  <c r="BF17" i="36"/>
  <c r="AF17" i="36" s="1"/>
  <c r="BF16" i="36"/>
  <c r="AF16" i="36" s="1"/>
  <c r="BF14" i="36"/>
  <c r="AF14" i="36" s="1"/>
  <c r="BF13" i="36"/>
  <c r="AF13" i="36" s="1"/>
  <c r="BF12" i="36"/>
  <c r="AF12" i="36" s="1"/>
  <c r="BF11" i="36"/>
  <c r="AF11" i="36" s="1"/>
  <c r="BF10" i="36"/>
  <c r="AF10" i="36" s="1"/>
  <c r="BF9" i="36"/>
  <c r="AF9" i="36" s="1"/>
  <c r="BF8" i="36"/>
  <c r="AF8" i="36" s="1"/>
  <c r="BF7" i="36"/>
  <c r="AF7" i="36" s="1"/>
  <c r="BF6" i="36"/>
  <c r="AF6" i="36" s="1"/>
  <c r="BF5" i="36"/>
  <c r="AF5" i="36" s="1"/>
  <c r="BF4" i="36"/>
  <c r="AF4" i="36" s="1"/>
  <c r="BF3" i="36"/>
  <c r="AF3" i="36" s="1"/>
  <c r="BC28" i="36"/>
  <c r="AE28" i="36" s="1"/>
  <c r="BC27" i="36"/>
  <c r="AE27" i="36" s="1"/>
  <c r="BC26" i="36"/>
  <c r="AE26" i="36" s="1"/>
  <c r="BC25" i="36"/>
  <c r="AE25" i="36" s="1"/>
  <c r="BC24" i="36"/>
  <c r="AE24" i="36" s="1"/>
  <c r="BC23" i="36"/>
  <c r="AE23" i="36" s="1"/>
  <c r="BC22" i="36"/>
  <c r="AE22" i="36" s="1"/>
  <c r="BC21" i="36"/>
  <c r="AE21" i="36" s="1"/>
  <c r="BC20" i="36"/>
  <c r="AE20" i="36" s="1"/>
  <c r="BC19" i="36"/>
  <c r="AE19" i="36" s="1"/>
  <c r="BC18" i="36"/>
  <c r="AE18" i="36" s="1"/>
  <c r="BC16" i="36"/>
  <c r="AE16" i="36" s="1"/>
  <c r="BC14" i="36"/>
  <c r="AE14" i="36" s="1"/>
  <c r="BC13" i="36"/>
  <c r="AE13" i="36" s="1"/>
  <c r="BC12" i="36"/>
  <c r="AE12" i="36" s="1"/>
  <c r="BC11" i="36"/>
  <c r="AE11" i="36" s="1"/>
  <c r="BC10" i="36"/>
  <c r="AE10" i="36" s="1"/>
  <c r="BC9" i="36"/>
  <c r="AE9" i="36" s="1"/>
  <c r="BC8" i="36"/>
  <c r="AE8" i="36" s="1"/>
  <c r="BC7" i="36"/>
  <c r="AE7" i="36" s="1"/>
  <c r="BC6" i="36"/>
  <c r="AE6" i="36" s="1"/>
  <c r="BC5" i="36"/>
  <c r="AE5" i="36" s="1"/>
  <c r="BC4" i="36"/>
  <c r="AE4" i="36" s="1"/>
  <c r="BC3" i="36"/>
  <c r="AE3" i="36" s="1"/>
  <c r="AZ29" i="36"/>
  <c r="AD29" i="36" s="1"/>
  <c r="AZ28" i="36"/>
  <c r="AD28" i="36" s="1"/>
  <c r="AZ27" i="36"/>
  <c r="AD27" i="36" s="1"/>
  <c r="AZ26" i="36"/>
  <c r="AD26" i="36" s="1"/>
  <c r="AZ25" i="36"/>
  <c r="AD25" i="36" s="1"/>
  <c r="AZ24" i="36"/>
  <c r="AD24" i="36" s="1"/>
  <c r="AZ23" i="36"/>
  <c r="AD23" i="36" s="1"/>
  <c r="AZ22" i="36"/>
  <c r="AD22" i="36" s="1"/>
  <c r="AZ21" i="36"/>
  <c r="AD21" i="36" s="1"/>
  <c r="AZ20" i="36"/>
  <c r="AD20" i="36" s="1"/>
  <c r="AZ19" i="36"/>
  <c r="AD19" i="36" s="1"/>
  <c r="AZ18" i="36"/>
  <c r="AD18" i="36" s="1"/>
  <c r="AZ17" i="36"/>
  <c r="AD17" i="36" s="1"/>
  <c r="AZ16" i="36"/>
  <c r="AD16" i="36" s="1"/>
  <c r="AZ14" i="36"/>
  <c r="AD14" i="36" s="1"/>
  <c r="AZ13" i="36"/>
  <c r="AD13" i="36" s="1"/>
  <c r="AZ12" i="36"/>
  <c r="AD12" i="36" s="1"/>
  <c r="AZ11" i="36"/>
  <c r="AD11" i="36" s="1"/>
  <c r="AZ10" i="36"/>
  <c r="AD10" i="36" s="1"/>
  <c r="AZ9" i="36"/>
  <c r="AD9" i="36" s="1"/>
  <c r="AZ8" i="36"/>
  <c r="AD8" i="36" s="1"/>
  <c r="AZ7" i="36"/>
  <c r="AD7" i="36" s="1"/>
  <c r="AZ6" i="36"/>
  <c r="AD6" i="36" s="1"/>
  <c r="AZ5" i="36"/>
  <c r="AD5" i="36" s="1"/>
  <c r="AZ4" i="36"/>
  <c r="AD4" i="36" s="1"/>
  <c r="AZ3" i="36"/>
  <c r="AD3" i="36" s="1"/>
  <c r="AW29" i="36"/>
  <c r="AC29" i="36" s="1"/>
  <c r="AW28" i="36"/>
  <c r="AC28" i="36" s="1"/>
  <c r="AW27" i="36"/>
  <c r="AC27" i="36" s="1"/>
  <c r="AW26" i="36"/>
  <c r="AC26" i="36" s="1"/>
  <c r="AW25" i="36"/>
  <c r="AC25" i="36" s="1"/>
  <c r="AW24" i="36"/>
  <c r="AC24" i="36" s="1"/>
  <c r="AW23" i="36"/>
  <c r="AC23" i="36" s="1"/>
  <c r="AW22" i="36"/>
  <c r="AC22" i="36" s="1"/>
  <c r="AW21" i="36"/>
  <c r="AC21" i="36" s="1"/>
  <c r="AW20" i="36"/>
  <c r="AC20" i="36" s="1"/>
  <c r="AW19" i="36"/>
  <c r="AC19" i="36" s="1"/>
  <c r="AW18" i="36"/>
  <c r="AC18" i="36" s="1"/>
  <c r="AW17" i="36"/>
  <c r="AC17" i="36" s="1"/>
  <c r="AW16" i="36"/>
  <c r="AC16" i="36" s="1"/>
  <c r="AW14" i="36"/>
  <c r="AC14" i="36" s="1"/>
  <c r="AW13" i="36"/>
  <c r="AC13" i="36" s="1"/>
  <c r="AW12" i="36"/>
  <c r="AC12" i="36" s="1"/>
  <c r="AW11" i="36"/>
  <c r="AC11" i="36" s="1"/>
  <c r="AW10" i="36"/>
  <c r="AC10" i="36" s="1"/>
  <c r="AW9" i="36"/>
  <c r="AC9" i="36" s="1"/>
  <c r="AW8" i="36"/>
  <c r="AC8" i="36" s="1"/>
  <c r="AW7" i="36"/>
  <c r="AC7" i="36" s="1"/>
  <c r="AW6" i="36"/>
  <c r="AC6" i="36" s="1"/>
  <c r="AW5" i="36"/>
  <c r="AC5" i="36" s="1"/>
  <c r="AW4" i="36"/>
  <c r="AC4" i="36" s="1"/>
  <c r="BH29" i="36"/>
  <c r="AR29" i="36" s="1"/>
  <c r="BG29" i="36"/>
  <c r="AL29" i="36" s="1"/>
  <c r="BE29" i="36"/>
  <c r="AQ29" i="36" s="1"/>
  <c r="BD29" i="36"/>
  <c r="AK29" i="36" s="1"/>
  <c r="BB29" i="36"/>
  <c r="AP29" i="36" s="1"/>
  <c r="BA29" i="36"/>
  <c r="AJ29" i="36" s="1"/>
  <c r="AY29" i="36"/>
  <c r="AO29" i="36" s="1"/>
  <c r="AX29" i="36"/>
  <c r="AI29" i="36" s="1"/>
  <c r="BH28" i="36"/>
  <c r="AR28" i="36" s="1"/>
  <c r="BG28" i="36"/>
  <c r="AL28" i="36" s="1"/>
  <c r="BE28" i="36"/>
  <c r="AQ28" i="36" s="1"/>
  <c r="BD28" i="36"/>
  <c r="AK28" i="36" s="1"/>
  <c r="BB28" i="36"/>
  <c r="AP28" i="36" s="1"/>
  <c r="BA28" i="36"/>
  <c r="AJ28" i="36" s="1"/>
  <c r="AY28" i="36"/>
  <c r="AO28" i="36" s="1"/>
  <c r="AX28" i="36"/>
  <c r="AI28" i="36" s="1"/>
  <c r="BH27" i="36"/>
  <c r="AR27" i="36" s="1"/>
  <c r="BG27" i="36"/>
  <c r="AL27" i="36" s="1"/>
  <c r="BE27" i="36"/>
  <c r="AQ27" i="36" s="1"/>
  <c r="BD27" i="36"/>
  <c r="AK27" i="36" s="1"/>
  <c r="BB27" i="36"/>
  <c r="AP27" i="36" s="1"/>
  <c r="BA27" i="36"/>
  <c r="AJ27" i="36" s="1"/>
  <c r="AY27" i="36"/>
  <c r="AO27" i="36" s="1"/>
  <c r="AX27" i="36"/>
  <c r="AI27" i="36" s="1"/>
  <c r="BE26" i="36"/>
  <c r="AQ26" i="36" s="1"/>
  <c r="BD26" i="36"/>
  <c r="AK26" i="36" s="1"/>
  <c r="BB26" i="36"/>
  <c r="AP26" i="36" s="1"/>
  <c r="BA26" i="36"/>
  <c r="AJ26" i="36" s="1"/>
  <c r="AY26" i="36"/>
  <c r="AO26" i="36" s="1"/>
  <c r="AX26" i="36"/>
  <c r="AI26" i="36" s="1"/>
  <c r="BH25" i="36"/>
  <c r="AR25" i="36" s="1"/>
  <c r="BG25" i="36"/>
  <c r="AL25" i="36" s="1"/>
  <c r="BE25" i="36"/>
  <c r="AQ25" i="36" s="1"/>
  <c r="BD25" i="36"/>
  <c r="AK25" i="36" s="1"/>
  <c r="BB25" i="36"/>
  <c r="AP25" i="36" s="1"/>
  <c r="BA25" i="36"/>
  <c r="AJ25" i="36" s="1"/>
  <c r="AY25" i="36"/>
  <c r="AO25" i="36" s="1"/>
  <c r="AX25" i="36"/>
  <c r="AI25" i="36" s="1"/>
  <c r="BH24" i="36"/>
  <c r="AR24" i="36" s="1"/>
  <c r="BG24" i="36"/>
  <c r="AL24" i="36" s="1"/>
  <c r="BE24" i="36"/>
  <c r="AQ24" i="36" s="1"/>
  <c r="BD24" i="36"/>
  <c r="AK24" i="36" s="1"/>
  <c r="BB24" i="36"/>
  <c r="AP24" i="36" s="1"/>
  <c r="BA24" i="36"/>
  <c r="AJ24" i="36" s="1"/>
  <c r="AY24" i="36"/>
  <c r="AO24" i="36" s="1"/>
  <c r="AX24" i="36"/>
  <c r="AI24" i="36" s="1"/>
  <c r="BH23" i="36"/>
  <c r="AR23" i="36" s="1"/>
  <c r="BG23" i="36"/>
  <c r="AL23" i="36" s="1"/>
  <c r="BE23" i="36"/>
  <c r="AQ23" i="36" s="1"/>
  <c r="BD23" i="36"/>
  <c r="AK23" i="36" s="1"/>
  <c r="BB23" i="36"/>
  <c r="AP23" i="36" s="1"/>
  <c r="BA23" i="36"/>
  <c r="AJ23" i="36" s="1"/>
  <c r="AY23" i="36"/>
  <c r="AO23" i="36" s="1"/>
  <c r="AX23" i="36"/>
  <c r="AI23" i="36" s="1"/>
  <c r="BH22" i="36"/>
  <c r="AR22" i="36" s="1"/>
  <c r="BG22" i="36"/>
  <c r="AL22" i="36" s="1"/>
  <c r="BE22" i="36"/>
  <c r="AQ22" i="36" s="1"/>
  <c r="BD22" i="36"/>
  <c r="AK22" i="36" s="1"/>
  <c r="BB22" i="36"/>
  <c r="AP22" i="36" s="1"/>
  <c r="BA22" i="36"/>
  <c r="AJ22" i="36" s="1"/>
  <c r="AY22" i="36"/>
  <c r="AO22" i="36" s="1"/>
  <c r="AX22" i="36"/>
  <c r="AI22" i="36" s="1"/>
  <c r="BH21" i="36"/>
  <c r="AR21" i="36" s="1"/>
  <c r="BG21" i="36"/>
  <c r="AL21" i="36" s="1"/>
  <c r="BE21" i="36"/>
  <c r="AQ21" i="36" s="1"/>
  <c r="BD21" i="36"/>
  <c r="AK21" i="36" s="1"/>
  <c r="BB21" i="36"/>
  <c r="AP21" i="36" s="1"/>
  <c r="BA21" i="36"/>
  <c r="AJ21" i="36" s="1"/>
  <c r="AY21" i="36"/>
  <c r="AO21" i="36" s="1"/>
  <c r="AX21" i="36"/>
  <c r="AI21" i="36" s="1"/>
  <c r="BH20" i="36"/>
  <c r="AR20" i="36" s="1"/>
  <c r="BG20" i="36"/>
  <c r="AL20" i="36" s="1"/>
  <c r="BE20" i="36"/>
  <c r="AQ20" i="36" s="1"/>
  <c r="BD20" i="36"/>
  <c r="AK20" i="36" s="1"/>
  <c r="BB20" i="36"/>
  <c r="AP20" i="36" s="1"/>
  <c r="BA20" i="36"/>
  <c r="AJ20" i="36" s="1"/>
  <c r="AY20" i="36"/>
  <c r="AO20" i="36" s="1"/>
  <c r="AX20" i="36"/>
  <c r="AI20" i="36" s="1"/>
  <c r="BH19" i="36"/>
  <c r="AR19" i="36" s="1"/>
  <c r="BG19" i="36"/>
  <c r="AL19" i="36" s="1"/>
  <c r="BE19" i="36"/>
  <c r="AQ19" i="36" s="1"/>
  <c r="BD19" i="36"/>
  <c r="AK19" i="36" s="1"/>
  <c r="BB19" i="36"/>
  <c r="AP19" i="36" s="1"/>
  <c r="BA19" i="36"/>
  <c r="AJ19" i="36" s="1"/>
  <c r="AY19" i="36"/>
  <c r="AO19" i="36" s="1"/>
  <c r="AX19" i="36"/>
  <c r="AI19" i="36" s="1"/>
  <c r="BH18" i="36"/>
  <c r="AR18" i="36" s="1"/>
  <c r="BG18" i="36"/>
  <c r="AL18" i="36" s="1"/>
  <c r="BE18" i="36"/>
  <c r="AQ18" i="36" s="1"/>
  <c r="BD18" i="36"/>
  <c r="AK18" i="36" s="1"/>
  <c r="BB18" i="36"/>
  <c r="AP18" i="36" s="1"/>
  <c r="BA18" i="36"/>
  <c r="AJ18" i="36" s="1"/>
  <c r="AY18" i="36"/>
  <c r="AO18" i="36" s="1"/>
  <c r="AX18" i="36"/>
  <c r="AI18" i="36" s="1"/>
  <c r="BH17" i="36"/>
  <c r="AR17" i="36" s="1"/>
  <c r="BG17" i="36"/>
  <c r="AL17" i="36" s="1"/>
  <c r="BE17" i="36"/>
  <c r="AQ17" i="36" s="1"/>
  <c r="BD17" i="36"/>
  <c r="AK17" i="36" s="1"/>
  <c r="BB17" i="36"/>
  <c r="AP17" i="36" s="1"/>
  <c r="BA17" i="36"/>
  <c r="AJ17" i="36" s="1"/>
  <c r="AY17" i="36"/>
  <c r="AO17" i="36" s="1"/>
  <c r="AX17" i="36"/>
  <c r="AI17" i="36" s="1"/>
  <c r="BH16" i="36"/>
  <c r="AR16" i="36" s="1"/>
  <c r="BG16" i="36"/>
  <c r="AL16" i="36" s="1"/>
  <c r="BE16" i="36"/>
  <c r="AQ16" i="36" s="1"/>
  <c r="BD16" i="36"/>
  <c r="AK16" i="36" s="1"/>
  <c r="BB16" i="36"/>
  <c r="AP16" i="36" s="1"/>
  <c r="BA16" i="36"/>
  <c r="AJ16" i="36" s="1"/>
  <c r="AY16" i="36"/>
  <c r="AO16" i="36" s="1"/>
  <c r="AX16" i="36"/>
  <c r="AI16" i="36" s="1"/>
  <c r="BH14" i="36"/>
  <c r="AR14" i="36" s="1"/>
  <c r="BG14" i="36"/>
  <c r="AL14" i="36" s="1"/>
  <c r="BE14" i="36"/>
  <c r="AQ14" i="36" s="1"/>
  <c r="BD14" i="36"/>
  <c r="AK14" i="36" s="1"/>
  <c r="BB14" i="36"/>
  <c r="AP14" i="36" s="1"/>
  <c r="BA14" i="36"/>
  <c r="AJ14" i="36" s="1"/>
  <c r="AY14" i="36"/>
  <c r="AO14" i="36" s="1"/>
  <c r="AX14" i="36"/>
  <c r="AI14" i="36" s="1"/>
  <c r="BH13" i="36"/>
  <c r="AR13" i="36" s="1"/>
  <c r="BG13" i="36"/>
  <c r="AL13" i="36" s="1"/>
  <c r="BE13" i="36"/>
  <c r="AQ13" i="36" s="1"/>
  <c r="BD13" i="36"/>
  <c r="AK13" i="36" s="1"/>
  <c r="BB13" i="36"/>
  <c r="AP13" i="36" s="1"/>
  <c r="BA13" i="36"/>
  <c r="AJ13" i="36" s="1"/>
  <c r="AY13" i="36"/>
  <c r="AO13" i="36" s="1"/>
  <c r="AX13" i="36"/>
  <c r="AI13" i="36" s="1"/>
  <c r="BH12" i="36"/>
  <c r="AR12" i="36" s="1"/>
  <c r="BG12" i="36"/>
  <c r="AL12" i="36" s="1"/>
  <c r="BE12" i="36"/>
  <c r="AQ12" i="36" s="1"/>
  <c r="BD12" i="36"/>
  <c r="AK12" i="36" s="1"/>
  <c r="BB12" i="36"/>
  <c r="AP12" i="36" s="1"/>
  <c r="BA12" i="36"/>
  <c r="AJ12" i="36" s="1"/>
  <c r="AY12" i="36"/>
  <c r="AO12" i="36" s="1"/>
  <c r="AX12" i="36"/>
  <c r="AI12" i="36" s="1"/>
  <c r="BH11" i="36"/>
  <c r="AR11" i="36" s="1"/>
  <c r="BG11" i="36"/>
  <c r="AL11" i="36" s="1"/>
  <c r="BE11" i="36"/>
  <c r="AQ11" i="36" s="1"/>
  <c r="BD11" i="36"/>
  <c r="AK11" i="36" s="1"/>
  <c r="BB11" i="36"/>
  <c r="AP11" i="36" s="1"/>
  <c r="BA11" i="36"/>
  <c r="AJ11" i="36" s="1"/>
  <c r="AY11" i="36"/>
  <c r="AO11" i="36" s="1"/>
  <c r="AX11" i="36"/>
  <c r="AI11" i="36" s="1"/>
  <c r="BH10" i="36"/>
  <c r="AR10" i="36" s="1"/>
  <c r="BG10" i="36"/>
  <c r="AL10" i="36" s="1"/>
  <c r="BE10" i="36"/>
  <c r="AQ10" i="36" s="1"/>
  <c r="BD10" i="36"/>
  <c r="AK10" i="36" s="1"/>
  <c r="BB10" i="36"/>
  <c r="AP10" i="36" s="1"/>
  <c r="BA10" i="36"/>
  <c r="AJ10" i="36" s="1"/>
  <c r="AY10" i="36"/>
  <c r="AO10" i="36" s="1"/>
  <c r="AX10" i="36"/>
  <c r="AI10" i="36" s="1"/>
  <c r="BH9" i="36"/>
  <c r="AR9" i="36" s="1"/>
  <c r="BG9" i="36"/>
  <c r="AL9" i="36" s="1"/>
  <c r="BE9" i="36"/>
  <c r="AQ9" i="36" s="1"/>
  <c r="BD9" i="36"/>
  <c r="AK9" i="36" s="1"/>
  <c r="BB9" i="36"/>
  <c r="AP9" i="36" s="1"/>
  <c r="BA9" i="36"/>
  <c r="AJ9" i="36" s="1"/>
  <c r="AY9" i="36"/>
  <c r="AO9" i="36" s="1"/>
  <c r="AX9" i="36"/>
  <c r="AI9" i="36" s="1"/>
  <c r="BH8" i="36"/>
  <c r="AR8" i="36" s="1"/>
  <c r="BG8" i="36"/>
  <c r="AL8" i="36" s="1"/>
  <c r="BE8" i="36"/>
  <c r="AQ8" i="36" s="1"/>
  <c r="BD8" i="36"/>
  <c r="AK8" i="36" s="1"/>
  <c r="BB8" i="36"/>
  <c r="AP8" i="36" s="1"/>
  <c r="BA8" i="36"/>
  <c r="AJ8" i="36" s="1"/>
  <c r="AY8" i="36"/>
  <c r="AO8" i="36" s="1"/>
  <c r="AX8" i="36"/>
  <c r="AI8" i="36" s="1"/>
  <c r="BH7" i="36"/>
  <c r="AR7" i="36" s="1"/>
  <c r="BG7" i="36"/>
  <c r="AL7" i="36" s="1"/>
  <c r="BE7" i="36"/>
  <c r="AQ7" i="36" s="1"/>
  <c r="BD7" i="36"/>
  <c r="AK7" i="36" s="1"/>
  <c r="BB7" i="36"/>
  <c r="AP7" i="36" s="1"/>
  <c r="BA7" i="36"/>
  <c r="AJ7" i="36" s="1"/>
  <c r="AY7" i="36"/>
  <c r="AO7" i="36" s="1"/>
  <c r="AX7" i="36"/>
  <c r="AI7" i="36" s="1"/>
  <c r="BH6" i="36"/>
  <c r="AR6" i="36" s="1"/>
  <c r="BG6" i="36"/>
  <c r="AL6" i="36" s="1"/>
  <c r="BE6" i="36"/>
  <c r="AQ6" i="36" s="1"/>
  <c r="BD6" i="36"/>
  <c r="AK6" i="36" s="1"/>
  <c r="BB6" i="36"/>
  <c r="AP6" i="36" s="1"/>
  <c r="BA6" i="36"/>
  <c r="AJ6" i="36" s="1"/>
  <c r="AY6" i="36"/>
  <c r="AO6" i="36" s="1"/>
  <c r="AX6" i="36"/>
  <c r="AI6" i="36" s="1"/>
  <c r="BH5" i="36"/>
  <c r="AR5" i="36" s="1"/>
  <c r="BG5" i="36"/>
  <c r="AL5" i="36" s="1"/>
  <c r="BE5" i="36"/>
  <c r="AQ5" i="36" s="1"/>
  <c r="BD5" i="36"/>
  <c r="AK5" i="36" s="1"/>
  <c r="BB5" i="36"/>
  <c r="AP5" i="36" s="1"/>
  <c r="BA5" i="36"/>
  <c r="AJ5" i="36" s="1"/>
  <c r="AY5" i="36"/>
  <c r="AO5" i="36" s="1"/>
  <c r="AX5" i="36"/>
  <c r="AI5" i="36" s="1"/>
  <c r="BH4" i="36"/>
  <c r="AR4" i="36" s="1"/>
  <c r="BG4" i="36"/>
  <c r="AL4" i="36" s="1"/>
  <c r="BE4" i="36"/>
  <c r="AQ4" i="36" s="1"/>
  <c r="BD4" i="36"/>
  <c r="AK4" i="36" s="1"/>
  <c r="BB4" i="36"/>
  <c r="AP4" i="36" s="1"/>
  <c r="BA4" i="36"/>
  <c r="AJ4" i="36" s="1"/>
  <c r="AY4" i="36"/>
  <c r="AO4" i="36" s="1"/>
  <c r="AX4" i="36"/>
  <c r="AI4" i="36" s="1"/>
  <c r="BH3" i="36"/>
  <c r="AR3" i="36" s="1"/>
  <c r="BG3" i="36"/>
  <c r="AL3" i="36" s="1"/>
  <c r="BE3" i="36"/>
  <c r="AQ3" i="36" s="1"/>
  <c r="BD3" i="36"/>
  <c r="AK3" i="36" s="1"/>
  <c r="BB3" i="36"/>
  <c r="AP3" i="36" s="1"/>
  <c r="BA3" i="36"/>
  <c r="AJ3" i="36" s="1"/>
  <c r="AY3" i="36"/>
  <c r="AO3" i="36" s="1"/>
  <c r="AX3" i="36"/>
  <c r="AI3" i="36" s="1"/>
  <c r="P6" i="11" l="1"/>
  <c r="P7" i="11" l="1"/>
  <c r="P8" i="11"/>
  <c r="P9" i="11"/>
  <c r="O29" i="34" l="1"/>
  <c r="N29" i="34"/>
  <c r="U29" i="34" s="1"/>
  <c r="J29" i="34"/>
  <c r="O28" i="34"/>
  <c r="N28" i="34"/>
  <c r="U28" i="34" s="1"/>
  <c r="J28" i="34"/>
  <c r="O27" i="34"/>
  <c r="N27" i="34"/>
  <c r="U27" i="34" s="1"/>
  <c r="J27" i="34"/>
  <c r="O26" i="34"/>
  <c r="N26" i="34"/>
  <c r="U26" i="34" s="1"/>
  <c r="J26" i="34"/>
  <c r="O25" i="34"/>
  <c r="N25" i="34"/>
  <c r="U25" i="34" s="1"/>
  <c r="J25" i="34"/>
  <c r="K25" i="34" s="1"/>
  <c r="AB25" i="34"/>
  <c r="O24" i="34"/>
  <c r="N24" i="34"/>
  <c r="U24" i="34" s="1"/>
  <c r="J24" i="34"/>
  <c r="K24" i="34" s="1"/>
  <c r="AB24" i="34"/>
  <c r="AB23" i="34" s="1"/>
  <c r="O23" i="34"/>
  <c r="N23" i="34"/>
  <c r="U23" i="34" s="1"/>
  <c r="J23" i="34"/>
  <c r="K23" i="34" s="1"/>
  <c r="O22" i="34"/>
  <c r="N22" i="34"/>
  <c r="U22" i="34" s="1"/>
  <c r="J22" i="34"/>
  <c r="K22" i="34" s="1"/>
  <c r="O21" i="34"/>
  <c r="N21" i="34"/>
  <c r="U21" i="34" s="1"/>
  <c r="J21" i="34"/>
  <c r="K21" i="34" s="1"/>
  <c r="O20" i="34"/>
  <c r="N20" i="34"/>
  <c r="U20" i="34" s="1"/>
  <c r="J20" i="34"/>
  <c r="K20" i="34" s="1"/>
  <c r="O19" i="34"/>
  <c r="N19" i="34"/>
  <c r="U19" i="34" s="1"/>
  <c r="J19" i="34"/>
  <c r="K19" i="34" s="1"/>
  <c r="O18" i="34"/>
  <c r="N18" i="34"/>
  <c r="U18" i="34" s="1"/>
  <c r="J18" i="34"/>
  <c r="K18" i="34" s="1"/>
  <c r="O17" i="34"/>
  <c r="N17" i="34"/>
  <c r="U17" i="34" s="1"/>
  <c r="J17" i="34"/>
  <c r="K17" i="34" s="1"/>
  <c r="O16" i="34"/>
  <c r="N16" i="34"/>
  <c r="U16" i="34" s="1"/>
  <c r="J16" i="34"/>
  <c r="K16" i="34" s="1"/>
  <c r="O15" i="34"/>
  <c r="N15" i="34"/>
  <c r="U15" i="34" s="1"/>
  <c r="J15" i="34"/>
  <c r="K15" i="34" s="1"/>
  <c r="O14" i="34"/>
  <c r="N14" i="34"/>
  <c r="U14" i="34" s="1"/>
  <c r="J14" i="34"/>
  <c r="K14" i="34" s="1"/>
  <c r="O13" i="34"/>
  <c r="N13" i="34"/>
  <c r="U13" i="34" s="1"/>
  <c r="J13" i="34"/>
  <c r="K13" i="34" s="1"/>
  <c r="O12" i="34"/>
  <c r="N12" i="34"/>
  <c r="U12" i="34" s="1"/>
  <c r="J12" i="34"/>
  <c r="K12" i="34" s="1"/>
  <c r="O11" i="34"/>
  <c r="N11" i="34"/>
  <c r="U11" i="34" s="1"/>
  <c r="J11" i="34"/>
  <c r="K11" i="34" s="1"/>
  <c r="O10" i="34"/>
  <c r="N10" i="34"/>
  <c r="U10" i="34" s="1"/>
  <c r="J10" i="34"/>
  <c r="K10" i="34" s="1"/>
  <c r="O9" i="34"/>
  <c r="N9" i="34"/>
  <c r="U9" i="34" s="1"/>
  <c r="J9" i="34"/>
  <c r="O8" i="34"/>
  <c r="N8" i="34"/>
  <c r="U8" i="34" s="1"/>
  <c r="J8" i="34"/>
  <c r="K8" i="34" s="1"/>
  <c r="O7" i="34"/>
  <c r="N7" i="34"/>
  <c r="U7" i="34" s="1"/>
  <c r="J7" i="34"/>
  <c r="O6" i="34"/>
  <c r="N6" i="34"/>
  <c r="U6" i="34" s="1"/>
  <c r="J6" i="34"/>
  <c r="K6" i="34" s="1"/>
  <c r="J5" i="34"/>
  <c r="K5" i="34" s="1"/>
  <c r="O29" i="33"/>
  <c r="N29" i="33"/>
  <c r="U29" i="33" s="1"/>
  <c r="J29" i="33"/>
  <c r="O28" i="33"/>
  <c r="N28" i="33"/>
  <c r="U28" i="33" s="1"/>
  <c r="J28" i="33"/>
  <c r="O27" i="33"/>
  <c r="N27" i="33"/>
  <c r="U27" i="33" s="1"/>
  <c r="J27" i="33"/>
  <c r="O26" i="33"/>
  <c r="N26" i="33"/>
  <c r="U26" i="33" s="1"/>
  <c r="J26" i="33"/>
  <c r="O25" i="33"/>
  <c r="N25" i="33"/>
  <c r="U25" i="33" s="1"/>
  <c r="J25" i="33"/>
  <c r="K25" i="33" s="1"/>
  <c r="AB25" i="33"/>
  <c r="O24" i="33"/>
  <c r="N24" i="33"/>
  <c r="U24" i="33" s="1"/>
  <c r="J24" i="33"/>
  <c r="O23" i="33"/>
  <c r="N23" i="33"/>
  <c r="U23" i="33" s="1"/>
  <c r="J23" i="33"/>
  <c r="K23" i="33" s="1"/>
  <c r="O22" i="33"/>
  <c r="N22" i="33"/>
  <c r="U22" i="33" s="1"/>
  <c r="J22" i="33"/>
  <c r="O21" i="33"/>
  <c r="N21" i="33"/>
  <c r="U21" i="33" s="1"/>
  <c r="J21" i="33"/>
  <c r="K21" i="33" s="1"/>
  <c r="O20" i="33"/>
  <c r="N20" i="33"/>
  <c r="U20" i="33" s="1"/>
  <c r="J20" i="33"/>
  <c r="L20" i="33" s="1"/>
  <c r="Q20" i="33" s="1"/>
  <c r="O19" i="33"/>
  <c r="N19" i="33"/>
  <c r="U19" i="33" s="1"/>
  <c r="J19" i="33"/>
  <c r="K19" i="33" s="1"/>
  <c r="O18" i="33"/>
  <c r="N18" i="33"/>
  <c r="U18" i="33" s="1"/>
  <c r="J18" i="33"/>
  <c r="O17" i="33"/>
  <c r="N17" i="33"/>
  <c r="U17" i="33" s="1"/>
  <c r="J17" i="33"/>
  <c r="K17" i="33" s="1"/>
  <c r="O16" i="33"/>
  <c r="N16" i="33"/>
  <c r="U16" i="33" s="1"/>
  <c r="J16" i="33"/>
  <c r="O15" i="33"/>
  <c r="N15" i="33"/>
  <c r="U15" i="33" s="1"/>
  <c r="J15" i="33"/>
  <c r="K15" i="33" s="1"/>
  <c r="O14" i="33"/>
  <c r="N14" i="33"/>
  <c r="U14" i="33" s="1"/>
  <c r="J14" i="33"/>
  <c r="O13" i="33"/>
  <c r="N13" i="33"/>
  <c r="U13" i="33" s="1"/>
  <c r="J13" i="33"/>
  <c r="K13" i="33" s="1"/>
  <c r="O12" i="33"/>
  <c r="N12" i="33"/>
  <c r="U12" i="33" s="1"/>
  <c r="J12" i="33"/>
  <c r="L12" i="33" s="1"/>
  <c r="Q12" i="33" s="1"/>
  <c r="O11" i="33"/>
  <c r="N11" i="33"/>
  <c r="U11" i="33" s="1"/>
  <c r="J11" i="33"/>
  <c r="K11" i="33" s="1"/>
  <c r="O10" i="33"/>
  <c r="N10" i="33"/>
  <c r="U10" i="33" s="1"/>
  <c r="J10" i="33"/>
  <c r="O9" i="33"/>
  <c r="N9" i="33"/>
  <c r="U9" i="33" s="1"/>
  <c r="J9" i="33"/>
  <c r="K9" i="33" s="1"/>
  <c r="O8" i="33"/>
  <c r="N8" i="33"/>
  <c r="U8" i="33" s="1"/>
  <c r="J8" i="33"/>
  <c r="O7" i="33"/>
  <c r="N7" i="33"/>
  <c r="U7" i="33" s="1"/>
  <c r="J7" i="33"/>
  <c r="K7" i="33" s="1"/>
  <c r="O6" i="33"/>
  <c r="N6" i="33"/>
  <c r="U6" i="33" s="1"/>
  <c r="J6" i="33"/>
  <c r="J5" i="33"/>
  <c r="K5" i="33" s="1"/>
  <c r="O29" i="32"/>
  <c r="N29" i="32"/>
  <c r="J29" i="32"/>
  <c r="O28" i="32"/>
  <c r="N28" i="32"/>
  <c r="U28" i="32" s="1"/>
  <c r="J28" i="32"/>
  <c r="K28" i="32" s="1"/>
  <c r="O27" i="32"/>
  <c r="N27" i="32"/>
  <c r="U27" i="32" s="1"/>
  <c r="J27" i="32"/>
  <c r="O26" i="32"/>
  <c r="N26" i="32"/>
  <c r="U26" i="32" s="1"/>
  <c r="J26" i="32"/>
  <c r="K26" i="32" s="1"/>
  <c r="O25" i="32"/>
  <c r="N25" i="32"/>
  <c r="U25" i="32" s="1"/>
  <c r="J25" i="32"/>
  <c r="K25" i="32" s="1"/>
  <c r="AB25" i="32"/>
  <c r="O24" i="32"/>
  <c r="N24" i="32"/>
  <c r="U24" i="32" s="1"/>
  <c r="J24" i="32"/>
  <c r="O23" i="32"/>
  <c r="N23" i="32"/>
  <c r="U23" i="32" s="1"/>
  <c r="J23" i="32"/>
  <c r="K23" i="32" s="1"/>
  <c r="O22" i="32"/>
  <c r="N22" i="32"/>
  <c r="U22" i="32" s="1"/>
  <c r="J22" i="32"/>
  <c r="O21" i="32"/>
  <c r="N21" i="32"/>
  <c r="U21" i="32" s="1"/>
  <c r="J21" i="32"/>
  <c r="K21" i="32" s="1"/>
  <c r="O20" i="32"/>
  <c r="N20" i="32"/>
  <c r="U20" i="32" s="1"/>
  <c r="J20" i="32"/>
  <c r="O19" i="32"/>
  <c r="N19" i="32"/>
  <c r="U19" i="32" s="1"/>
  <c r="J19" i="32"/>
  <c r="L19" i="32" s="1"/>
  <c r="Q19" i="32" s="1"/>
  <c r="O18" i="32"/>
  <c r="N18" i="32"/>
  <c r="U18" i="32" s="1"/>
  <c r="J18" i="32"/>
  <c r="O17" i="32"/>
  <c r="N17" i="32"/>
  <c r="U17" i="32" s="1"/>
  <c r="J17" i="32"/>
  <c r="O16" i="32"/>
  <c r="N16" i="32"/>
  <c r="U16" i="32" s="1"/>
  <c r="J16" i="32"/>
  <c r="O15" i="32"/>
  <c r="N15" i="32"/>
  <c r="U15" i="32" s="1"/>
  <c r="J15" i="32"/>
  <c r="K15" i="32" s="1"/>
  <c r="O14" i="32"/>
  <c r="N14" i="32"/>
  <c r="U14" i="32" s="1"/>
  <c r="J14" i="32"/>
  <c r="O13" i="32"/>
  <c r="N13" i="32"/>
  <c r="U13" i="32" s="1"/>
  <c r="J13" i="32"/>
  <c r="O12" i="32"/>
  <c r="N12" i="32"/>
  <c r="U12" i="32" s="1"/>
  <c r="J12" i="32"/>
  <c r="O11" i="32"/>
  <c r="N11" i="32"/>
  <c r="U11" i="32" s="1"/>
  <c r="J11" i="32"/>
  <c r="L11" i="32" s="1"/>
  <c r="Q11" i="32" s="1"/>
  <c r="O10" i="32"/>
  <c r="N10" i="32"/>
  <c r="U10" i="32" s="1"/>
  <c r="J10" i="32"/>
  <c r="O9" i="32"/>
  <c r="N9" i="32"/>
  <c r="U9" i="32" s="1"/>
  <c r="J9" i="32"/>
  <c r="K9" i="32" s="1"/>
  <c r="O8" i="32"/>
  <c r="N8" i="32"/>
  <c r="U8" i="32" s="1"/>
  <c r="J8" i="32"/>
  <c r="O7" i="32"/>
  <c r="N7" i="32"/>
  <c r="U7" i="32" s="1"/>
  <c r="J7" i="32"/>
  <c r="O6" i="32"/>
  <c r="N6" i="32"/>
  <c r="U6" i="32" s="1"/>
  <c r="J6" i="32"/>
  <c r="J5" i="32"/>
  <c r="K5" i="32" s="1"/>
  <c r="O29" i="31"/>
  <c r="N29" i="31"/>
  <c r="J29" i="31"/>
  <c r="O28" i="31"/>
  <c r="N28" i="31"/>
  <c r="U28" i="31" s="1"/>
  <c r="J28" i="31"/>
  <c r="O27" i="31"/>
  <c r="N27" i="31"/>
  <c r="U27" i="31" s="1"/>
  <c r="J27" i="31"/>
  <c r="O26" i="31"/>
  <c r="N26" i="31"/>
  <c r="U26" i="31" s="1"/>
  <c r="J26" i="31"/>
  <c r="O25" i="31"/>
  <c r="N25" i="31"/>
  <c r="U25" i="31" s="1"/>
  <c r="J25" i="31"/>
  <c r="K25" i="31" s="1"/>
  <c r="AB25" i="31"/>
  <c r="AB26" i="31" s="1"/>
  <c r="P26" i="31" s="1"/>
  <c r="O24" i="31"/>
  <c r="N24" i="31"/>
  <c r="U24" i="31" s="1"/>
  <c r="J24" i="31"/>
  <c r="O23" i="31"/>
  <c r="N23" i="31"/>
  <c r="U23" i="31" s="1"/>
  <c r="J23" i="31"/>
  <c r="K23" i="31" s="1"/>
  <c r="O22" i="31"/>
  <c r="N22" i="31"/>
  <c r="U22" i="31" s="1"/>
  <c r="J22" i="31"/>
  <c r="O21" i="31"/>
  <c r="N21" i="31"/>
  <c r="U21" i="31" s="1"/>
  <c r="J21" i="31"/>
  <c r="K21" i="31" s="1"/>
  <c r="O20" i="31"/>
  <c r="N20" i="31"/>
  <c r="U20" i="31" s="1"/>
  <c r="J20" i="31"/>
  <c r="O19" i="31"/>
  <c r="N19" i="31"/>
  <c r="U19" i="31" s="1"/>
  <c r="J19" i="31"/>
  <c r="K19" i="31" s="1"/>
  <c r="O18" i="31"/>
  <c r="N18" i="31"/>
  <c r="U18" i="31" s="1"/>
  <c r="J18" i="31"/>
  <c r="O17" i="31"/>
  <c r="N17" i="31"/>
  <c r="U17" i="31" s="1"/>
  <c r="J17" i="31"/>
  <c r="K17" i="31" s="1"/>
  <c r="O16" i="31"/>
  <c r="N16" i="31"/>
  <c r="U16" i="31" s="1"/>
  <c r="J16" i="31"/>
  <c r="O15" i="31"/>
  <c r="N15" i="31"/>
  <c r="U15" i="31" s="1"/>
  <c r="J15" i="31"/>
  <c r="K15" i="31" s="1"/>
  <c r="O14" i="31"/>
  <c r="N14" i="31"/>
  <c r="U14" i="31" s="1"/>
  <c r="J14" i="31"/>
  <c r="L14" i="31" s="1"/>
  <c r="O13" i="31"/>
  <c r="N13" i="31"/>
  <c r="U13" i="31" s="1"/>
  <c r="L13" i="31"/>
  <c r="J13" i="31"/>
  <c r="K13" i="31" s="1"/>
  <c r="O12" i="31"/>
  <c r="N12" i="31"/>
  <c r="U12" i="31" s="1"/>
  <c r="J12" i="31"/>
  <c r="O11" i="31"/>
  <c r="N11" i="31"/>
  <c r="U11" i="31" s="1"/>
  <c r="J11" i="31"/>
  <c r="K11" i="31" s="1"/>
  <c r="O10" i="31"/>
  <c r="N10" i="31"/>
  <c r="U10" i="31" s="1"/>
  <c r="J10" i="31"/>
  <c r="O9" i="31"/>
  <c r="N9" i="31"/>
  <c r="U9" i="31" s="1"/>
  <c r="J9" i="31"/>
  <c r="K9" i="31" s="1"/>
  <c r="O8" i="31"/>
  <c r="N8" i="31"/>
  <c r="U8" i="31" s="1"/>
  <c r="J8" i="31"/>
  <c r="O7" i="31"/>
  <c r="N7" i="31"/>
  <c r="U7" i="31" s="1"/>
  <c r="J7" i="31"/>
  <c r="K7" i="31" s="1"/>
  <c r="O6" i="31"/>
  <c r="N6" i="31"/>
  <c r="U6" i="31" s="1"/>
  <c r="J6" i="31"/>
  <c r="J5" i="31"/>
  <c r="K5" i="31" s="1"/>
  <c r="O29" i="30"/>
  <c r="N29" i="30"/>
  <c r="J29" i="30"/>
  <c r="O28" i="30"/>
  <c r="N28" i="30"/>
  <c r="U28" i="30" s="1"/>
  <c r="J28" i="30"/>
  <c r="L28" i="30" s="1"/>
  <c r="O27" i="30"/>
  <c r="N27" i="30"/>
  <c r="U27" i="30" s="1"/>
  <c r="J27" i="30"/>
  <c r="O26" i="30"/>
  <c r="N26" i="30"/>
  <c r="U26" i="30" s="1"/>
  <c r="J26" i="30"/>
  <c r="O25" i="30"/>
  <c r="N25" i="30"/>
  <c r="U25" i="30" s="1"/>
  <c r="J25" i="30"/>
  <c r="K25" i="30" s="1"/>
  <c r="AB25" i="30"/>
  <c r="AB26" i="30" s="1"/>
  <c r="P26" i="30" s="1"/>
  <c r="O24" i="30"/>
  <c r="N24" i="30"/>
  <c r="U24" i="30" s="1"/>
  <c r="J24" i="30"/>
  <c r="L24" i="30" s="1"/>
  <c r="AB24" i="30"/>
  <c r="P25" i="30" s="1"/>
  <c r="O23" i="30"/>
  <c r="N23" i="30"/>
  <c r="U23" i="30" s="1"/>
  <c r="J23" i="30"/>
  <c r="K23" i="30" s="1"/>
  <c r="O22" i="30"/>
  <c r="N22" i="30"/>
  <c r="U22" i="30" s="1"/>
  <c r="J22" i="30"/>
  <c r="K22" i="30" s="1"/>
  <c r="O21" i="30"/>
  <c r="N21" i="30"/>
  <c r="U21" i="30" s="1"/>
  <c r="J21" i="30"/>
  <c r="K21" i="30" s="1"/>
  <c r="O20" i="30"/>
  <c r="N20" i="30"/>
  <c r="U20" i="30" s="1"/>
  <c r="J20" i="30"/>
  <c r="L20" i="30" s="1"/>
  <c r="Q20" i="30" s="1"/>
  <c r="O19" i="30"/>
  <c r="N19" i="30"/>
  <c r="U19" i="30" s="1"/>
  <c r="K19" i="30"/>
  <c r="J19" i="30"/>
  <c r="O18" i="30"/>
  <c r="N18" i="30"/>
  <c r="U18" i="30" s="1"/>
  <c r="J18" i="30"/>
  <c r="O17" i="30"/>
  <c r="N17" i="30"/>
  <c r="U17" i="30" s="1"/>
  <c r="J17" i="30"/>
  <c r="K17" i="30" s="1"/>
  <c r="O16" i="30"/>
  <c r="N16" i="30"/>
  <c r="U16" i="30" s="1"/>
  <c r="J16" i="30"/>
  <c r="O15" i="30"/>
  <c r="N15" i="30"/>
  <c r="U15" i="30" s="1"/>
  <c r="J15" i="30"/>
  <c r="K15" i="30" s="1"/>
  <c r="O14" i="30"/>
  <c r="N14" i="30"/>
  <c r="U14" i="30" s="1"/>
  <c r="J14" i="30"/>
  <c r="O13" i="30"/>
  <c r="N13" i="30"/>
  <c r="U13" i="30" s="1"/>
  <c r="J13" i="30"/>
  <c r="K13" i="30" s="1"/>
  <c r="O12" i="30"/>
  <c r="N12" i="30"/>
  <c r="U12" i="30" s="1"/>
  <c r="J12" i="30"/>
  <c r="K12" i="30" s="1"/>
  <c r="O11" i="30"/>
  <c r="N11" i="30"/>
  <c r="U11" i="30" s="1"/>
  <c r="K11" i="30"/>
  <c r="J11" i="30"/>
  <c r="O10" i="30"/>
  <c r="N10" i="30"/>
  <c r="U10" i="30" s="1"/>
  <c r="J10" i="30"/>
  <c r="K10" i="30" s="1"/>
  <c r="O9" i="30"/>
  <c r="N9" i="30"/>
  <c r="U9" i="30" s="1"/>
  <c r="J9" i="30"/>
  <c r="K9" i="30" s="1"/>
  <c r="O8" i="30"/>
  <c r="N8" i="30"/>
  <c r="U8" i="30" s="1"/>
  <c r="J8" i="30"/>
  <c r="O7" i="30"/>
  <c r="N7" i="30"/>
  <c r="U7" i="30" s="1"/>
  <c r="J7" i="30"/>
  <c r="K7" i="30" s="1"/>
  <c r="O6" i="30"/>
  <c r="N6" i="30"/>
  <c r="U6" i="30" s="1"/>
  <c r="J6" i="30"/>
  <c r="J5" i="30"/>
  <c r="K5" i="30" s="1"/>
  <c r="L14" i="30" l="1"/>
  <c r="Q14" i="30" s="1"/>
  <c r="L8" i="32"/>
  <c r="Q8" i="32" s="1"/>
  <c r="L16" i="32"/>
  <c r="Q16" i="32" s="1"/>
  <c r="L29" i="32"/>
  <c r="M18" i="34"/>
  <c r="L28" i="34"/>
  <c r="Q28" i="34" s="1"/>
  <c r="L6" i="32"/>
  <c r="L27" i="32"/>
  <c r="Q27" i="32" s="1"/>
  <c r="L27" i="30"/>
  <c r="Q27" i="30" s="1"/>
  <c r="L8" i="31"/>
  <c r="Q8" i="31" s="1"/>
  <c r="L12" i="32"/>
  <c r="Q12" i="32" s="1"/>
  <c r="L20" i="32"/>
  <c r="Q20" i="32" s="1"/>
  <c r="L10" i="31"/>
  <c r="Q10" i="31" s="1"/>
  <c r="AB24" i="31"/>
  <c r="AB23" i="31" s="1"/>
  <c r="L14" i="32"/>
  <c r="Q14" i="32" s="1"/>
  <c r="L8" i="30"/>
  <c r="Q8" i="30" s="1"/>
  <c r="L18" i="30"/>
  <c r="Q18" i="30" s="1"/>
  <c r="Q28" i="30"/>
  <c r="Q14" i="31"/>
  <c r="L26" i="34"/>
  <c r="Q26" i="34" s="1"/>
  <c r="M6" i="34"/>
  <c r="L6" i="34"/>
  <c r="Q6" i="34" s="1"/>
  <c r="M11" i="34"/>
  <c r="M19" i="34"/>
  <c r="M14" i="34"/>
  <c r="M22" i="34"/>
  <c r="L29" i="34"/>
  <c r="Q29" i="34" s="1"/>
  <c r="L10" i="34"/>
  <c r="Q10" i="34" s="1"/>
  <c r="L27" i="34"/>
  <c r="Q27" i="34" s="1"/>
  <c r="K29" i="34"/>
  <c r="M12" i="34"/>
  <c r="M20" i="34"/>
  <c r="K27" i="34"/>
  <c r="L8" i="34"/>
  <c r="Q8" i="34" s="1"/>
  <c r="M15" i="34"/>
  <c r="M23" i="34"/>
  <c r="M25" i="34"/>
  <c r="P25" i="34"/>
  <c r="L6" i="33"/>
  <c r="Q6" i="33" s="1"/>
  <c r="L14" i="33"/>
  <c r="Q14" i="33" s="1"/>
  <c r="L22" i="33"/>
  <c r="Q22" i="33" s="1"/>
  <c r="L27" i="33"/>
  <c r="Q27" i="33" s="1"/>
  <c r="L28" i="33"/>
  <c r="Q28" i="33" s="1"/>
  <c r="L10" i="33"/>
  <c r="Q10" i="33" s="1"/>
  <c r="L18" i="33"/>
  <c r="Q18" i="33" s="1"/>
  <c r="L26" i="33"/>
  <c r="Q26" i="33" s="1"/>
  <c r="L8" i="33"/>
  <c r="Q8" i="33" s="1"/>
  <c r="L16" i="33"/>
  <c r="Q16" i="33" s="1"/>
  <c r="L24" i="33"/>
  <c r="Q24" i="33" s="1"/>
  <c r="L29" i="33"/>
  <c r="Q29" i="33" s="1"/>
  <c r="AB24" i="33"/>
  <c r="AB23" i="33" s="1"/>
  <c r="AB22" i="33" s="1"/>
  <c r="L13" i="32"/>
  <c r="Q13" i="32" s="1"/>
  <c r="L17" i="32"/>
  <c r="Q17" i="32" s="1"/>
  <c r="K27" i="32"/>
  <c r="M27" i="32" s="1"/>
  <c r="L7" i="32"/>
  <c r="Q7" i="32" s="1"/>
  <c r="Q6" i="32"/>
  <c r="L10" i="32"/>
  <c r="Q10" i="32" s="1"/>
  <c r="L18" i="32"/>
  <c r="Q18" i="32" s="1"/>
  <c r="K7" i="32"/>
  <c r="K13" i="32"/>
  <c r="L22" i="32"/>
  <c r="Q22" i="32" s="1"/>
  <c r="K29" i="32"/>
  <c r="M29" i="32" s="1"/>
  <c r="L23" i="32"/>
  <c r="Q23" i="32" s="1"/>
  <c r="L25" i="32"/>
  <c r="Q25" i="32" s="1"/>
  <c r="K11" i="32"/>
  <c r="K19" i="32"/>
  <c r="L21" i="32"/>
  <c r="Q21" i="32" s="1"/>
  <c r="K17" i="32"/>
  <c r="L9" i="32"/>
  <c r="Q9" i="32" s="1"/>
  <c r="L15" i="32"/>
  <c r="Q15" i="32" s="1"/>
  <c r="L24" i="32"/>
  <c r="Q24" i="32" s="1"/>
  <c r="AB24" i="32"/>
  <c r="AB23" i="32" s="1"/>
  <c r="AB26" i="32"/>
  <c r="P26" i="32" s="1"/>
  <c r="Q13" i="31"/>
  <c r="L28" i="31"/>
  <c r="Q28" i="31" s="1"/>
  <c r="L19" i="31"/>
  <c r="Q19" i="31" s="1"/>
  <c r="L24" i="31"/>
  <c r="Q24" i="31" s="1"/>
  <c r="L20" i="31"/>
  <c r="Q20" i="31" s="1"/>
  <c r="L6" i="31"/>
  <c r="Q6" i="31" s="1"/>
  <c r="L15" i="31"/>
  <c r="Q15" i="31" s="1"/>
  <c r="L22" i="31"/>
  <c r="Q22" i="31" s="1"/>
  <c r="L26" i="31"/>
  <c r="Q26" i="31" s="1"/>
  <c r="L17" i="31"/>
  <c r="Q17" i="31" s="1"/>
  <c r="L29" i="31"/>
  <c r="L11" i="31"/>
  <c r="Q11" i="31" s="1"/>
  <c r="L18" i="31"/>
  <c r="Q18" i="31" s="1"/>
  <c r="L9" i="31"/>
  <c r="Q9" i="31" s="1"/>
  <c r="L16" i="31"/>
  <c r="Q16" i="31" s="1"/>
  <c r="L27" i="31"/>
  <c r="Q27" i="31" s="1"/>
  <c r="L7" i="31"/>
  <c r="Q7" i="31" s="1"/>
  <c r="L23" i="31"/>
  <c r="Q23" i="31" s="1"/>
  <c r="L12" i="31"/>
  <c r="Q12" i="31" s="1"/>
  <c r="L21" i="31"/>
  <c r="Q21" i="31" s="1"/>
  <c r="L25" i="31"/>
  <c r="Q25" i="31" s="1"/>
  <c r="P25" i="31"/>
  <c r="L25" i="30"/>
  <c r="Q25" i="30" s="1"/>
  <c r="Q24" i="30"/>
  <c r="L16" i="30"/>
  <c r="Q16" i="30" s="1"/>
  <c r="L26" i="30"/>
  <c r="Q26" i="30" s="1"/>
  <c r="L6" i="30"/>
  <c r="Q6" i="30" s="1"/>
  <c r="L29" i="30"/>
  <c r="L7" i="30"/>
  <c r="Q7" i="30" s="1"/>
  <c r="L9" i="30"/>
  <c r="Q9" i="30" s="1"/>
  <c r="L11" i="30"/>
  <c r="Q11" i="30" s="1"/>
  <c r="L13" i="30"/>
  <c r="Q13" i="30" s="1"/>
  <c r="L15" i="30"/>
  <c r="Q15" i="30" s="1"/>
  <c r="L17" i="30"/>
  <c r="Q17" i="30" s="1"/>
  <c r="L19" i="30"/>
  <c r="Q19" i="30" s="1"/>
  <c r="L21" i="30"/>
  <c r="Q21" i="30" s="1"/>
  <c r="L23" i="30"/>
  <c r="Q23" i="30" s="1"/>
  <c r="M13" i="34"/>
  <c r="M21" i="34"/>
  <c r="M16" i="34"/>
  <c r="AB22" i="34"/>
  <c r="M24" i="34"/>
  <c r="M17" i="34"/>
  <c r="K7" i="34"/>
  <c r="M7" i="34" s="1"/>
  <c r="K9" i="34"/>
  <c r="M9" i="34" s="1"/>
  <c r="L7" i="34"/>
  <c r="Q7" i="34" s="1"/>
  <c r="L9" i="34"/>
  <c r="Q9" i="34" s="1"/>
  <c r="L11" i="34"/>
  <c r="Q11" i="34" s="1"/>
  <c r="L13" i="34"/>
  <c r="Q13" i="34" s="1"/>
  <c r="L15" i="34"/>
  <c r="Q15" i="34" s="1"/>
  <c r="L17" i="34"/>
  <c r="Q17" i="34" s="1"/>
  <c r="L19" i="34"/>
  <c r="Q19" i="34" s="1"/>
  <c r="L21" i="34"/>
  <c r="Q21" i="34" s="1"/>
  <c r="L23" i="34"/>
  <c r="Q23" i="34" s="1"/>
  <c r="P24" i="34"/>
  <c r="L25" i="34"/>
  <c r="Q25" i="34" s="1"/>
  <c r="AB26" i="34"/>
  <c r="K26" i="34"/>
  <c r="M26" i="34" s="1"/>
  <c r="K28" i="34"/>
  <c r="L12" i="34"/>
  <c r="Q12" i="34" s="1"/>
  <c r="L14" i="34"/>
  <c r="Q14" i="34" s="1"/>
  <c r="L16" i="34"/>
  <c r="Q16" i="34" s="1"/>
  <c r="L18" i="34"/>
  <c r="Q18" i="34" s="1"/>
  <c r="L20" i="34"/>
  <c r="Q20" i="34" s="1"/>
  <c r="L22" i="34"/>
  <c r="Q22" i="34" s="1"/>
  <c r="L24" i="34"/>
  <c r="Q24" i="34" s="1"/>
  <c r="L7" i="33"/>
  <c r="Q7" i="33" s="1"/>
  <c r="L9" i="33"/>
  <c r="Q9" i="33" s="1"/>
  <c r="L11" i="33"/>
  <c r="Q11" i="33" s="1"/>
  <c r="L13" i="33"/>
  <c r="Q13" i="33" s="1"/>
  <c r="L15" i="33"/>
  <c r="Q15" i="33" s="1"/>
  <c r="L17" i="33"/>
  <c r="Q17" i="33" s="1"/>
  <c r="L19" i="33"/>
  <c r="Q19" i="33" s="1"/>
  <c r="L21" i="33"/>
  <c r="Q21" i="33" s="1"/>
  <c r="L23" i="33"/>
  <c r="Q23" i="33" s="1"/>
  <c r="L25" i="33"/>
  <c r="Q25" i="33" s="1"/>
  <c r="AB26" i="33"/>
  <c r="K26" i="33"/>
  <c r="M26" i="33" s="1"/>
  <c r="K28" i="33"/>
  <c r="K6" i="33"/>
  <c r="M6" i="33" s="1"/>
  <c r="K8" i="33"/>
  <c r="M8" i="33" s="1"/>
  <c r="K10" i="33"/>
  <c r="M10" i="33" s="1"/>
  <c r="K12" i="33"/>
  <c r="M12" i="33" s="1"/>
  <c r="K14" i="33"/>
  <c r="M14" i="33" s="1"/>
  <c r="K16" i="33"/>
  <c r="M16" i="33" s="1"/>
  <c r="K18" i="33"/>
  <c r="M18" i="33" s="1"/>
  <c r="K20" i="33"/>
  <c r="M20" i="33" s="1"/>
  <c r="K22" i="33"/>
  <c r="M22" i="33" s="1"/>
  <c r="K24" i="33"/>
  <c r="M24" i="33" s="1"/>
  <c r="K27" i="33"/>
  <c r="K29" i="33"/>
  <c r="P24" i="32"/>
  <c r="AB22" i="32"/>
  <c r="P23" i="32" s="1"/>
  <c r="M26" i="32"/>
  <c r="K8" i="32"/>
  <c r="M8" i="32" s="1"/>
  <c r="K10" i="32"/>
  <c r="M10" i="32" s="1"/>
  <c r="K12" i="32"/>
  <c r="K14" i="32"/>
  <c r="M14" i="32" s="1"/>
  <c r="K16" i="32"/>
  <c r="M16" i="32" s="1"/>
  <c r="K18" i="32"/>
  <c r="K20" i="32"/>
  <c r="K22" i="32"/>
  <c r="M22" i="32" s="1"/>
  <c r="K24" i="32"/>
  <c r="M24" i="32" s="1"/>
  <c r="R24" i="32" s="1"/>
  <c r="L26" i="32"/>
  <c r="Q26" i="32" s="1"/>
  <c r="L28" i="32"/>
  <c r="Q28" i="32" s="1"/>
  <c r="K6" i="32"/>
  <c r="M6" i="32" s="1"/>
  <c r="P24" i="31"/>
  <c r="AB22" i="31"/>
  <c r="K24" i="31"/>
  <c r="M24" i="31" s="1"/>
  <c r="K26" i="31"/>
  <c r="M26" i="31" s="1"/>
  <c r="R26" i="31" s="1"/>
  <c r="K28" i="31"/>
  <c r="K6" i="31"/>
  <c r="M6" i="31" s="1"/>
  <c r="K8" i="31"/>
  <c r="M8" i="31" s="1"/>
  <c r="K10" i="31"/>
  <c r="M10" i="31" s="1"/>
  <c r="K12" i="31"/>
  <c r="M12" i="31" s="1"/>
  <c r="K14" i="31"/>
  <c r="M14" i="31" s="1"/>
  <c r="K16" i="31"/>
  <c r="M16" i="31" s="1"/>
  <c r="K18" i="31"/>
  <c r="M18" i="31" s="1"/>
  <c r="K20" i="31"/>
  <c r="M20" i="31" s="1"/>
  <c r="K22" i="31"/>
  <c r="M22" i="31" s="1"/>
  <c r="AB27" i="31"/>
  <c r="K29" i="31"/>
  <c r="K27" i="31"/>
  <c r="M12" i="30"/>
  <c r="M13" i="30"/>
  <c r="M22" i="30"/>
  <c r="M23" i="30"/>
  <c r="M10" i="30"/>
  <c r="M11" i="30"/>
  <c r="K26" i="30"/>
  <c r="M26" i="30" s="1"/>
  <c r="R26" i="30" s="1"/>
  <c r="K18" i="30"/>
  <c r="K20" i="30"/>
  <c r="K24" i="30"/>
  <c r="L10" i="30"/>
  <c r="Q10" i="30" s="1"/>
  <c r="L12" i="30"/>
  <c r="Q12" i="30" s="1"/>
  <c r="L22" i="30"/>
  <c r="Q22" i="30" s="1"/>
  <c r="AB23" i="30"/>
  <c r="K27" i="30"/>
  <c r="K29" i="30"/>
  <c r="K28" i="30"/>
  <c r="K6" i="30"/>
  <c r="K8" i="30"/>
  <c r="K14" i="30"/>
  <c r="K16" i="30"/>
  <c r="AB27" i="30"/>
  <c r="O29" i="29"/>
  <c r="N29" i="29"/>
  <c r="J29" i="29"/>
  <c r="K29" i="29" s="1"/>
  <c r="O28" i="29"/>
  <c r="N28" i="29"/>
  <c r="U28" i="29" s="1"/>
  <c r="J28" i="29"/>
  <c r="L29" i="29" s="1"/>
  <c r="O27" i="29"/>
  <c r="N27" i="29"/>
  <c r="U27" i="29" s="1"/>
  <c r="J27" i="29"/>
  <c r="K27" i="29" s="1"/>
  <c r="O26" i="29"/>
  <c r="N26" i="29"/>
  <c r="U26" i="29" s="1"/>
  <c r="J26" i="29"/>
  <c r="L27" i="29" s="1"/>
  <c r="O25" i="29"/>
  <c r="N25" i="29"/>
  <c r="U25" i="29" s="1"/>
  <c r="J25" i="29"/>
  <c r="K25" i="29" s="1"/>
  <c r="AB25" i="29"/>
  <c r="AB24" i="29" s="1"/>
  <c r="AB23" i="29" s="1"/>
  <c r="O24" i="29"/>
  <c r="N24" i="29"/>
  <c r="U24" i="29" s="1"/>
  <c r="J24" i="29"/>
  <c r="O23" i="29"/>
  <c r="N23" i="29"/>
  <c r="U23" i="29" s="1"/>
  <c r="J23" i="29"/>
  <c r="K23" i="29" s="1"/>
  <c r="O22" i="29"/>
  <c r="N22" i="29"/>
  <c r="U22" i="29" s="1"/>
  <c r="J22" i="29"/>
  <c r="O21" i="29"/>
  <c r="N21" i="29"/>
  <c r="U21" i="29" s="1"/>
  <c r="J21" i="29"/>
  <c r="O20" i="29"/>
  <c r="N20" i="29"/>
  <c r="U20" i="29" s="1"/>
  <c r="J20" i="29"/>
  <c r="O19" i="29"/>
  <c r="N19" i="29"/>
  <c r="U19" i="29" s="1"/>
  <c r="J19" i="29"/>
  <c r="O18" i="29"/>
  <c r="N18" i="29"/>
  <c r="U18" i="29" s="1"/>
  <c r="J18" i="29"/>
  <c r="O17" i="29"/>
  <c r="N17" i="29"/>
  <c r="U17" i="29" s="1"/>
  <c r="J17" i="29"/>
  <c r="K17" i="29" s="1"/>
  <c r="O16" i="29"/>
  <c r="N16" i="29"/>
  <c r="U16" i="29" s="1"/>
  <c r="J16" i="29"/>
  <c r="O15" i="29"/>
  <c r="N15" i="29"/>
  <c r="U15" i="29" s="1"/>
  <c r="J15" i="29"/>
  <c r="K15" i="29" s="1"/>
  <c r="O14" i="29"/>
  <c r="N14" i="29"/>
  <c r="U14" i="29" s="1"/>
  <c r="J14" i="29"/>
  <c r="O13" i="29"/>
  <c r="N13" i="29"/>
  <c r="U13" i="29" s="1"/>
  <c r="J13" i="29"/>
  <c r="K13" i="29" s="1"/>
  <c r="O12" i="29"/>
  <c r="N12" i="29"/>
  <c r="U12" i="29" s="1"/>
  <c r="J12" i="29"/>
  <c r="O11" i="29"/>
  <c r="N11" i="29"/>
  <c r="U11" i="29" s="1"/>
  <c r="J11" i="29"/>
  <c r="O10" i="29"/>
  <c r="N10" i="29"/>
  <c r="U10" i="29" s="1"/>
  <c r="J10" i="29"/>
  <c r="O9" i="29"/>
  <c r="N9" i="29"/>
  <c r="U9" i="29" s="1"/>
  <c r="J9" i="29"/>
  <c r="K9" i="29" s="1"/>
  <c r="O8" i="29"/>
  <c r="N8" i="29"/>
  <c r="U8" i="29" s="1"/>
  <c r="J8" i="29"/>
  <c r="O7" i="29"/>
  <c r="N7" i="29"/>
  <c r="U7" i="29" s="1"/>
  <c r="J7" i="29"/>
  <c r="O6" i="29"/>
  <c r="N6" i="29"/>
  <c r="U6" i="29" s="1"/>
  <c r="J6" i="29"/>
  <c r="J5" i="29"/>
  <c r="K5" i="29" s="1"/>
  <c r="O29" i="28"/>
  <c r="N29" i="28"/>
  <c r="U29" i="28" s="1"/>
  <c r="J29" i="28"/>
  <c r="O28" i="28"/>
  <c r="N28" i="28"/>
  <c r="U28" i="28" s="1"/>
  <c r="J28" i="28"/>
  <c r="O27" i="28"/>
  <c r="N27" i="28"/>
  <c r="U27" i="28" s="1"/>
  <c r="J27" i="28"/>
  <c r="O26" i="28"/>
  <c r="N26" i="28"/>
  <c r="U26" i="28" s="1"/>
  <c r="J26" i="28"/>
  <c r="AB26" i="28"/>
  <c r="P26" i="28" s="1"/>
  <c r="O25" i="28"/>
  <c r="N25" i="28"/>
  <c r="U25" i="28" s="1"/>
  <c r="J25" i="28"/>
  <c r="K25" i="28" s="1"/>
  <c r="AB25" i="28"/>
  <c r="O24" i="28"/>
  <c r="N24" i="28"/>
  <c r="U24" i="28" s="1"/>
  <c r="J24" i="28"/>
  <c r="AB24" i="28"/>
  <c r="AB23" i="28" s="1"/>
  <c r="O23" i="28"/>
  <c r="N23" i="28"/>
  <c r="U23" i="28" s="1"/>
  <c r="J23" i="28"/>
  <c r="K23" i="28" s="1"/>
  <c r="O22" i="28"/>
  <c r="N22" i="28"/>
  <c r="U22" i="28" s="1"/>
  <c r="J22" i="28"/>
  <c r="O21" i="28"/>
  <c r="N21" i="28"/>
  <c r="U21" i="28" s="1"/>
  <c r="J21" i="28"/>
  <c r="K21" i="28" s="1"/>
  <c r="O20" i="28"/>
  <c r="N20" i="28"/>
  <c r="U20" i="28" s="1"/>
  <c r="J20" i="28"/>
  <c r="O19" i="28"/>
  <c r="N19" i="28"/>
  <c r="U19" i="28" s="1"/>
  <c r="J19" i="28"/>
  <c r="K19" i="28" s="1"/>
  <c r="O18" i="28"/>
  <c r="N18" i="28"/>
  <c r="U18" i="28" s="1"/>
  <c r="J18" i="28"/>
  <c r="O17" i="28"/>
  <c r="N17" i="28"/>
  <c r="U17" i="28" s="1"/>
  <c r="J17" i="28"/>
  <c r="K17" i="28" s="1"/>
  <c r="O16" i="28"/>
  <c r="N16" i="28"/>
  <c r="U16" i="28" s="1"/>
  <c r="J16" i="28"/>
  <c r="O15" i="28"/>
  <c r="N15" i="28"/>
  <c r="U15" i="28" s="1"/>
  <c r="J15" i="28"/>
  <c r="K15" i="28" s="1"/>
  <c r="O14" i="28"/>
  <c r="N14" i="28"/>
  <c r="U14" i="28" s="1"/>
  <c r="J14" i="28"/>
  <c r="O13" i="28"/>
  <c r="N13" i="28"/>
  <c r="U13" i="28" s="1"/>
  <c r="J13" i="28"/>
  <c r="K13" i="28" s="1"/>
  <c r="O12" i="28"/>
  <c r="N12" i="28"/>
  <c r="U12" i="28" s="1"/>
  <c r="J12" i="28"/>
  <c r="O11" i="28"/>
  <c r="N11" i="28"/>
  <c r="U11" i="28" s="1"/>
  <c r="J11" i="28"/>
  <c r="K11" i="28" s="1"/>
  <c r="O10" i="28"/>
  <c r="N10" i="28"/>
  <c r="U10" i="28" s="1"/>
  <c r="J10" i="28"/>
  <c r="O9" i="28"/>
  <c r="N9" i="28"/>
  <c r="U9" i="28" s="1"/>
  <c r="J9" i="28"/>
  <c r="K9" i="28" s="1"/>
  <c r="O8" i="28"/>
  <c r="N8" i="28"/>
  <c r="U8" i="28" s="1"/>
  <c r="J8" i="28"/>
  <c r="O7" i="28"/>
  <c r="N7" i="28"/>
  <c r="U7" i="28" s="1"/>
  <c r="J7" i="28"/>
  <c r="K7" i="28" s="1"/>
  <c r="O6" i="28"/>
  <c r="N6" i="28"/>
  <c r="U6" i="28" s="1"/>
  <c r="J6" i="28"/>
  <c r="J5" i="28"/>
  <c r="K5" i="28" s="1"/>
  <c r="O29" i="27"/>
  <c r="N29" i="27"/>
  <c r="U29" i="27" s="1"/>
  <c r="J29" i="27"/>
  <c r="O28" i="27"/>
  <c r="N28" i="27"/>
  <c r="U28" i="27" s="1"/>
  <c r="J28" i="27"/>
  <c r="K28" i="27" s="1"/>
  <c r="O27" i="27"/>
  <c r="N27" i="27"/>
  <c r="U27" i="27" s="1"/>
  <c r="J27" i="27"/>
  <c r="K27" i="27" s="1"/>
  <c r="O26" i="27"/>
  <c r="N26" i="27"/>
  <c r="U26" i="27" s="1"/>
  <c r="J26" i="27"/>
  <c r="K26" i="27" s="1"/>
  <c r="O25" i="27"/>
  <c r="N25" i="27"/>
  <c r="U25" i="27" s="1"/>
  <c r="J25" i="27"/>
  <c r="K25" i="27" s="1"/>
  <c r="AB25" i="27"/>
  <c r="AB24" i="27" s="1"/>
  <c r="AB23" i="27" s="1"/>
  <c r="O24" i="27"/>
  <c r="N24" i="27"/>
  <c r="U24" i="27" s="1"/>
  <c r="J24" i="27"/>
  <c r="K24" i="27" s="1"/>
  <c r="O23" i="27"/>
  <c r="N23" i="27"/>
  <c r="U23" i="27" s="1"/>
  <c r="J23" i="27"/>
  <c r="K23" i="27" s="1"/>
  <c r="O22" i="27"/>
  <c r="N22" i="27"/>
  <c r="U22" i="27" s="1"/>
  <c r="J22" i="27"/>
  <c r="K22" i="27" s="1"/>
  <c r="O21" i="27"/>
  <c r="N21" i="27"/>
  <c r="U21" i="27" s="1"/>
  <c r="J21" i="27"/>
  <c r="K21" i="27" s="1"/>
  <c r="O20" i="27"/>
  <c r="N20" i="27"/>
  <c r="U20" i="27" s="1"/>
  <c r="J20" i="27"/>
  <c r="O19" i="27"/>
  <c r="N19" i="27"/>
  <c r="U19" i="27" s="1"/>
  <c r="J19" i="27"/>
  <c r="K19" i="27" s="1"/>
  <c r="O18" i="27"/>
  <c r="N18" i="27"/>
  <c r="U18" i="27" s="1"/>
  <c r="J18" i="27"/>
  <c r="O17" i="27"/>
  <c r="N17" i="27"/>
  <c r="U17" i="27" s="1"/>
  <c r="J17" i="27"/>
  <c r="K17" i="27" s="1"/>
  <c r="O16" i="27"/>
  <c r="N16" i="27"/>
  <c r="U16" i="27" s="1"/>
  <c r="J16" i="27"/>
  <c r="O15" i="27"/>
  <c r="N15" i="27"/>
  <c r="U15" i="27" s="1"/>
  <c r="J15" i="27"/>
  <c r="K15" i="27" s="1"/>
  <c r="O14" i="27"/>
  <c r="N14" i="27"/>
  <c r="U14" i="27" s="1"/>
  <c r="J14" i="27"/>
  <c r="O13" i="27"/>
  <c r="N13" i="27"/>
  <c r="U13" i="27" s="1"/>
  <c r="J13" i="27"/>
  <c r="K13" i="27" s="1"/>
  <c r="O12" i="27"/>
  <c r="N12" i="27"/>
  <c r="U12" i="27" s="1"/>
  <c r="J12" i="27"/>
  <c r="O11" i="27"/>
  <c r="N11" i="27"/>
  <c r="U11" i="27" s="1"/>
  <c r="J11" i="27"/>
  <c r="K11" i="27" s="1"/>
  <c r="O10" i="27"/>
  <c r="N10" i="27"/>
  <c r="U10" i="27" s="1"/>
  <c r="J10" i="27"/>
  <c r="O9" i="27"/>
  <c r="N9" i="27"/>
  <c r="U9" i="27" s="1"/>
  <c r="J9" i="27"/>
  <c r="K9" i="27" s="1"/>
  <c r="O8" i="27"/>
  <c r="N8" i="27"/>
  <c r="U8" i="27" s="1"/>
  <c r="J8" i="27"/>
  <c r="O7" i="27"/>
  <c r="N7" i="27"/>
  <c r="U7" i="27" s="1"/>
  <c r="J7" i="27"/>
  <c r="K7" i="27" s="1"/>
  <c r="O6" i="27"/>
  <c r="N6" i="27"/>
  <c r="U6" i="27" s="1"/>
  <c r="J6" i="27"/>
  <c r="J5" i="27"/>
  <c r="K5" i="27" s="1"/>
  <c r="O29" i="26"/>
  <c r="N29" i="26"/>
  <c r="J29" i="26"/>
  <c r="K29" i="26" s="1"/>
  <c r="O28" i="26"/>
  <c r="N28" i="26"/>
  <c r="U28" i="26" s="1"/>
  <c r="J28" i="26"/>
  <c r="K28" i="26" s="1"/>
  <c r="O27" i="26"/>
  <c r="N27" i="26"/>
  <c r="U27" i="26" s="1"/>
  <c r="J27" i="26"/>
  <c r="O26" i="26"/>
  <c r="N26" i="26"/>
  <c r="U26" i="26" s="1"/>
  <c r="J26" i="26"/>
  <c r="K26" i="26" s="1"/>
  <c r="O25" i="26"/>
  <c r="N25" i="26"/>
  <c r="U25" i="26" s="1"/>
  <c r="J25" i="26"/>
  <c r="AB25" i="26"/>
  <c r="AB24" i="26" s="1"/>
  <c r="O24" i="26"/>
  <c r="N24" i="26"/>
  <c r="U24" i="26" s="1"/>
  <c r="J24" i="26"/>
  <c r="O23" i="26"/>
  <c r="N23" i="26"/>
  <c r="U23" i="26" s="1"/>
  <c r="J23" i="26"/>
  <c r="O22" i="26"/>
  <c r="N22" i="26"/>
  <c r="U22" i="26" s="1"/>
  <c r="J22" i="26"/>
  <c r="O21" i="26"/>
  <c r="N21" i="26"/>
  <c r="U21" i="26" s="1"/>
  <c r="J21" i="26"/>
  <c r="O20" i="26"/>
  <c r="N20" i="26"/>
  <c r="U20" i="26" s="1"/>
  <c r="J20" i="26"/>
  <c r="O19" i="26"/>
  <c r="N19" i="26"/>
  <c r="U19" i="26" s="1"/>
  <c r="J19" i="26"/>
  <c r="O18" i="26"/>
  <c r="N18" i="26"/>
  <c r="U18" i="26" s="1"/>
  <c r="J18" i="26"/>
  <c r="O17" i="26"/>
  <c r="N17" i="26"/>
  <c r="U17" i="26" s="1"/>
  <c r="J17" i="26"/>
  <c r="O16" i="26"/>
  <c r="N16" i="26"/>
  <c r="U16" i="26" s="1"/>
  <c r="J16" i="26"/>
  <c r="O15" i="26"/>
  <c r="N15" i="26"/>
  <c r="U15" i="26" s="1"/>
  <c r="J15" i="26"/>
  <c r="O14" i="26"/>
  <c r="N14" i="26"/>
  <c r="U14" i="26" s="1"/>
  <c r="J14" i="26"/>
  <c r="O13" i="26"/>
  <c r="N13" i="26"/>
  <c r="U13" i="26" s="1"/>
  <c r="J13" i="26"/>
  <c r="O12" i="26"/>
  <c r="N12" i="26"/>
  <c r="U12" i="26" s="1"/>
  <c r="J12" i="26"/>
  <c r="O11" i="26"/>
  <c r="N11" i="26"/>
  <c r="U11" i="26" s="1"/>
  <c r="J11" i="26"/>
  <c r="O10" i="26"/>
  <c r="N10" i="26"/>
  <c r="U10" i="26" s="1"/>
  <c r="J10" i="26"/>
  <c r="O9" i="26"/>
  <c r="N9" i="26"/>
  <c r="U9" i="26" s="1"/>
  <c r="J9" i="26"/>
  <c r="O8" i="26"/>
  <c r="N8" i="26"/>
  <c r="U8" i="26" s="1"/>
  <c r="J8" i="26"/>
  <c r="O7" i="26"/>
  <c r="N7" i="26"/>
  <c r="U7" i="26" s="1"/>
  <c r="J7" i="26"/>
  <c r="K7" i="26" s="1"/>
  <c r="O6" i="26"/>
  <c r="N6" i="26"/>
  <c r="U6" i="26" s="1"/>
  <c r="J6" i="26"/>
  <c r="J5" i="26"/>
  <c r="K5" i="26" s="1"/>
  <c r="O29" i="25"/>
  <c r="N29" i="25"/>
  <c r="J29" i="25"/>
  <c r="K29" i="25" s="1"/>
  <c r="O28" i="25"/>
  <c r="N28" i="25"/>
  <c r="U28" i="25" s="1"/>
  <c r="J28" i="25"/>
  <c r="O27" i="25"/>
  <c r="N27" i="25"/>
  <c r="U27" i="25" s="1"/>
  <c r="J27" i="25"/>
  <c r="K27" i="25" s="1"/>
  <c r="O26" i="25"/>
  <c r="N26" i="25"/>
  <c r="U26" i="25" s="1"/>
  <c r="J26" i="25"/>
  <c r="O25" i="25"/>
  <c r="N25" i="25"/>
  <c r="U25" i="25" s="1"/>
  <c r="J25" i="25"/>
  <c r="K25" i="25" s="1"/>
  <c r="AB25" i="25"/>
  <c r="AB26" i="25" s="1"/>
  <c r="O24" i="25"/>
  <c r="N24" i="25"/>
  <c r="U24" i="25" s="1"/>
  <c r="J24" i="25"/>
  <c r="L24" i="25" s="1"/>
  <c r="O23" i="25"/>
  <c r="N23" i="25"/>
  <c r="U23" i="25" s="1"/>
  <c r="J23" i="25"/>
  <c r="K23" i="25" s="1"/>
  <c r="O22" i="25"/>
  <c r="N22" i="25"/>
  <c r="U22" i="25" s="1"/>
  <c r="J22" i="25"/>
  <c r="O21" i="25"/>
  <c r="N21" i="25"/>
  <c r="U21" i="25" s="1"/>
  <c r="J21" i="25"/>
  <c r="O20" i="25"/>
  <c r="N20" i="25"/>
  <c r="U20" i="25" s="1"/>
  <c r="J20" i="25"/>
  <c r="O19" i="25"/>
  <c r="N19" i="25"/>
  <c r="U19" i="25" s="1"/>
  <c r="J19" i="25"/>
  <c r="K19" i="25" s="1"/>
  <c r="O18" i="25"/>
  <c r="N18" i="25"/>
  <c r="U18" i="25" s="1"/>
  <c r="J18" i="25"/>
  <c r="O17" i="25"/>
  <c r="N17" i="25"/>
  <c r="U17" i="25" s="1"/>
  <c r="J17" i="25"/>
  <c r="L17" i="25" s="1"/>
  <c r="Q17" i="25" s="1"/>
  <c r="O16" i="25"/>
  <c r="N16" i="25"/>
  <c r="U16" i="25" s="1"/>
  <c r="J16" i="25"/>
  <c r="O15" i="25"/>
  <c r="N15" i="25"/>
  <c r="U15" i="25" s="1"/>
  <c r="J15" i="25"/>
  <c r="K15" i="25" s="1"/>
  <c r="O14" i="25"/>
  <c r="N14" i="25"/>
  <c r="U14" i="25" s="1"/>
  <c r="J14" i="25"/>
  <c r="O13" i="25"/>
  <c r="N13" i="25"/>
  <c r="U13" i="25" s="1"/>
  <c r="J13" i="25"/>
  <c r="O12" i="25"/>
  <c r="N12" i="25"/>
  <c r="U12" i="25" s="1"/>
  <c r="J12" i="25"/>
  <c r="O11" i="25"/>
  <c r="N11" i="25"/>
  <c r="U11" i="25" s="1"/>
  <c r="J11" i="25"/>
  <c r="O10" i="25"/>
  <c r="N10" i="25"/>
  <c r="U10" i="25" s="1"/>
  <c r="J10" i="25"/>
  <c r="O9" i="25"/>
  <c r="N9" i="25"/>
  <c r="U9" i="25" s="1"/>
  <c r="J9" i="25"/>
  <c r="L9" i="25" s="1"/>
  <c r="Q9" i="25" s="1"/>
  <c r="O8" i="25"/>
  <c r="N8" i="25"/>
  <c r="U8" i="25" s="1"/>
  <c r="J8" i="25"/>
  <c r="O7" i="25"/>
  <c r="N7" i="25"/>
  <c r="U7" i="25" s="1"/>
  <c r="J7" i="25"/>
  <c r="O6" i="25"/>
  <c r="N6" i="25"/>
  <c r="U6" i="25" s="1"/>
  <c r="J6" i="25"/>
  <c r="J5" i="25"/>
  <c r="K5" i="25" s="1"/>
  <c r="O29" i="24"/>
  <c r="N29" i="24"/>
  <c r="J29" i="24"/>
  <c r="O28" i="24"/>
  <c r="N28" i="24"/>
  <c r="U28" i="24" s="1"/>
  <c r="J28" i="24"/>
  <c r="O27" i="24"/>
  <c r="N27" i="24"/>
  <c r="U27" i="24" s="1"/>
  <c r="J27" i="24"/>
  <c r="O26" i="24"/>
  <c r="N26" i="24"/>
  <c r="U26" i="24" s="1"/>
  <c r="J26" i="24"/>
  <c r="O25" i="24"/>
  <c r="N25" i="24"/>
  <c r="U25" i="24" s="1"/>
  <c r="J25" i="24"/>
  <c r="AB25" i="24"/>
  <c r="AB24" i="24" s="1"/>
  <c r="O24" i="24"/>
  <c r="N24" i="24"/>
  <c r="U24" i="24" s="1"/>
  <c r="J24" i="24"/>
  <c r="K24" i="24" s="1"/>
  <c r="O23" i="24"/>
  <c r="N23" i="24"/>
  <c r="U23" i="24" s="1"/>
  <c r="J23" i="24"/>
  <c r="O22" i="24"/>
  <c r="N22" i="24"/>
  <c r="U22" i="24" s="1"/>
  <c r="J22" i="24"/>
  <c r="K22" i="24" s="1"/>
  <c r="O21" i="24"/>
  <c r="N21" i="24"/>
  <c r="U21" i="24" s="1"/>
  <c r="J21" i="24"/>
  <c r="O20" i="24"/>
  <c r="N20" i="24"/>
  <c r="U20" i="24" s="1"/>
  <c r="J20" i="24"/>
  <c r="K20" i="24" s="1"/>
  <c r="O19" i="24"/>
  <c r="N19" i="24"/>
  <c r="U19" i="24" s="1"/>
  <c r="J19" i="24"/>
  <c r="O18" i="24"/>
  <c r="N18" i="24"/>
  <c r="U18" i="24" s="1"/>
  <c r="J18" i="24"/>
  <c r="K18" i="24" s="1"/>
  <c r="O17" i="24"/>
  <c r="N17" i="24"/>
  <c r="U17" i="24" s="1"/>
  <c r="J17" i="24"/>
  <c r="O16" i="24"/>
  <c r="N16" i="24"/>
  <c r="U16" i="24" s="1"/>
  <c r="J16" i="24"/>
  <c r="K16" i="24" s="1"/>
  <c r="O15" i="24"/>
  <c r="N15" i="24"/>
  <c r="U15" i="24" s="1"/>
  <c r="J15" i="24"/>
  <c r="O14" i="24"/>
  <c r="N14" i="24"/>
  <c r="U14" i="24" s="1"/>
  <c r="J14" i="24"/>
  <c r="K14" i="24" s="1"/>
  <c r="O13" i="24"/>
  <c r="N13" i="24"/>
  <c r="U13" i="24" s="1"/>
  <c r="J13" i="24"/>
  <c r="O12" i="24"/>
  <c r="N12" i="24"/>
  <c r="U12" i="24" s="1"/>
  <c r="J12" i="24"/>
  <c r="K12" i="24" s="1"/>
  <c r="O11" i="24"/>
  <c r="N11" i="24"/>
  <c r="U11" i="24" s="1"/>
  <c r="J11" i="24"/>
  <c r="O10" i="24"/>
  <c r="N10" i="24"/>
  <c r="U10" i="24" s="1"/>
  <c r="J10" i="24"/>
  <c r="K10" i="24" s="1"/>
  <c r="O9" i="24"/>
  <c r="N9" i="24"/>
  <c r="U9" i="24" s="1"/>
  <c r="J9" i="24"/>
  <c r="O8" i="24"/>
  <c r="N8" i="24"/>
  <c r="U8" i="24" s="1"/>
  <c r="J8" i="24"/>
  <c r="K8" i="24" s="1"/>
  <c r="O7" i="24"/>
  <c r="N7" i="24"/>
  <c r="U7" i="24" s="1"/>
  <c r="J7" i="24"/>
  <c r="O6" i="24"/>
  <c r="N6" i="24"/>
  <c r="U6" i="24" s="1"/>
  <c r="J6" i="24"/>
  <c r="K6" i="24" s="1"/>
  <c r="J5" i="24"/>
  <c r="K5" i="24" s="1"/>
  <c r="O29" i="23"/>
  <c r="N29" i="23"/>
  <c r="J29" i="23"/>
  <c r="K29" i="23" s="1"/>
  <c r="O28" i="23"/>
  <c r="N28" i="23"/>
  <c r="U28" i="23" s="1"/>
  <c r="J28" i="23"/>
  <c r="O27" i="23"/>
  <c r="N27" i="23"/>
  <c r="U27" i="23" s="1"/>
  <c r="J27" i="23"/>
  <c r="K27" i="23" s="1"/>
  <c r="O26" i="23"/>
  <c r="N26" i="23"/>
  <c r="U26" i="23" s="1"/>
  <c r="J26" i="23"/>
  <c r="L26" i="23" s="1"/>
  <c r="Q26" i="23" s="1"/>
  <c r="O25" i="23"/>
  <c r="N25" i="23"/>
  <c r="U25" i="23" s="1"/>
  <c r="J25" i="23"/>
  <c r="AB25" i="23"/>
  <c r="AB24" i="23" s="1"/>
  <c r="O24" i="23"/>
  <c r="N24" i="23"/>
  <c r="U24" i="23" s="1"/>
  <c r="J24" i="23"/>
  <c r="K24" i="23" s="1"/>
  <c r="O23" i="23"/>
  <c r="N23" i="23"/>
  <c r="U23" i="23" s="1"/>
  <c r="J23" i="23"/>
  <c r="K23" i="23" s="1"/>
  <c r="O22" i="23"/>
  <c r="N22" i="23"/>
  <c r="U22" i="23" s="1"/>
  <c r="J22" i="23"/>
  <c r="K22" i="23" s="1"/>
  <c r="O21" i="23"/>
  <c r="N21" i="23"/>
  <c r="U21" i="23" s="1"/>
  <c r="J21" i="23"/>
  <c r="O20" i="23"/>
  <c r="N20" i="23"/>
  <c r="U20" i="23" s="1"/>
  <c r="J20" i="23"/>
  <c r="K20" i="23" s="1"/>
  <c r="O19" i="23"/>
  <c r="N19" i="23"/>
  <c r="U19" i="23" s="1"/>
  <c r="J19" i="23"/>
  <c r="K19" i="23" s="1"/>
  <c r="O18" i="23"/>
  <c r="N18" i="23"/>
  <c r="U18" i="23" s="1"/>
  <c r="J18" i="23"/>
  <c r="K18" i="23" s="1"/>
  <c r="O17" i="23"/>
  <c r="N17" i="23"/>
  <c r="U17" i="23" s="1"/>
  <c r="J17" i="23"/>
  <c r="K17" i="23" s="1"/>
  <c r="O16" i="23"/>
  <c r="N16" i="23"/>
  <c r="U16" i="23" s="1"/>
  <c r="J16" i="23"/>
  <c r="K16" i="23" s="1"/>
  <c r="O15" i="23"/>
  <c r="N15" i="23"/>
  <c r="U15" i="23" s="1"/>
  <c r="J15" i="23"/>
  <c r="L15" i="23" s="1"/>
  <c r="O14" i="23"/>
  <c r="N14" i="23"/>
  <c r="U14" i="23" s="1"/>
  <c r="J14" i="23"/>
  <c r="K14" i="23" s="1"/>
  <c r="O13" i="23"/>
  <c r="N13" i="23"/>
  <c r="U13" i="23" s="1"/>
  <c r="J13" i="23"/>
  <c r="K13" i="23" s="1"/>
  <c r="O12" i="23"/>
  <c r="N12" i="23"/>
  <c r="U12" i="23" s="1"/>
  <c r="J12" i="23"/>
  <c r="K12" i="23" s="1"/>
  <c r="O11" i="23"/>
  <c r="N11" i="23"/>
  <c r="U11" i="23" s="1"/>
  <c r="J11" i="23"/>
  <c r="K11" i="23" s="1"/>
  <c r="O10" i="23"/>
  <c r="N10" i="23"/>
  <c r="U10" i="23" s="1"/>
  <c r="J10" i="23"/>
  <c r="K10" i="23" s="1"/>
  <c r="O9" i="23"/>
  <c r="N9" i="23"/>
  <c r="U9" i="23" s="1"/>
  <c r="K9" i="23"/>
  <c r="J9" i="23"/>
  <c r="O8" i="23"/>
  <c r="N8" i="23"/>
  <c r="U8" i="23" s="1"/>
  <c r="J8" i="23"/>
  <c r="K8" i="23" s="1"/>
  <c r="O7" i="23"/>
  <c r="N7" i="23"/>
  <c r="U7" i="23" s="1"/>
  <c r="J7" i="23"/>
  <c r="K7" i="23" s="1"/>
  <c r="O6" i="23"/>
  <c r="N6" i="23"/>
  <c r="U6" i="23" s="1"/>
  <c r="J6" i="23"/>
  <c r="K6" i="23" s="1"/>
  <c r="J5" i="23"/>
  <c r="O29" i="22"/>
  <c r="N29" i="22"/>
  <c r="J29" i="22"/>
  <c r="O28" i="22"/>
  <c r="N28" i="22"/>
  <c r="U28" i="22" s="1"/>
  <c r="J28" i="22"/>
  <c r="K28" i="22" s="1"/>
  <c r="O27" i="22"/>
  <c r="N27" i="22"/>
  <c r="U27" i="22" s="1"/>
  <c r="J27" i="22"/>
  <c r="O26" i="22"/>
  <c r="N26" i="22"/>
  <c r="U26" i="22" s="1"/>
  <c r="J26" i="22"/>
  <c r="O25" i="22"/>
  <c r="N25" i="22"/>
  <c r="U25" i="22" s="1"/>
  <c r="J25" i="22"/>
  <c r="K25" i="22" s="1"/>
  <c r="AB25" i="22"/>
  <c r="AB26" i="22" s="1"/>
  <c r="P26" i="22" s="1"/>
  <c r="O24" i="22"/>
  <c r="N24" i="22"/>
  <c r="U24" i="22" s="1"/>
  <c r="J24" i="22"/>
  <c r="AB24" i="22"/>
  <c r="AB23" i="22" s="1"/>
  <c r="O23" i="22"/>
  <c r="N23" i="22"/>
  <c r="U23" i="22" s="1"/>
  <c r="J23" i="22"/>
  <c r="K23" i="22" s="1"/>
  <c r="O22" i="22"/>
  <c r="N22" i="22"/>
  <c r="U22" i="22" s="1"/>
  <c r="J22" i="22"/>
  <c r="O21" i="22"/>
  <c r="N21" i="22"/>
  <c r="U21" i="22" s="1"/>
  <c r="J21" i="22"/>
  <c r="K21" i="22" s="1"/>
  <c r="O20" i="22"/>
  <c r="N20" i="22"/>
  <c r="U20" i="22" s="1"/>
  <c r="J20" i="22"/>
  <c r="O19" i="22"/>
  <c r="N19" i="22"/>
  <c r="U19" i="22" s="1"/>
  <c r="J19" i="22"/>
  <c r="K19" i="22" s="1"/>
  <c r="O18" i="22"/>
  <c r="N18" i="22"/>
  <c r="U18" i="22" s="1"/>
  <c r="J18" i="22"/>
  <c r="O17" i="22"/>
  <c r="N17" i="22"/>
  <c r="U17" i="22" s="1"/>
  <c r="J17" i="22"/>
  <c r="K17" i="22" s="1"/>
  <c r="O16" i="22"/>
  <c r="N16" i="22"/>
  <c r="U16" i="22" s="1"/>
  <c r="J16" i="22"/>
  <c r="O15" i="22"/>
  <c r="N15" i="22"/>
  <c r="U15" i="22" s="1"/>
  <c r="J15" i="22"/>
  <c r="K15" i="22" s="1"/>
  <c r="O14" i="22"/>
  <c r="N14" i="22"/>
  <c r="U14" i="22" s="1"/>
  <c r="J14" i="22"/>
  <c r="O13" i="22"/>
  <c r="N13" i="22"/>
  <c r="U13" i="22" s="1"/>
  <c r="J13" i="22"/>
  <c r="K13" i="22" s="1"/>
  <c r="O12" i="22"/>
  <c r="N12" i="22"/>
  <c r="U12" i="22" s="1"/>
  <c r="J12" i="22"/>
  <c r="O11" i="22"/>
  <c r="N11" i="22"/>
  <c r="U11" i="22" s="1"/>
  <c r="J11" i="22"/>
  <c r="K11" i="22" s="1"/>
  <c r="O10" i="22"/>
  <c r="N10" i="22"/>
  <c r="U10" i="22" s="1"/>
  <c r="J10" i="22"/>
  <c r="K10" i="22" s="1"/>
  <c r="O9" i="22"/>
  <c r="N9" i="22"/>
  <c r="U9" i="22" s="1"/>
  <c r="J9" i="22"/>
  <c r="K9" i="22" s="1"/>
  <c r="O8" i="22"/>
  <c r="N8" i="22"/>
  <c r="U8" i="22" s="1"/>
  <c r="J8" i="22"/>
  <c r="K8" i="22" s="1"/>
  <c r="O7" i="22"/>
  <c r="N7" i="22"/>
  <c r="U7" i="22" s="1"/>
  <c r="J7" i="22"/>
  <c r="K7" i="22" s="1"/>
  <c r="O6" i="22"/>
  <c r="N6" i="22"/>
  <c r="U6" i="22" s="1"/>
  <c r="J6" i="22"/>
  <c r="K6" i="22" s="1"/>
  <c r="J5" i="22"/>
  <c r="K5" i="22" s="1"/>
  <c r="O29" i="21"/>
  <c r="N29" i="21"/>
  <c r="U29" i="21" s="1"/>
  <c r="J29" i="21"/>
  <c r="O28" i="21"/>
  <c r="N28" i="21"/>
  <c r="U28" i="21" s="1"/>
  <c r="J28" i="21"/>
  <c r="O27" i="21"/>
  <c r="N27" i="21"/>
  <c r="U27" i="21" s="1"/>
  <c r="J27" i="21"/>
  <c r="O26" i="21"/>
  <c r="N26" i="21"/>
  <c r="U26" i="21" s="1"/>
  <c r="J26" i="21"/>
  <c r="O25" i="21"/>
  <c r="N25" i="21"/>
  <c r="U25" i="21" s="1"/>
  <c r="J25" i="21"/>
  <c r="K25" i="21" s="1"/>
  <c r="AB25" i="21"/>
  <c r="AB24" i="21" s="1"/>
  <c r="O24" i="21"/>
  <c r="N24" i="21"/>
  <c r="U24" i="21" s="1"/>
  <c r="J24" i="21"/>
  <c r="K24" i="21" s="1"/>
  <c r="O23" i="21"/>
  <c r="N23" i="21"/>
  <c r="U23" i="21" s="1"/>
  <c r="J23" i="21"/>
  <c r="K23" i="21" s="1"/>
  <c r="O22" i="21"/>
  <c r="N22" i="21"/>
  <c r="U22" i="21" s="1"/>
  <c r="J22" i="21"/>
  <c r="K22" i="21" s="1"/>
  <c r="O21" i="21"/>
  <c r="N21" i="21"/>
  <c r="U21" i="21" s="1"/>
  <c r="J21" i="21"/>
  <c r="K21" i="21" s="1"/>
  <c r="O20" i="21"/>
  <c r="N20" i="21"/>
  <c r="U20" i="21" s="1"/>
  <c r="J20" i="21"/>
  <c r="K20" i="21" s="1"/>
  <c r="O19" i="21"/>
  <c r="N19" i="21"/>
  <c r="U19" i="21" s="1"/>
  <c r="J19" i="21"/>
  <c r="K19" i="21" s="1"/>
  <c r="O18" i="21"/>
  <c r="N18" i="21"/>
  <c r="U18" i="21" s="1"/>
  <c r="J18" i="21"/>
  <c r="K18" i="21" s="1"/>
  <c r="O17" i="21"/>
  <c r="N17" i="21"/>
  <c r="U17" i="21" s="1"/>
  <c r="J17" i="21"/>
  <c r="K17" i="21" s="1"/>
  <c r="O16" i="21"/>
  <c r="N16" i="21"/>
  <c r="U16" i="21" s="1"/>
  <c r="J16" i="21"/>
  <c r="K16" i="21" s="1"/>
  <c r="O15" i="21"/>
  <c r="N15" i="21"/>
  <c r="U15" i="21" s="1"/>
  <c r="J15" i="21"/>
  <c r="K15" i="21" s="1"/>
  <c r="O14" i="21"/>
  <c r="N14" i="21"/>
  <c r="U14" i="21" s="1"/>
  <c r="J14" i="21"/>
  <c r="K14" i="21" s="1"/>
  <c r="O13" i="21"/>
  <c r="N13" i="21"/>
  <c r="U13" i="21" s="1"/>
  <c r="J13" i="21"/>
  <c r="K13" i="21" s="1"/>
  <c r="O12" i="21"/>
  <c r="N12" i="21"/>
  <c r="U12" i="21" s="1"/>
  <c r="J12" i="21"/>
  <c r="K12" i="21" s="1"/>
  <c r="O11" i="21"/>
  <c r="N11" i="21"/>
  <c r="U11" i="21" s="1"/>
  <c r="J11" i="21"/>
  <c r="K11" i="21" s="1"/>
  <c r="O10" i="21"/>
  <c r="N10" i="21"/>
  <c r="U10" i="21" s="1"/>
  <c r="J10" i="21"/>
  <c r="K10" i="21" s="1"/>
  <c r="O9" i="21"/>
  <c r="N9" i="21"/>
  <c r="U9" i="21" s="1"/>
  <c r="J9" i="21"/>
  <c r="K9" i="21" s="1"/>
  <c r="O8" i="21"/>
  <c r="N8" i="21"/>
  <c r="U8" i="21" s="1"/>
  <c r="J8" i="21"/>
  <c r="K8" i="21" s="1"/>
  <c r="O7" i="21"/>
  <c r="N7" i="21"/>
  <c r="U7" i="21" s="1"/>
  <c r="J7" i="21"/>
  <c r="K7" i="21" s="1"/>
  <c r="O6" i="21"/>
  <c r="N6" i="21"/>
  <c r="U6" i="21" s="1"/>
  <c r="J6" i="21"/>
  <c r="K6" i="21" s="1"/>
  <c r="J5" i="21"/>
  <c r="K5" i="21" s="1"/>
  <c r="M11" i="32" l="1"/>
  <c r="M28" i="31"/>
  <c r="M9" i="31"/>
  <c r="S26" i="30"/>
  <c r="T26" i="30" s="1"/>
  <c r="L8" i="28"/>
  <c r="Q8" i="28" s="1"/>
  <c r="L6" i="28"/>
  <c r="Q6" i="28" s="1"/>
  <c r="L27" i="28"/>
  <c r="Q27" i="28" s="1"/>
  <c r="L10" i="28"/>
  <c r="Q10" i="28" s="1"/>
  <c r="Q24" i="25"/>
  <c r="Q15" i="23"/>
  <c r="M23" i="23"/>
  <c r="L28" i="23"/>
  <c r="Q28" i="23" s="1"/>
  <c r="L22" i="25"/>
  <c r="Q22" i="25" s="1"/>
  <c r="L9" i="27"/>
  <c r="Q9" i="27" s="1"/>
  <c r="L29" i="26"/>
  <c r="L11" i="23"/>
  <c r="Q11" i="23" s="1"/>
  <c r="M19" i="23"/>
  <c r="L27" i="26"/>
  <c r="Q27" i="26" s="1"/>
  <c r="M9" i="23"/>
  <c r="M7" i="23"/>
  <c r="L17" i="27"/>
  <c r="Q17" i="27" s="1"/>
  <c r="AB24" i="25"/>
  <c r="AB23" i="25" s="1"/>
  <c r="AB22" i="25" s="1"/>
  <c r="L27" i="25"/>
  <c r="Q27" i="25" s="1"/>
  <c r="L6" i="25"/>
  <c r="Q6" i="25" s="1"/>
  <c r="M10" i="22"/>
  <c r="L18" i="22"/>
  <c r="Q18" i="22" s="1"/>
  <c r="L27" i="21"/>
  <c r="Q27" i="21" s="1"/>
  <c r="L26" i="22"/>
  <c r="Q26" i="22" s="1"/>
  <c r="L24" i="22"/>
  <c r="Q24" i="22" s="1"/>
  <c r="L28" i="21"/>
  <c r="Q28" i="21" s="1"/>
  <c r="L26" i="21"/>
  <c r="Q26" i="21" s="1"/>
  <c r="L10" i="29"/>
  <c r="Q10" i="29" s="1"/>
  <c r="L18" i="29"/>
  <c r="Q18" i="29" s="1"/>
  <c r="L21" i="29"/>
  <c r="Q21" i="29" s="1"/>
  <c r="AB26" i="29"/>
  <c r="AB27" i="29" s="1"/>
  <c r="S26" i="31"/>
  <c r="T26" i="31" s="1"/>
  <c r="P24" i="33"/>
  <c r="R24" i="33" s="1"/>
  <c r="S24" i="33" s="1"/>
  <c r="R25" i="34"/>
  <c r="S25" i="34" s="1"/>
  <c r="T24" i="34" s="1"/>
  <c r="M28" i="32"/>
  <c r="M27" i="30"/>
  <c r="AB27" i="32"/>
  <c r="P27" i="32" s="1"/>
  <c r="R27" i="32" s="1"/>
  <c r="S27" i="32" s="1"/>
  <c r="M28" i="34"/>
  <c r="M27" i="34"/>
  <c r="M29" i="34"/>
  <c r="M28" i="33"/>
  <c r="M19" i="33"/>
  <c r="M27" i="33"/>
  <c r="M17" i="33"/>
  <c r="P25" i="33"/>
  <c r="S24" i="32"/>
  <c r="M12" i="32"/>
  <c r="M17" i="32"/>
  <c r="M20" i="32"/>
  <c r="M15" i="32"/>
  <c r="M18" i="32"/>
  <c r="R26" i="32"/>
  <c r="S26" i="32" s="1"/>
  <c r="T26" i="32" s="1"/>
  <c r="P25" i="32"/>
  <c r="M13" i="31"/>
  <c r="M29" i="31"/>
  <c r="M11" i="31"/>
  <c r="M23" i="31"/>
  <c r="M7" i="31"/>
  <c r="R24" i="31"/>
  <c r="S24" i="31" s="1"/>
  <c r="M29" i="30"/>
  <c r="AB21" i="34"/>
  <c r="P22" i="34" s="1"/>
  <c r="R22" i="34" s="1"/>
  <c r="S22" i="34" s="1"/>
  <c r="P23" i="34"/>
  <c r="R23" i="34" s="1"/>
  <c r="S23" i="34" s="1"/>
  <c r="P26" i="34"/>
  <c r="R26" i="34" s="1"/>
  <c r="S26" i="34" s="1"/>
  <c r="T26" i="34" s="1"/>
  <c r="AB27" i="34"/>
  <c r="R24" i="34"/>
  <c r="S24" i="34" s="1"/>
  <c r="M8" i="34"/>
  <c r="M10" i="34"/>
  <c r="P26" i="33"/>
  <c r="R26" i="33" s="1"/>
  <c r="S26" i="33" s="1"/>
  <c r="T26" i="33" s="1"/>
  <c r="AB27" i="33"/>
  <c r="M11" i="33"/>
  <c r="M23" i="33"/>
  <c r="M29" i="33"/>
  <c r="M13" i="33"/>
  <c r="M15" i="33"/>
  <c r="M7" i="33"/>
  <c r="M21" i="33"/>
  <c r="AB21" i="33"/>
  <c r="M9" i="33"/>
  <c r="P23" i="33"/>
  <c r="M25" i="33"/>
  <c r="M13" i="32"/>
  <c r="AB28" i="32"/>
  <c r="M9" i="32"/>
  <c r="M23" i="32"/>
  <c r="R23" i="32" s="1"/>
  <c r="S23" i="32" s="1"/>
  <c r="M7" i="32"/>
  <c r="M25" i="32"/>
  <c r="AB21" i="32"/>
  <c r="P22" i="32" s="1"/>
  <c r="R22" i="32" s="1"/>
  <c r="S22" i="32" s="1"/>
  <c r="M19" i="32"/>
  <c r="M21" i="32"/>
  <c r="M17" i="31"/>
  <c r="M25" i="31"/>
  <c r="R25" i="31" s="1"/>
  <c r="S25" i="31" s="1"/>
  <c r="T24" i="31" s="1"/>
  <c r="AB21" i="31"/>
  <c r="P22" i="31" s="1"/>
  <c r="R22" i="31" s="1"/>
  <c r="S22" i="31" s="1"/>
  <c r="M27" i="31"/>
  <c r="M21" i="31"/>
  <c r="P23" i="31"/>
  <c r="M19" i="31"/>
  <c r="P27" i="31"/>
  <c r="AB28" i="31"/>
  <c r="M15" i="31"/>
  <c r="M6" i="30"/>
  <c r="M7" i="30"/>
  <c r="M24" i="30"/>
  <c r="M25" i="30"/>
  <c r="R25" i="30" s="1"/>
  <c r="S25" i="30" s="1"/>
  <c r="T24" i="30" s="1"/>
  <c r="M28" i="30"/>
  <c r="M21" i="30"/>
  <c r="M20" i="30"/>
  <c r="M8" i="30"/>
  <c r="M9" i="30"/>
  <c r="P27" i="30"/>
  <c r="AB28" i="30"/>
  <c r="AB22" i="30"/>
  <c r="P24" i="30"/>
  <c r="M16" i="30"/>
  <c r="M17" i="30"/>
  <c r="M18" i="30"/>
  <c r="M19" i="30"/>
  <c r="M14" i="30"/>
  <c r="M15" i="30"/>
  <c r="L8" i="29"/>
  <c r="Q8" i="29" s="1"/>
  <c r="L16" i="29"/>
  <c r="Q16" i="29" s="1"/>
  <c r="L24" i="29"/>
  <c r="Q24" i="29" s="1"/>
  <c r="Q27" i="29"/>
  <c r="L19" i="29"/>
  <c r="Q19" i="29" s="1"/>
  <c r="L6" i="29"/>
  <c r="Q6" i="29" s="1"/>
  <c r="L14" i="29"/>
  <c r="Q14" i="29" s="1"/>
  <c r="L22" i="29"/>
  <c r="Q22" i="29" s="1"/>
  <c r="L12" i="29"/>
  <c r="Q12" i="29" s="1"/>
  <c r="L20" i="29"/>
  <c r="Q20" i="29" s="1"/>
  <c r="L11" i="29"/>
  <c r="Q11" i="29" s="1"/>
  <c r="L7" i="29"/>
  <c r="Q7" i="29" s="1"/>
  <c r="P26" i="29"/>
  <c r="P25" i="29"/>
  <c r="L23" i="28"/>
  <c r="Q23" i="28" s="1"/>
  <c r="L28" i="28"/>
  <c r="Q28" i="28" s="1"/>
  <c r="L14" i="28"/>
  <c r="Q14" i="28" s="1"/>
  <c r="L24" i="28"/>
  <c r="Q24" i="28" s="1"/>
  <c r="L12" i="28"/>
  <c r="Q12" i="28" s="1"/>
  <c r="L17" i="28"/>
  <c r="Q17" i="28" s="1"/>
  <c r="L7" i="28"/>
  <c r="Q7" i="28" s="1"/>
  <c r="L21" i="28"/>
  <c r="Q21" i="28" s="1"/>
  <c r="L25" i="28"/>
  <c r="Q25" i="28" s="1"/>
  <c r="L19" i="28"/>
  <c r="Q19" i="28" s="1"/>
  <c r="L15" i="28"/>
  <c r="Q15" i="28" s="1"/>
  <c r="L13" i="28"/>
  <c r="Q13" i="28" s="1"/>
  <c r="L20" i="28"/>
  <c r="Q20" i="28" s="1"/>
  <c r="L26" i="28"/>
  <c r="Q26" i="28" s="1"/>
  <c r="L22" i="28"/>
  <c r="Q22" i="28" s="1"/>
  <c r="L11" i="28"/>
  <c r="Q11" i="28" s="1"/>
  <c r="L18" i="28"/>
  <c r="Q18" i="28" s="1"/>
  <c r="L29" i="28"/>
  <c r="Q29" i="28" s="1"/>
  <c r="L9" i="28"/>
  <c r="Q9" i="28" s="1"/>
  <c r="L16" i="28"/>
  <c r="Q16" i="28" s="1"/>
  <c r="L21" i="27"/>
  <c r="Q21" i="27" s="1"/>
  <c r="L23" i="27"/>
  <c r="Q23" i="27" s="1"/>
  <c r="L7" i="27"/>
  <c r="Q7" i="27" s="1"/>
  <c r="M23" i="27"/>
  <c r="L19" i="27"/>
  <c r="Q19" i="27" s="1"/>
  <c r="L15" i="27"/>
  <c r="Q15" i="27" s="1"/>
  <c r="L13" i="27"/>
  <c r="Q13" i="27" s="1"/>
  <c r="L11" i="27"/>
  <c r="Q11" i="27" s="1"/>
  <c r="L26" i="27"/>
  <c r="Q26" i="27" s="1"/>
  <c r="M17" i="27"/>
  <c r="L28" i="27"/>
  <c r="Q28" i="27" s="1"/>
  <c r="M25" i="27"/>
  <c r="L25" i="27"/>
  <c r="Q25" i="27" s="1"/>
  <c r="L27" i="27"/>
  <c r="Q27" i="27" s="1"/>
  <c r="L6" i="27"/>
  <c r="Q6" i="27" s="1"/>
  <c r="L8" i="27"/>
  <c r="Q8" i="27" s="1"/>
  <c r="L10" i="27"/>
  <c r="Q10" i="27" s="1"/>
  <c r="L12" i="27"/>
  <c r="Q12" i="27" s="1"/>
  <c r="L14" i="27"/>
  <c r="Q14" i="27" s="1"/>
  <c r="L16" i="27"/>
  <c r="Q16" i="27" s="1"/>
  <c r="L18" i="27"/>
  <c r="Q18" i="27" s="1"/>
  <c r="L20" i="27"/>
  <c r="Q20" i="27" s="1"/>
  <c r="L22" i="27"/>
  <c r="Q22" i="27" s="1"/>
  <c r="L29" i="27"/>
  <c r="Q29" i="27" s="1"/>
  <c r="K6" i="27"/>
  <c r="M6" i="27" s="1"/>
  <c r="K8" i="27"/>
  <c r="M9" i="27" s="1"/>
  <c r="K10" i="27"/>
  <c r="M11" i="27" s="1"/>
  <c r="K12" i="27"/>
  <c r="M13" i="27" s="1"/>
  <c r="K14" i="27"/>
  <c r="M15" i="27" s="1"/>
  <c r="K16" i="27"/>
  <c r="M16" i="27" s="1"/>
  <c r="K18" i="27"/>
  <c r="M19" i="27" s="1"/>
  <c r="K20" i="27"/>
  <c r="M21" i="27" s="1"/>
  <c r="L24" i="27"/>
  <c r="Q24" i="27" s="1"/>
  <c r="K29" i="27"/>
  <c r="P25" i="27"/>
  <c r="AB26" i="27"/>
  <c r="P26" i="27" s="1"/>
  <c r="L28" i="26"/>
  <c r="Q28" i="26" s="1"/>
  <c r="L9" i="26"/>
  <c r="Q9" i="26" s="1"/>
  <c r="K27" i="26"/>
  <c r="M27" i="26" s="1"/>
  <c r="AB23" i="26"/>
  <c r="P25" i="26"/>
  <c r="AB26" i="26"/>
  <c r="L20" i="25"/>
  <c r="Q20" i="25" s="1"/>
  <c r="L13" i="25"/>
  <c r="Q13" i="25" s="1"/>
  <c r="L18" i="25"/>
  <c r="Q18" i="25" s="1"/>
  <c r="L11" i="25"/>
  <c r="Q11" i="25" s="1"/>
  <c r="L16" i="25"/>
  <c r="Q16" i="25" s="1"/>
  <c r="L8" i="25"/>
  <c r="Q8" i="25" s="1"/>
  <c r="L15" i="25"/>
  <c r="Q15" i="25" s="1"/>
  <c r="K17" i="25"/>
  <c r="K11" i="25"/>
  <c r="L7" i="25"/>
  <c r="Q7" i="25" s="1"/>
  <c r="K9" i="25"/>
  <c r="L23" i="25"/>
  <c r="Q23" i="25" s="1"/>
  <c r="L14" i="25"/>
  <c r="Q14" i="25" s="1"/>
  <c r="L21" i="25"/>
  <c r="Q21" i="25" s="1"/>
  <c r="K13" i="25"/>
  <c r="K7" i="25"/>
  <c r="L12" i="25"/>
  <c r="Q12" i="25" s="1"/>
  <c r="L19" i="25"/>
  <c r="Q19" i="25" s="1"/>
  <c r="K21" i="25"/>
  <c r="L10" i="25"/>
  <c r="Q10" i="25" s="1"/>
  <c r="L29" i="25"/>
  <c r="L16" i="24"/>
  <c r="Q16" i="24" s="1"/>
  <c r="M6" i="24"/>
  <c r="L13" i="24"/>
  <c r="Q13" i="24" s="1"/>
  <c r="L12" i="24"/>
  <c r="Q12" i="24" s="1"/>
  <c r="L17" i="24"/>
  <c r="Q17" i="24" s="1"/>
  <c r="L23" i="24"/>
  <c r="Q23" i="24" s="1"/>
  <c r="L28" i="24"/>
  <c r="Q28" i="24" s="1"/>
  <c r="L26" i="24"/>
  <c r="Q26" i="24" s="1"/>
  <c r="L19" i="24"/>
  <c r="Q19" i="24" s="1"/>
  <c r="L6" i="24"/>
  <c r="Q6" i="24" s="1"/>
  <c r="L14" i="24"/>
  <c r="Q14" i="24" s="1"/>
  <c r="L21" i="24"/>
  <c r="Q21" i="24" s="1"/>
  <c r="L8" i="24"/>
  <c r="Q8" i="24" s="1"/>
  <c r="L15" i="24"/>
  <c r="Q15" i="24" s="1"/>
  <c r="L24" i="24"/>
  <c r="Q24" i="24" s="1"/>
  <c r="L22" i="24"/>
  <c r="Q22" i="24" s="1"/>
  <c r="L29" i="24"/>
  <c r="L11" i="24"/>
  <c r="Q11" i="24" s="1"/>
  <c r="L20" i="24"/>
  <c r="Q20" i="24" s="1"/>
  <c r="L27" i="24"/>
  <c r="Q27" i="24" s="1"/>
  <c r="L7" i="24"/>
  <c r="Q7" i="24" s="1"/>
  <c r="L9" i="24"/>
  <c r="Q9" i="24" s="1"/>
  <c r="L18" i="24"/>
  <c r="Q18" i="24" s="1"/>
  <c r="L10" i="24"/>
  <c r="Q10" i="24" s="1"/>
  <c r="L25" i="24"/>
  <c r="Q25" i="24" s="1"/>
  <c r="M11" i="23"/>
  <c r="L20" i="23"/>
  <c r="Q20" i="23" s="1"/>
  <c r="L25" i="23"/>
  <c r="Q25" i="23" s="1"/>
  <c r="L21" i="23"/>
  <c r="Q21" i="23" s="1"/>
  <c r="L7" i="23"/>
  <c r="Q7" i="23" s="1"/>
  <c r="L6" i="23"/>
  <c r="Q6" i="23" s="1"/>
  <c r="L10" i="23"/>
  <c r="Q10" i="23" s="1"/>
  <c r="L17" i="23"/>
  <c r="Q17" i="23" s="1"/>
  <c r="L12" i="23"/>
  <c r="Q12" i="23" s="1"/>
  <c r="M14" i="23"/>
  <c r="L19" i="23"/>
  <c r="Q19" i="23" s="1"/>
  <c r="K21" i="23"/>
  <c r="M21" i="23" s="1"/>
  <c r="L14" i="23"/>
  <c r="Q14" i="23" s="1"/>
  <c r="M12" i="23"/>
  <c r="L16" i="23"/>
  <c r="Q16" i="23" s="1"/>
  <c r="M18" i="23"/>
  <c r="L23" i="23"/>
  <c r="Q23" i="23" s="1"/>
  <c r="L9" i="23"/>
  <c r="Q9" i="23" s="1"/>
  <c r="L18" i="23"/>
  <c r="Q18" i="23" s="1"/>
  <c r="M20" i="23"/>
  <c r="K25" i="23"/>
  <c r="M25" i="23" s="1"/>
  <c r="L27" i="23"/>
  <c r="Q27" i="23" s="1"/>
  <c r="L29" i="23"/>
  <c r="M8" i="23"/>
  <c r="L13" i="23"/>
  <c r="Q13" i="23" s="1"/>
  <c r="K15" i="23"/>
  <c r="M15" i="23" s="1"/>
  <c r="L22" i="23"/>
  <c r="Q22" i="23" s="1"/>
  <c r="M24" i="23"/>
  <c r="L8" i="23"/>
  <c r="Q8" i="23" s="1"/>
  <c r="M10" i="23"/>
  <c r="L24" i="23"/>
  <c r="Q24" i="23" s="1"/>
  <c r="AB26" i="23"/>
  <c r="P26" i="23" s="1"/>
  <c r="M7" i="22"/>
  <c r="M6" i="22"/>
  <c r="L14" i="22"/>
  <c r="Q14" i="22" s="1"/>
  <c r="L22" i="22"/>
  <c r="Q22" i="22" s="1"/>
  <c r="L29" i="22"/>
  <c r="L12" i="22"/>
  <c r="Q12" i="22" s="1"/>
  <c r="L20" i="22"/>
  <c r="Q20" i="22" s="1"/>
  <c r="L27" i="22"/>
  <c r="Q27" i="22" s="1"/>
  <c r="L16" i="22"/>
  <c r="Q16" i="22" s="1"/>
  <c r="P25" i="22"/>
  <c r="L22" i="21"/>
  <c r="Q22" i="21" s="1"/>
  <c r="M10" i="21"/>
  <c r="L6" i="21"/>
  <c r="Q6" i="21" s="1"/>
  <c r="M19" i="21"/>
  <c r="M24" i="21"/>
  <c r="L8" i="21"/>
  <c r="Q8" i="21" s="1"/>
  <c r="L12" i="21"/>
  <c r="Q12" i="21" s="1"/>
  <c r="M8" i="21"/>
  <c r="L10" i="21"/>
  <c r="Q10" i="21" s="1"/>
  <c r="M17" i="21"/>
  <c r="K28" i="21"/>
  <c r="L24" i="21"/>
  <c r="Q24" i="21" s="1"/>
  <c r="K26" i="21"/>
  <c r="M26" i="21" s="1"/>
  <c r="L18" i="21"/>
  <c r="Q18" i="21" s="1"/>
  <c r="L29" i="21"/>
  <c r="Q29" i="21" s="1"/>
  <c r="M7" i="21"/>
  <c r="M14" i="21"/>
  <c r="L16" i="21"/>
  <c r="Q16" i="21" s="1"/>
  <c r="L20" i="21"/>
  <c r="Q20" i="21" s="1"/>
  <c r="M12" i="21"/>
  <c r="L14" i="21"/>
  <c r="Q14" i="21" s="1"/>
  <c r="M21" i="21"/>
  <c r="AB22" i="29"/>
  <c r="P27" i="29"/>
  <c r="AB28" i="29"/>
  <c r="K7" i="29"/>
  <c r="K11" i="29"/>
  <c r="M11" i="29" s="1"/>
  <c r="K19" i="29"/>
  <c r="K21" i="29"/>
  <c r="L9" i="29"/>
  <c r="Q9" i="29" s="1"/>
  <c r="L13" i="29"/>
  <c r="Q13" i="29" s="1"/>
  <c r="L15" i="29"/>
  <c r="Q15" i="29" s="1"/>
  <c r="L17" i="29"/>
  <c r="Q17" i="29" s="1"/>
  <c r="L23" i="29"/>
  <c r="Q23" i="29" s="1"/>
  <c r="P24" i="29"/>
  <c r="L25" i="29"/>
  <c r="Q25" i="29" s="1"/>
  <c r="K26" i="29"/>
  <c r="M26" i="29" s="1"/>
  <c r="K28" i="29"/>
  <c r="M28" i="29" s="1"/>
  <c r="K6" i="29"/>
  <c r="M6" i="29" s="1"/>
  <c r="K8" i="29"/>
  <c r="K10" i="29"/>
  <c r="M10" i="29" s="1"/>
  <c r="K12" i="29"/>
  <c r="K14" i="29"/>
  <c r="M14" i="29" s="1"/>
  <c r="K16" i="29"/>
  <c r="M16" i="29" s="1"/>
  <c r="K18" i="29"/>
  <c r="M18" i="29" s="1"/>
  <c r="K20" i="29"/>
  <c r="K22" i="29"/>
  <c r="K24" i="29"/>
  <c r="M24" i="29" s="1"/>
  <c r="L26" i="29"/>
  <c r="Q26" i="29" s="1"/>
  <c r="L28" i="29"/>
  <c r="Q28" i="29" s="1"/>
  <c r="AB22" i="28"/>
  <c r="P24" i="28"/>
  <c r="K26" i="28"/>
  <c r="M26" i="28" s="1"/>
  <c r="R26" i="28" s="1"/>
  <c r="K28" i="28"/>
  <c r="K6" i="28"/>
  <c r="M6" i="28" s="1"/>
  <c r="K8" i="28"/>
  <c r="M8" i="28" s="1"/>
  <c r="K10" i="28"/>
  <c r="M10" i="28" s="1"/>
  <c r="K12" i="28"/>
  <c r="M12" i="28" s="1"/>
  <c r="K14" i="28"/>
  <c r="M14" i="28" s="1"/>
  <c r="K16" i="28"/>
  <c r="M16" i="28" s="1"/>
  <c r="K18" i="28"/>
  <c r="M18" i="28" s="1"/>
  <c r="K20" i="28"/>
  <c r="M20" i="28" s="1"/>
  <c r="K22" i="28"/>
  <c r="M22" i="28" s="1"/>
  <c r="K24" i="28"/>
  <c r="M24" i="28" s="1"/>
  <c r="P25" i="28"/>
  <c r="K27" i="28"/>
  <c r="K29" i="28"/>
  <c r="AB27" i="28"/>
  <c r="M28" i="27"/>
  <c r="M29" i="27"/>
  <c r="M26" i="27"/>
  <c r="M27" i="27"/>
  <c r="AB22" i="27"/>
  <c r="P24" i="27"/>
  <c r="M22" i="27"/>
  <c r="M24" i="27"/>
  <c r="R24" i="27" s="1"/>
  <c r="AB27" i="27"/>
  <c r="K9" i="26"/>
  <c r="L19" i="26"/>
  <c r="Q19" i="26" s="1"/>
  <c r="K19" i="26"/>
  <c r="L6" i="26"/>
  <c r="Q6" i="26" s="1"/>
  <c r="K6" i="26"/>
  <c r="M6" i="26" s="1"/>
  <c r="L13" i="26"/>
  <c r="Q13" i="26" s="1"/>
  <c r="K13" i="26"/>
  <c r="M13" i="26" s="1"/>
  <c r="L11" i="26"/>
  <c r="Q11" i="26" s="1"/>
  <c r="K11" i="26"/>
  <c r="L17" i="26"/>
  <c r="Q17" i="26" s="1"/>
  <c r="K17" i="26"/>
  <c r="L23" i="26"/>
  <c r="Q23" i="26" s="1"/>
  <c r="K23" i="26"/>
  <c r="M29" i="26"/>
  <c r="L15" i="26"/>
  <c r="Q15" i="26" s="1"/>
  <c r="K15" i="26"/>
  <c r="M15" i="26" s="1"/>
  <c r="L21" i="26"/>
  <c r="Q21" i="26" s="1"/>
  <c r="K21" i="26"/>
  <c r="K8" i="26"/>
  <c r="M8" i="26" s="1"/>
  <c r="L8" i="26"/>
  <c r="Q8" i="26" s="1"/>
  <c r="L26" i="26"/>
  <c r="Q26" i="26" s="1"/>
  <c r="L25" i="26"/>
  <c r="Q25" i="26" s="1"/>
  <c r="K25" i="26"/>
  <c r="L7" i="26"/>
  <c r="Q7" i="26" s="1"/>
  <c r="L10" i="26"/>
  <c r="Q10" i="26" s="1"/>
  <c r="K10" i="26"/>
  <c r="L12" i="26"/>
  <c r="Q12" i="26" s="1"/>
  <c r="K12" i="26"/>
  <c r="L14" i="26"/>
  <c r="Q14" i="26" s="1"/>
  <c r="K14" i="26"/>
  <c r="L16" i="26"/>
  <c r="Q16" i="26" s="1"/>
  <c r="K16" i="26"/>
  <c r="M16" i="26" s="1"/>
  <c r="K18" i="26"/>
  <c r="L18" i="26"/>
  <c r="Q18" i="26" s="1"/>
  <c r="K20" i="26"/>
  <c r="M20" i="26" s="1"/>
  <c r="L20" i="26"/>
  <c r="Q20" i="26" s="1"/>
  <c r="K22" i="26"/>
  <c r="L22" i="26"/>
  <c r="Q22" i="26" s="1"/>
  <c r="AB22" i="26"/>
  <c r="P24" i="26"/>
  <c r="K24" i="26"/>
  <c r="L24" i="26"/>
  <c r="Q24" i="26" s="1"/>
  <c r="P26" i="25"/>
  <c r="AB27" i="25"/>
  <c r="P24" i="25"/>
  <c r="L25" i="25"/>
  <c r="Q25" i="25" s="1"/>
  <c r="K26" i="25"/>
  <c r="M26" i="25" s="1"/>
  <c r="R26" i="25" s="1"/>
  <c r="K28" i="25"/>
  <c r="M28" i="25" s="1"/>
  <c r="K6" i="25"/>
  <c r="K8" i="25"/>
  <c r="K10" i="25"/>
  <c r="K12" i="25"/>
  <c r="K14" i="25"/>
  <c r="K16" i="25"/>
  <c r="K18" i="25"/>
  <c r="K20" i="25"/>
  <c r="K22" i="25"/>
  <c r="K24" i="25"/>
  <c r="L26" i="25"/>
  <c r="Q26" i="25" s="1"/>
  <c r="L28" i="25"/>
  <c r="Q28" i="25" s="1"/>
  <c r="P25" i="25"/>
  <c r="AB23" i="24"/>
  <c r="P24" i="24" s="1"/>
  <c r="P25" i="24"/>
  <c r="K27" i="24"/>
  <c r="K29" i="24"/>
  <c r="K7" i="24"/>
  <c r="K9" i="24"/>
  <c r="K11" i="24"/>
  <c r="M11" i="24" s="1"/>
  <c r="K13" i="24"/>
  <c r="M13" i="24" s="1"/>
  <c r="K15" i="24"/>
  <c r="M15" i="24" s="1"/>
  <c r="K17" i="24"/>
  <c r="M17" i="24" s="1"/>
  <c r="K19" i="24"/>
  <c r="M19" i="24" s="1"/>
  <c r="K21" i="24"/>
  <c r="M21" i="24" s="1"/>
  <c r="K23" i="24"/>
  <c r="M23" i="24" s="1"/>
  <c r="K25" i="24"/>
  <c r="M25" i="24" s="1"/>
  <c r="AB26" i="24"/>
  <c r="K26" i="24"/>
  <c r="K28" i="24"/>
  <c r="P25" i="23"/>
  <c r="AB23" i="23"/>
  <c r="P24" i="23" s="1"/>
  <c r="M13" i="23"/>
  <c r="M17" i="23"/>
  <c r="K5" i="23"/>
  <c r="M6" i="23" s="1"/>
  <c r="K26" i="23"/>
  <c r="K28" i="23"/>
  <c r="M28" i="23" s="1"/>
  <c r="AB22" i="22"/>
  <c r="P23" i="22" s="1"/>
  <c r="M11" i="22"/>
  <c r="M8" i="22"/>
  <c r="M9" i="22"/>
  <c r="K26" i="22"/>
  <c r="M26" i="22" s="1"/>
  <c r="R26" i="22" s="1"/>
  <c r="L7" i="22"/>
  <c r="Q7" i="22" s="1"/>
  <c r="L9" i="22"/>
  <c r="Q9" i="22" s="1"/>
  <c r="L11" i="22"/>
  <c r="Q11" i="22" s="1"/>
  <c r="L13" i="22"/>
  <c r="Q13" i="22" s="1"/>
  <c r="L15" i="22"/>
  <c r="Q15" i="22" s="1"/>
  <c r="L17" i="22"/>
  <c r="Q17" i="22" s="1"/>
  <c r="L19" i="22"/>
  <c r="Q19" i="22" s="1"/>
  <c r="L21" i="22"/>
  <c r="Q21" i="22" s="1"/>
  <c r="L23" i="22"/>
  <c r="Q23" i="22" s="1"/>
  <c r="P24" i="22"/>
  <c r="L25" i="22"/>
  <c r="Q25" i="22" s="1"/>
  <c r="K14" i="22"/>
  <c r="M14" i="22" s="1"/>
  <c r="K16" i="22"/>
  <c r="M16" i="22" s="1"/>
  <c r="K18" i="22"/>
  <c r="M18" i="22" s="1"/>
  <c r="K22" i="22"/>
  <c r="M22" i="22" s="1"/>
  <c r="L28" i="22"/>
  <c r="Q28" i="22" s="1"/>
  <c r="K12" i="22"/>
  <c r="M12" i="22" s="1"/>
  <c r="K20" i="22"/>
  <c r="M20" i="22" s="1"/>
  <c r="K24" i="22"/>
  <c r="M24" i="22" s="1"/>
  <c r="L6" i="22"/>
  <c r="Q6" i="22" s="1"/>
  <c r="L8" i="22"/>
  <c r="Q8" i="22" s="1"/>
  <c r="L10" i="22"/>
  <c r="Q10" i="22" s="1"/>
  <c r="AB27" i="22"/>
  <c r="K27" i="22"/>
  <c r="M27" i="22" s="1"/>
  <c r="K29" i="22"/>
  <c r="M29" i="22" s="1"/>
  <c r="M6" i="21"/>
  <c r="M13" i="21"/>
  <c r="M11" i="21"/>
  <c r="M15" i="21"/>
  <c r="M22" i="21"/>
  <c r="M20" i="21"/>
  <c r="M18" i="21"/>
  <c r="M9" i="21"/>
  <c r="M16" i="21"/>
  <c r="AB23" i="21"/>
  <c r="P25" i="21"/>
  <c r="P24" i="21"/>
  <c r="M23" i="21"/>
  <c r="M25" i="21"/>
  <c r="L7" i="21"/>
  <c r="Q7" i="21" s="1"/>
  <c r="L9" i="21"/>
  <c r="Q9" i="21" s="1"/>
  <c r="L11" i="21"/>
  <c r="Q11" i="21" s="1"/>
  <c r="L13" i="21"/>
  <c r="Q13" i="21" s="1"/>
  <c r="L15" i="21"/>
  <c r="Q15" i="21" s="1"/>
  <c r="L17" i="21"/>
  <c r="Q17" i="21" s="1"/>
  <c r="L19" i="21"/>
  <c r="Q19" i="21" s="1"/>
  <c r="L21" i="21"/>
  <c r="Q21" i="21" s="1"/>
  <c r="L23" i="21"/>
  <c r="Q23" i="21" s="1"/>
  <c r="L25" i="21"/>
  <c r="Q25" i="21" s="1"/>
  <c r="AB26" i="21"/>
  <c r="K27" i="21"/>
  <c r="K29" i="21"/>
  <c r="O29" i="20"/>
  <c r="N29" i="20"/>
  <c r="J29" i="20"/>
  <c r="O28" i="20"/>
  <c r="N28" i="20"/>
  <c r="U28" i="20" s="1"/>
  <c r="J28" i="20"/>
  <c r="K28" i="20" s="1"/>
  <c r="O27" i="20"/>
  <c r="N27" i="20"/>
  <c r="U27" i="20" s="1"/>
  <c r="J27" i="20"/>
  <c r="O26" i="20"/>
  <c r="N26" i="20"/>
  <c r="U26" i="20" s="1"/>
  <c r="J26" i="20"/>
  <c r="K26" i="20" s="1"/>
  <c r="O25" i="20"/>
  <c r="N25" i="20"/>
  <c r="U25" i="20" s="1"/>
  <c r="J25" i="20"/>
  <c r="K25" i="20" s="1"/>
  <c r="AB25" i="20"/>
  <c r="AB26" i="20" s="1"/>
  <c r="P26" i="20" s="1"/>
  <c r="O24" i="20"/>
  <c r="N24" i="20"/>
  <c r="U24" i="20" s="1"/>
  <c r="J24" i="20"/>
  <c r="K24" i="20" s="1"/>
  <c r="O23" i="20"/>
  <c r="N23" i="20"/>
  <c r="U23" i="20" s="1"/>
  <c r="J23" i="20"/>
  <c r="K23" i="20" s="1"/>
  <c r="O22" i="20"/>
  <c r="N22" i="20"/>
  <c r="U22" i="20" s="1"/>
  <c r="J22" i="20"/>
  <c r="L22" i="20" s="1"/>
  <c r="Q22" i="20" s="1"/>
  <c r="O21" i="20"/>
  <c r="N21" i="20"/>
  <c r="U21" i="20" s="1"/>
  <c r="J21" i="20"/>
  <c r="K21" i="20" s="1"/>
  <c r="O20" i="20"/>
  <c r="N20" i="20"/>
  <c r="U20" i="20" s="1"/>
  <c r="J20" i="20"/>
  <c r="O19" i="20"/>
  <c r="N19" i="20"/>
  <c r="U19" i="20" s="1"/>
  <c r="J19" i="20"/>
  <c r="K19" i="20" s="1"/>
  <c r="O18" i="20"/>
  <c r="N18" i="20"/>
  <c r="U18" i="20" s="1"/>
  <c r="J18" i="20"/>
  <c r="O17" i="20"/>
  <c r="N17" i="20"/>
  <c r="U17" i="20" s="1"/>
  <c r="J17" i="20"/>
  <c r="K17" i="20" s="1"/>
  <c r="O16" i="20"/>
  <c r="N16" i="20"/>
  <c r="U16" i="20" s="1"/>
  <c r="J16" i="20"/>
  <c r="O15" i="20"/>
  <c r="N15" i="20"/>
  <c r="U15" i="20" s="1"/>
  <c r="J15" i="20"/>
  <c r="K15" i="20" s="1"/>
  <c r="O14" i="20"/>
  <c r="N14" i="20"/>
  <c r="U14" i="20" s="1"/>
  <c r="J14" i="20"/>
  <c r="O13" i="20"/>
  <c r="N13" i="20"/>
  <c r="U13" i="20" s="1"/>
  <c r="J13" i="20"/>
  <c r="K13" i="20" s="1"/>
  <c r="O12" i="20"/>
  <c r="N12" i="20"/>
  <c r="U12" i="20" s="1"/>
  <c r="J12" i="20"/>
  <c r="O11" i="20"/>
  <c r="N11" i="20"/>
  <c r="U11" i="20" s="1"/>
  <c r="J11" i="20"/>
  <c r="K11" i="20" s="1"/>
  <c r="O10" i="20"/>
  <c r="N10" i="20"/>
  <c r="U10" i="20" s="1"/>
  <c r="J10" i="20"/>
  <c r="O9" i="20"/>
  <c r="N9" i="20"/>
  <c r="U9" i="20" s="1"/>
  <c r="J9" i="20"/>
  <c r="K9" i="20" s="1"/>
  <c r="O8" i="20"/>
  <c r="N8" i="20"/>
  <c r="U8" i="20" s="1"/>
  <c r="J8" i="20"/>
  <c r="O7" i="20"/>
  <c r="N7" i="20"/>
  <c r="U7" i="20" s="1"/>
  <c r="J7" i="20"/>
  <c r="K7" i="20" s="1"/>
  <c r="O6" i="20"/>
  <c r="N6" i="20"/>
  <c r="U6" i="20" s="1"/>
  <c r="J6" i="20"/>
  <c r="J5" i="20"/>
  <c r="K5" i="20" s="1"/>
  <c r="O29" i="19"/>
  <c r="N29" i="19"/>
  <c r="U29" i="19" s="1"/>
  <c r="J29" i="19"/>
  <c r="O28" i="19"/>
  <c r="N28" i="19"/>
  <c r="U28" i="19" s="1"/>
  <c r="J28" i="19"/>
  <c r="K28" i="19" s="1"/>
  <c r="O27" i="19"/>
  <c r="N27" i="19"/>
  <c r="U27" i="19" s="1"/>
  <c r="J27" i="19"/>
  <c r="O26" i="19"/>
  <c r="N26" i="19"/>
  <c r="U26" i="19" s="1"/>
  <c r="J26" i="19"/>
  <c r="K26" i="19" s="1"/>
  <c r="O25" i="19"/>
  <c r="N25" i="19"/>
  <c r="U25" i="19" s="1"/>
  <c r="J25" i="19"/>
  <c r="K25" i="19" s="1"/>
  <c r="AB25" i="19"/>
  <c r="AB26" i="19" s="1"/>
  <c r="P26" i="19" s="1"/>
  <c r="O24" i="19"/>
  <c r="N24" i="19"/>
  <c r="U24" i="19" s="1"/>
  <c r="J24" i="19"/>
  <c r="O23" i="19"/>
  <c r="N23" i="19"/>
  <c r="U23" i="19" s="1"/>
  <c r="J23" i="19"/>
  <c r="K23" i="19" s="1"/>
  <c r="O22" i="19"/>
  <c r="N22" i="19"/>
  <c r="U22" i="19" s="1"/>
  <c r="J22" i="19"/>
  <c r="O21" i="19"/>
  <c r="N21" i="19"/>
  <c r="U21" i="19" s="1"/>
  <c r="J21" i="19"/>
  <c r="K21" i="19" s="1"/>
  <c r="O20" i="19"/>
  <c r="N20" i="19"/>
  <c r="U20" i="19" s="1"/>
  <c r="J20" i="19"/>
  <c r="K20" i="19" s="1"/>
  <c r="O19" i="19"/>
  <c r="N19" i="19"/>
  <c r="U19" i="19" s="1"/>
  <c r="J19" i="19"/>
  <c r="K19" i="19" s="1"/>
  <c r="O18" i="19"/>
  <c r="N18" i="19"/>
  <c r="U18" i="19" s="1"/>
  <c r="J18" i="19"/>
  <c r="O17" i="19"/>
  <c r="N17" i="19"/>
  <c r="U17" i="19" s="1"/>
  <c r="J17" i="19"/>
  <c r="K17" i="19" s="1"/>
  <c r="O16" i="19"/>
  <c r="N16" i="19"/>
  <c r="U16" i="19" s="1"/>
  <c r="J16" i="19"/>
  <c r="O15" i="19"/>
  <c r="N15" i="19"/>
  <c r="U15" i="19" s="1"/>
  <c r="J15" i="19"/>
  <c r="K15" i="19" s="1"/>
  <c r="O14" i="19"/>
  <c r="N14" i="19"/>
  <c r="U14" i="19" s="1"/>
  <c r="J14" i="19"/>
  <c r="K14" i="19" s="1"/>
  <c r="O13" i="19"/>
  <c r="N13" i="19"/>
  <c r="U13" i="19" s="1"/>
  <c r="J13" i="19"/>
  <c r="K13" i="19" s="1"/>
  <c r="O12" i="19"/>
  <c r="N12" i="19"/>
  <c r="U12" i="19" s="1"/>
  <c r="J12" i="19"/>
  <c r="O11" i="19"/>
  <c r="N11" i="19"/>
  <c r="U11" i="19" s="1"/>
  <c r="J11" i="19"/>
  <c r="K11" i="19" s="1"/>
  <c r="O10" i="19"/>
  <c r="N10" i="19"/>
  <c r="U10" i="19" s="1"/>
  <c r="J10" i="19"/>
  <c r="O9" i="19"/>
  <c r="N9" i="19"/>
  <c r="U9" i="19" s="1"/>
  <c r="J9" i="19"/>
  <c r="K9" i="19" s="1"/>
  <c r="O8" i="19"/>
  <c r="N8" i="19"/>
  <c r="U8" i="19" s="1"/>
  <c r="J8" i="19"/>
  <c r="K8" i="19" s="1"/>
  <c r="O7" i="19"/>
  <c r="N7" i="19"/>
  <c r="U7" i="19" s="1"/>
  <c r="J7" i="19"/>
  <c r="K7" i="19" s="1"/>
  <c r="O6" i="19"/>
  <c r="N6" i="19"/>
  <c r="U6" i="19" s="1"/>
  <c r="J6" i="19"/>
  <c r="J5" i="19"/>
  <c r="K5" i="19" s="1"/>
  <c r="O29" i="18"/>
  <c r="N29" i="18"/>
  <c r="U29" i="18" s="1"/>
  <c r="J29" i="18"/>
  <c r="K29" i="18" s="1"/>
  <c r="O28" i="18"/>
  <c r="N28" i="18"/>
  <c r="U28" i="18" s="1"/>
  <c r="J28" i="18"/>
  <c r="K28" i="18" s="1"/>
  <c r="O27" i="18"/>
  <c r="N27" i="18"/>
  <c r="U27" i="18" s="1"/>
  <c r="J27" i="18"/>
  <c r="K27" i="18" s="1"/>
  <c r="O26" i="18"/>
  <c r="N26" i="18"/>
  <c r="U26" i="18" s="1"/>
  <c r="J26" i="18"/>
  <c r="K26" i="18" s="1"/>
  <c r="O25" i="18"/>
  <c r="N25" i="18"/>
  <c r="U25" i="18" s="1"/>
  <c r="J25" i="18"/>
  <c r="AB25" i="18"/>
  <c r="O24" i="18"/>
  <c r="N24" i="18"/>
  <c r="U24" i="18" s="1"/>
  <c r="J24" i="18"/>
  <c r="AB24" i="18"/>
  <c r="AB23" i="18" s="1"/>
  <c r="O23" i="18"/>
  <c r="N23" i="18"/>
  <c r="U23" i="18" s="1"/>
  <c r="J23" i="18"/>
  <c r="O22" i="18"/>
  <c r="N22" i="18"/>
  <c r="U22" i="18" s="1"/>
  <c r="J22" i="18"/>
  <c r="O21" i="18"/>
  <c r="N21" i="18"/>
  <c r="U21" i="18" s="1"/>
  <c r="J21" i="18"/>
  <c r="O20" i="18"/>
  <c r="N20" i="18"/>
  <c r="U20" i="18" s="1"/>
  <c r="J20" i="18"/>
  <c r="O19" i="18"/>
  <c r="N19" i="18"/>
  <c r="U19" i="18" s="1"/>
  <c r="J19" i="18"/>
  <c r="O18" i="18"/>
  <c r="N18" i="18"/>
  <c r="U18" i="18" s="1"/>
  <c r="J18" i="18"/>
  <c r="O17" i="18"/>
  <c r="N17" i="18"/>
  <c r="U17" i="18" s="1"/>
  <c r="J17" i="18"/>
  <c r="O16" i="18"/>
  <c r="N16" i="18"/>
  <c r="U16" i="18" s="1"/>
  <c r="J16" i="18"/>
  <c r="O15" i="18"/>
  <c r="N15" i="18"/>
  <c r="U15" i="18" s="1"/>
  <c r="J15" i="18"/>
  <c r="K15" i="18" s="1"/>
  <c r="O14" i="18"/>
  <c r="N14" i="18"/>
  <c r="U14" i="18" s="1"/>
  <c r="J14" i="18"/>
  <c r="O13" i="18"/>
  <c r="N13" i="18"/>
  <c r="U13" i="18" s="1"/>
  <c r="J13" i="18"/>
  <c r="O12" i="18"/>
  <c r="N12" i="18"/>
  <c r="U12" i="18" s="1"/>
  <c r="J12" i="18"/>
  <c r="O11" i="18"/>
  <c r="N11" i="18"/>
  <c r="U11" i="18" s="1"/>
  <c r="J11" i="18"/>
  <c r="K11" i="18" s="1"/>
  <c r="O10" i="18"/>
  <c r="N10" i="18"/>
  <c r="U10" i="18" s="1"/>
  <c r="J10" i="18"/>
  <c r="O9" i="18"/>
  <c r="N9" i="18"/>
  <c r="U9" i="18" s="1"/>
  <c r="J9" i="18"/>
  <c r="K9" i="18" s="1"/>
  <c r="O8" i="18"/>
  <c r="N8" i="18"/>
  <c r="U8" i="18" s="1"/>
  <c r="J8" i="18"/>
  <c r="O7" i="18"/>
  <c r="N7" i="18"/>
  <c r="U7" i="18" s="1"/>
  <c r="J7" i="18"/>
  <c r="O6" i="18"/>
  <c r="N6" i="18"/>
  <c r="U6" i="18" s="1"/>
  <c r="J6" i="18"/>
  <c r="J5" i="18"/>
  <c r="K5" i="18" s="1"/>
  <c r="O29" i="17"/>
  <c r="N29" i="17"/>
  <c r="U29" i="17" s="1"/>
  <c r="J29" i="17"/>
  <c r="O28" i="17"/>
  <c r="N28" i="17"/>
  <c r="U28" i="17" s="1"/>
  <c r="J28" i="17"/>
  <c r="O27" i="17"/>
  <c r="N27" i="17"/>
  <c r="U27" i="17" s="1"/>
  <c r="J27" i="17"/>
  <c r="O26" i="17"/>
  <c r="N26" i="17"/>
  <c r="U26" i="17" s="1"/>
  <c r="J26" i="17"/>
  <c r="O25" i="17"/>
  <c r="N25" i="17"/>
  <c r="U25" i="17" s="1"/>
  <c r="J25" i="17"/>
  <c r="K25" i="17" s="1"/>
  <c r="AB25" i="17"/>
  <c r="O24" i="17"/>
  <c r="N24" i="17"/>
  <c r="U24" i="17" s="1"/>
  <c r="J24" i="17"/>
  <c r="O23" i="17"/>
  <c r="N23" i="17"/>
  <c r="U23" i="17" s="1"/>
  <c r="J23" i="17"/>
  <c r="K23" i="17" s="1"/>
  <c r="O22" i="17"/>
  <c r="N22" i="17"/>
  <c r="U22" i="17" s="1"/>
  <c r="J22" i="17"/>
  <c r="O21" i="17"/>
  <c r="N21" i="17"/>
  <c r="U21" i="17" s="1"/>
  <c r="J21" i="17"/>
  <c r="K21" i="17" s="1"/>
  <c r="O20" i="17"/>
  <c r="N20" i="17"/>
  <c r="U20" i="17" s="1"/>
  <c r="J20" i="17"/>
  <c r="O19" i="17"/>
  <c r="N19" i="17"/>
  <c r="U19" i="17" s="1"/>
  <c r="J19" i="17"/>
  <c r="K19" i="17" s="1"/>
  <c r="O18" i="17"/>
  <c r="N18" i="17"/>
  <c r="U18" i="17" s="1"/>
  <c r="J18" i="17"/>
  <c r="O17" i="17"/>
  <c r="N17" i="17"/>
  <c r="U17" i="17" s="1"/>
  <c r="J17" i="17"/>
  <c r="K17" i="17" s="1"/>
  <c r="O16" i="17"/>
  <c r="N16" i="17"/>
  <c r="U16" i="17" s="1"/>
  <c r="J16" i="17"/>
  <c r="O15" i="17"/>
  <c r="N15" i="17"/>
  <c r="U15" i="17" s="1"/>
  <c r="J15" i="17"/>
  <c r="K15" i="17" s="1"/>
  <c r="O14" i="17"/>
  <c r="N14" i="17"/>
  <c r="U14" i="17" s="1"/>
  <c r="J14" i="17"/>
  <c r="O13" i="17"/>
  <c r="N13" i="17"/>
  <c r="U13" i="17" s="1"/>
  <c r="J13" i="17"/>
  <c r="K13" i="17" s="1"/>
  <c r="O12" i="17"/>
  <c r="N12" i="17"/>
  <c r="U12" i="17" s="1"/>
  <c r="J12" i="17"/>
  <c r="O11" i="17"/>
  <c r="N11" i="17"/>
  <c r="U11" i="17" s="1"/>
  <c r="J11" i="17"/>
  <c r="K11" i="17" s="1"/>
  <c r="O10" i="17"/>
  <c r="N10" i="17"/>
  <c r="U10" i="17" s="1"/>
  <c r="J10" i="17"/>
  <c r="O9" i="17"/>
  <c r="N9" i="17"/>
  <c r="U9" i="17" s="1"/>
  <c r="J9" i="17"/>
  <c r="K9" i="17" s="1"/>
  <c r="O8" i="17"/>
  <c r="N8" i="17"/>
  <c r="U8" i="17" s="1"/>
  <c r="J8" i="17"/>
  <c r="O7" i="17"/>
  <c r="N7" i="17"/>
  <c r="U7" i="17" s="1"/>
  <c r="J7" i="17"/>
  <c r="K7" i="17" s="1"/>
  <c r="O6" i="17"/>
  <c r="N6" i="17"/>
  <c r="U6" i="17" s="1"/>
  <c r="J6" i="17"/>
  <c r="J5" i="17"/>
  <c r="K5" i="17" s="1"/>
  <c r="AB25" i="14"/>
  <c r="AB24" i="14" s="1"/>
  <c r="AB23" i="14" s="1"/>
  <c r="AB22" i="14" s="1"/>
  <c r="AB21" i="14" s="1"/>
  <c r="AB20" i="14" s="1"/>
  <c r="AB19" i="14" s="1"/>
  <c r="AB18" i="14" s="1"/>
  <c r="AB17" i="14" s="1"/>
  <c r="AB16" i="14" s="1"/>
  <c r="AB15" i="14" s="1"/>
  <c r="AB14" i="14" s="1"/>
  <c r="AB13" i="14" s="1"/>
  <c r="AB12" i="14" s="1"/>
  <c r="AB11" i="14" s="1"/>
  <c r="AB10" i="14" s="1"/>
  <c r="AB9" i="14" s="1"/>
  <c r="AB8" i="14" s="1"/>
  <c r="AB7" i="14" s="1"/>
  <c r="AB6" i="14" s="1"/>
  <c r="AB5" i="14" s="1"/>
  <c r="O29" i="16"/>
  <c r="N29" i="16"/>
  <c r="J29" i="16"/>
  <c r="O28" i="16"/>
  <c r="N28" i="16"/>
  <c r="U28" i="16" s="1"/>
  <c r="J28" i="16"/>
  <c r="K28" i="16" s="1"/>
  <c r="O27" i="16"/>
  <c r="N27" i="16"/>
  <c r="U27" i="16" s="1"/>
  <c r="J27" i="16"/>
  <c r="O26" i="16"/>
  <c r="N26" i="16"/>
  <c r="U26" i="16" s="1"/>
  <c r="J26" i="16"/>
  <c r="K26" i="16" s="1"/>
  <c r="O25" i="16"/>
  <c r="N25" i="16"/>
  <c r="U25" i="16" s="1"/>
  <c r="J25" i="16"/>
  <c r="K25" i="16" s="1"/>
  <c r="AB25" i="16"/>
  <c r="AB26" i="16" s="1"/>
  <c r="P26" i="16" s="1"/>
  <c r="O24" i="16"/>
  <c r="N24" i="16"/>
  <c r="U24" i="16" s="1"/>
  <c r="J24" i="16"/>
  <c r="O23" i="16"/>
  <c r="N23" i="16"/>
  <c r="U23" i="16" s="1"/>
  <c r="J23" i="16"/>
  <c r="K23" i="16" s="1"/>
  <c r="O22" i="16"/>
  <c r="N22" i="16"/>
  <c r="U22" i="16" s="1"/>
  <c r="J22" i="16"/>
  <c r="O21" i="16"/>
  <c r="N21" i="16"/>
  <c r="U21" i="16" s="1"/>
  <c r="J21" i="16"/>
  <c r="K21" i="16" s="1"/>
  <c r="O20" i="16"/>
  <c r="N20" i="16"/>
  <c r="U20" i="16" s="1"/>
  <c r="J20" i="16"/>
  <c r="O19" i="16"/>
  <c r="N19" i="16"/>
  <c r="U19" i="16" s="1"/>
  <c r="J19" i="16"/>
  <c r="K19" i="16" s="1"/>
  <c r="O18" i="16"/>
  <c r="N18" i="16"/>
  <c r="U18" i="16" s="1"/>
  <c r="J18" i="16"/>
  <c r="O17" i="16"/>
  <c r="N17" i="16"/>
  <c r="U17" i="16" s="1"/>
  <c r="J17" i="16"/>
  <c r="K17" i="16" s="1"/>
  <c r="O16" i="16"/>
  <c r="N16" i="16"/>
  <c r="U16" i="16" s="1"/>
  <c r="J16" i="16"/>
  <c r="O15" i="16"/>
  <c r="N15" i="16"/>
  <c r="U15" i="16" s="1"/>
  <c r="J15" i="16"/>
  <c r="K15" i="16" s="1"/>
  <c r="O14" i="16"/>
  <c r="N14" i="16"/>
  <c r="U14" i="16" s="1"/>
  <c r="J14" i="16"/>
  <c r="O13" i="16"/>
  <c r="N13" i="16"/>
  <c r="U13" i="16" s="1"/>
  <c r="J13" i="16"/>
  <c r="K13" i="16" s="1"/>
  <c r="O12" i="16"/>
  <c r="N12" i="16"/>
  <c r="U12" i="16" s="1"/>
  <c r="J12" i="16"/>
  <c r="O11" i="16"/>
  <c r="N11" i="16"/>
  <c r="U11" i="16" s="1"/>
  <c r="J11" i="16"/>
  <c r="K11" i="16" s="1"/>
  <c r="O10" i="16"/>
  <c r="N10" i="16"/>
  <c r="U10" i="16" s="1"/>
  <c r="J10" i="16"/>
  <c r="O9" i="16"/>
  <c r="N9" i="16"/>
  <c r="U9" i="16" s="1"/>
  <c r="J9" i="16"/>
  <c r="K9" i="16" s="1"/>
  <c r="O8" i="16"/>
  <c r="N8" i="16"/>
  <c r="U8" i="16" s="1"/>
  <c r="J8" i="16"/>
  <c r="O7" i="16"/>
  <c r="N7" i="16"/>
  <c r="U7" i="16" s="1"/>
  <c r="J7" i="16"/>
  <c r="K7" i="16" s="1"/>
  <c r="O6" i="16"/>
  <c r="N6" i="16"/>
  <c r="U6" i="16" s="1"/>
  <c r="J6" i="16"/>
  <c r="J5" i="16"/>
  <c r="K5" i="16" s="1"/>
  <c r="O29" i="15"/>
  <c r="N29" i="15"/>
  <c r="U29" i="15" s="1"/>
  <c r="J29" i="15"/>
  <c r="K29" i="15" s="1"/>
  <c r="O28" i="15"/>
  <c r="N28" i="15"/>
  <c r="U28" i="15" s="1"/>
  <c r="J28" i="15"/>
  <c r="O27" i="15"/>
  <c r="N27" i="15"/>
  <c r="U27" i="15" s="1"/>
  <c r="J27" i="15"/>
  <c r="K27" i="15" s="1"/>
  <c r="O26" i="15"/>
  <c r="N26" i="15"/>
  <c r="U26" i="15" s="1"/>
  <c r="J26" i="15"/>
  <c r="O25" i="15"/>
  <c r="N25" i="15"/>
  <c r="U25" i="15" s="1"/>
  <c r="J25" i="15"/>
  <c r="K25" i="15" s="1"/>
  <c r="AB25" i="15"/>
  <c r="O24" i="15"/>
  <c r="N24" i="15"/>
  <c r="U24" i="15" s="1"/>
  <c r="J24" i="15"/>
  <c r="K24" i="15" s="1"/>
  <c r="O23" i="15"/>
  <c r="N23" i="15"/>
  <c r="U23" i="15" s="1"/>
  <c r="J23" i="15"/>
  <c r="K23" i="15" s="1"/>
  <c r="O22" i="15"/>
  <c r="N22" i="15"/>
  <c r="U22" i="15" s="1"/>
  <c r="J22" i="15"/>
  <c r="O21" i="15"/>
  <c r="N21" i="15"/>
  <c r="U21" i="15" s="1"/>
  <c r="J21" i="15"/>
  <c r="K21" i="15" s="1"/>
  <c r="O20" i="15"/>
  <c r="N20" i="15"/>
  <c r="U20" i="15" s="1"/>
  <c r="J20" i="15"/>
  <c r="O19" i="15"/>
  <c r="N19" i="15"/>
  <c r="U19" i="15" s="1"/>
  <c r="J19" i="15"/>
  <c r="K19" i="15" s="1"/>
  <c r="O18" i="15"/>
  <c r="N18" i="15"/>
  <c r="U18" i="15" s="1"/>
  <c r="J18" i="15"/>
  <c r="O17" i="15"/>
  <c r="N17" i="15"/>
  <c r="U17" i="15" s="1"/>
  <c r="J17" i="15"/>
  <c r="K17" i="15" s="1"/>
  <c r="O16" i="15"/>
  <c r="N16" i="15"/>
  <c r="U16" i="15" s="1"/>
  <c r="J16" i="15"/>
  <c r="K16" i="15" s="1"/>
  <c r="O15" i="15"/>
  <c r="N15" i="15"/>
  <c r="U15" i="15" s="1"/>
  <c r="J15" i="15"/>
  <c r="O14" i="15"/>
  <c r="N14" i="15"/>
  <c r="U14" i="15" s="1"/>
  <c r="J14" i="15"/>
  <c r="K14" i="15" s="1"/>
  <c r="O13" i="15"/>
  <c r="N13" i="15"/>
  <c r="U13" i="15" s="1"/>
  <c r="J13" i="15"/>
  <c r="O12" i="15"/>
  <c r="N12" i="15"/>
  <c r="U12" i="15" s="1"/>
  <c r="J12" i="15"/>
  <c r="K12" i="15" s="1"/>
  <c r="O11" i="15"/>
  <c r="N11" i="15"/>
  <c r="U11" i="15" s="1"/>
  <c r="J11" i="15"/>
  <c r="O10" i="15"/>
  <c r="N10" i="15"/>
  <c r="U10" i="15" s="1"/>
  <c r="J10" i="15"/>
  <c r="O9" i="15"/>
  <c r="N9" i="15"/>
  <c r="U9" i="15" s="1"/>
  <c r="J9" i="15"/>
  <c r="K9" i="15" s="1"/>
  <c r="O8" i="15"/>
  <c r="N8" i="15"/>
  <c r="U8" i="15" s="1"/>
  <c r="J8" i="15"/>
  <c r="O7" i="15"/>
  <c r="N7" i="15"/>
  <c r="U7" i="15" s="1"/>
  <c r="K7" i="15"/>
  <c r="J7" i="15"/>
  <c r="O6" i="15"/>
  <c r="N6" i="15"/>
  <c r="U6" i="15" s="1"/>
  <c r="J6" i="15"/>
  <c r="J5" i="15"/>
  <c r="K5" i="15" s="1"/>
  <c r="O29" i="14"/>
  <c r="N29" i="14"/>
  <c r="U29" i="14" s="1"/>
  <c r="J29" i="14"/>
  <c r="K29" i="14" s="1"/>
  <c r="O28" i="14"/>
  <c r="N28" i="14"/>
  <c r="U28" i="14" s="1"/>
  <c r="J28" i="14"/>
  <c r="O27" i="14"/>
  <c r="N27" i="14"/>
  <c r="U27" i="14" s="1"/>
  <c r="J27" i="14"/>
  <c r="L27" i="14" s="1"/>
  <c r="O26" i="14"/>
  <c r="N26" i="14"/>
  <c r="U26" i="14" s="1"/>
  <c r="J26" i="14"/>
  <c r="O25" i="14"/>
  <c r="N25" i="14"/>
  <c r="U25" i="14" s="1"/>
  <c r="J25" i="14"/>
  <c r="O24" i="14"/>
  <c r="N24" i="14"/>
  <c r="U24" i="14" s="1"/>
  <c r="J24" i="14"/>
  <c r="O23" i="14"/>
  <c r="N23" i="14"/>
  <c r="U23" i="14" s="1"/>
  <c r="J23" i="14"/>
  <c r="O22" i="14"/>
  <c r="N22" i="14"/>
  <c r="U22" i="14" s="1"/>
  <c r="J22" i="14"/>
  <c r="O21" i="14"/>
  <c r="N21" i="14"/>
  <c r="U21" i="14" s="1"/>
  <c r="J21" i="14"/>
  <c r="K21" i="14" s="1"/>
  <c r="O20" i="14"/>
  <c r="N20" i="14"/>
  <c r="U20" i="14" s="1"/>
  <c r="J20" i="14"/>
  <c r="O19" i="14"/>
  <c r="N19" i="14"/>
  <c r="U19" i="14" s="1"/>
  <c r="J19" i="14"/>
  <c r="O18" i="14"/>
  <c r="N18" i="14"/>
  <c r="U18" i="14" s="1"/>
  <c r="J18" i="14"/>
  <c r="O17" i="14"/>
  <c r="N17" i="14"/>
  <c r="U17" i="14" s="1"/>
  <c r="J17" i="14"/>
  <c r="K17" i="14" s="1"/>
  <c r="O16" i="14"/>
  <c r="N16" i="14"/>
  <c r="U16" i="14" s="1"/>
  <c r="J16" i="14"/>
  <c r="O15" i="14"/>
  <c r="N15" i="14"/>
  <c r="U15" i="14" s="1"/>
  <c r="J15" i="14"/>
  <c r="K15" i="14" s="1"/>
  <c r="O14" i="14"/>
  <c r="N14" i="14"/>
  <c r="U14" i="14" s="1"/>
  <c r="J14" i="14"/>
  <c r="O13" i="14"/>
  <c r="N13" i="14"/>
  <c r="U13" i="14" s="1"/>
  <c r="J13" i="14"/>
  <c r="O12" i="14"/>
  <c r="N12" i="14"/>
  <c r="U12" i="14" s="1"/>
  <c r="J12" i="14"/>
  <c r="O11" i="14"/>
  <c r="N11" i="14"/>
  <c r="U11" i="14" s="1"/>
  <c r="J11" i="14"/>
  <c r="O10" i="14"/>
  <c r="N10" i="14"/>
  <c r="U10" i="14" s="1"/>
  <c r="J10" i="14"/>
  <c r="O9" i="14"/>
  <c r="N9" i="14"/>
  <c r="U9" i="14" s="1"/>
  <c r="J9" i="14"/>
  <c r="O8" i="14"/>
  <c r="N8" i="14"/>
  <c r="U8" i="14" s="1"/>
  <c r="J8" i="14"/>
  <c r="O7" i="14"/>
  <c r="N7" i="14"/>
  <c r="U7" i="14" s="1"/>
  <c r="J7" i="14"/>
  <c r="O6" i="14"/>
  <c r="N6" i="14"/>
  <c r="U6" i="14" s="1"/>
  <c r="J6" i="14"/>
  <c r="J5" i="14"/>
  <c r="K5" i="14" s="1"/>
  <c r="O29" i="13"/>
  <c r="N29" i="13"/>
  <c r="U29" i="13" s="1"/>
  <c r="J29" i="13"/>
  <c r="O28" i="13"/>
  <c r="N28" i="13"/>
  <c r="U28" i="13" s="1"/>
  <c r="J28" i="13"/>
  <c r="K28" i="13" s="1"/>
  <c r="O27" i="13"/>
  <c r="N27" i="13"/>
  <c r="U27" i="13" s="1"/>
  <c r="J27" i="13"/>
  <c r="O26" i="13"/>
  <c r="N26" i="13"/>
  <c r="U26" i="13" s="1"/>
  <c r="J26" i="13"/>
  <c r="O25" i="13"/>
  <c r="N25" i="13"/>
  <c r="U25" i="13" s="1"/>
  <c r="J25" i="13"/>
  <c r="K25" i="13" s="1"/>
  <c r="AC25" i="13"/>
  <c r="O24" i="13"/>
  <c r="N24" i="13"/>
  <c r="U24" i="13" s="1"/>
  <c r="J24" i="13"/>
  <c r="L24" i="13" s="1"/>
  <c r="Q24" i="13" s="1"/>
  <c r="O23" i="13"/>
  <c r="N23" i="13"/>
  <c r="U23" i="13" s="1"/>
  <c r="J23" i="13"/>
  <c r="K23" i="13" s="1"/>
  <c r="O22" i="13"/>
  <c r="N22" i="13"/>
  <c r="U22" i="13" s="1"/>
  <c r="J22" i="13"/>
  <c r="O21" i="13"/>
  <c r="N21" i="13"/>
  <c r="U21" i="13" s="1"/>
  <c r="J21" i="13"/>
  <c r="K21" i="13" s="1"/>
  <c r="O20" i="13"/>
  <c r="N20" i="13"/>
  <c r="U20" i="13" s="1"/>
  <c r="J20" i="13"/>
  <c r="O19" i="13"/>
  <c r="N19" i="13"/>
  <c r="U19" i="13" s="1"/>
  <c r="J19" i="13"/>
  <c r="O18" i="13"/>
  <c r="N18" i="13"/>
  <c r="U18" i="13" s="1"/>
  <c r="J18" i="13"/>
  <c r="O17" i="13"/>
  <c r="N17" i="13"/>
  <c r="U17" i="13" s="1"/>
  <c r="J17" i="13"/>
  <c r="O16" i="13"/>
  <c r="N16" i="13"/>
  <c r="U16" i="13" s="1"/>
  <c r="J16" i="13"/>
  <c r="O15" i="13"/>
  <c r="N15" i="13"/>
  <c r="U15" i="13" s="1"/>
  <c r="J15" i="13"/>
  <c r="K15" i="13" s="1"/>
  <c r="O14" i="13"/>
  <c r="N14" i="13"/>
  <c r="U14" i="13" s="1"/>
  <c r="J14" i="13"/>
  <c r="O13" i="13"/>
  <c r="N13" i="13"/>
  <c r="U13" i="13" s="1"/>
  <c r="J13" i="13"/>
  <c r="O12" i="13"/>
  <c r="N12" i="13"/>
  <c r="U12" i="13" s="1"/>
  <c r="J12" i="13"/>
  <c r="O11" i="13"/>
  <c r="N11" i="13"/>
  <c r="U11" i="13" s="1"/>
  <c r="J11" i="13"/>
  <c r="O10" i="13"/>
  <c r="N10" i="13"/>
  <c r="U10" i="13" s="1"/>
  <c r="J10" i="13"/>
  <c r="O9" i="13"/>
  <c r="N9" i="13"/>
  <c r="U9" i="13" s="1"/>
  <c r="J9" i="13"/>
  <c r="K9" i="13" s="1"/>
  <c r="O8" i="13"/>
  <c r="N8" i="13"/>
  <c r="U8" i="13" s="1"/>
  <c r="J8" i="13"/>
  <c r="O7" i="13"/>
  <c r="N7" i="13"/>
  <c r="U7" i="13" s="1"/>
  <c r="J7" i="13"/>
  <c r="K7" i="13" s="1"/>
  <c r="O6" i="13"/>
  <c r="N6" i="13"/>
  <c r="U6" i="13" s="1"/>
  <c r="J6" i="13"/>
  <c r="J5" i="13"/>
  <c r="K5" i="13" s="1"/>
  <c r="M17" i="15" l="1"/>
  <c r="L12" i="18"/>
  <c r="L26" i="17"/>
  <c r="Q26" i="17" s="1"/>
  <c r="L13" i="14"/>
  <c r="L27" i="17"/>
  <c r="Q27" i="17" s="1"/>
  <c r="L8" i="18"/>
  <c r="Q8" i="18" s="1"/>
  <c r="L16" i="18"/>
  <c r="Q16" i="18" s="1"/>
  <c r="L8" i="15"/>
  <c r="Q8" i="15" s="1"/>
  <c r="M22" i="29"/>
  <c r="S26" i="28"/>
  <c r="T26" i="28" s="1"/>
  <c r="M18" i="27"/>
  <c r="M18" i="26"/>
  <c r="M9" i="26"/>
  <c r="M14" i="27"/>
  <c r="M12" i="27"/>
  <c r="M16" i="23"/>
  <c r="L26" i="20"/>
  <c r="Q26" i="20" s="1"/>
  <c r="S26" i="22"/>
  <c r="T26" i="22" s="1"/>
  <c r="L16" i="19"/>
  <c r="Q16" i="19" s="1"/>
  <c r="AB24" i="19"/>
  <c r="AB23" i="19" s="1"/>
  <c r="AB22" i="19" s="1"/>
  <c r="P23" i="19" s="1"/>
  <c r="M29" i="21"/>
  <c r="M26" i="20"/>
  <c r="L18" i="19"/>
  <c r="L12" i="19"/>
  <c r="Q12" i="19" s="1"/>
  <c r="R24" i="21"/>
  <c r="S24" i="21" s="1"/>
  <c r="L6" i="19"/>
  <c r="Q6" i="19" s="1"/>
  <c r="L10" i="19"/>
  <c r="Q10" i="19" s="1"/>
  <c r="L21" i="20"/>
  <c r="Q21" i="20" s="1"/>
  <c r="Q27" i="14"/>
  <c r="L10" i="15"/>
  <c r="Q10" i="15" s="1"/>
  <c r="L15" i="15"/>
  <c r="Q15" i="15" s="1"/>
  <c r="Q12" i="18"/>
  <c r="L28" i="13"/>
  <c r="Q28" i="13" s="1"/>
  <c r="L9" i="14"/>
  <c r="L25" i="14"/>
  <c r="Q25" i="14" s="1"/>
  <c r="L12" i="16"/>
  <c r="Q12" i="16" s="1"/>
  <c r="L20" i="16"/>
  <c r="Q20" i="16" s="1"/>
  <c r="L10" i="16"/>
  <c r="Q10" i="16" s="1"/>
  <c r="L18" i="16"/>
  <c r="Q18" i="16" s="1"/>
  <c r="L19" i="18"/>
  <c r="L24" i="18"/>
  <c r="L22" i="15"/>
  <c r="Q22" i="15" s="1"/>
  <c r="R25" i="33"/>
  <c r="S25" i="33" s="1"/>
  <c r="T24" i="33" s="1"/>
  <c r="T23" i="33" s="1"/>
  <c r="R27" i="30"/>
  <c r="S27" i="30" s="1"/>
  <c r="T27" i="30" s="1"/>
  <c r="T23" i="31"/>
  <c r="T23" i="34"/>
  <c r="T22" i="34" s="1"/>
  <c r="T21" i="34" s="1"/>
  <c r="R25" i="32"/>
  <c r="S25" i="32" s="1"/>
  <c r="T24" i="32" s="1"/>
  <c r="T23" i="32" s="1"/>
  <c r="T22" i="32" s="1"/>
  <c r="T21" i="32" s="1"/>
  <c r="R23" i="31"/>
  <c r="S23" i="31" s="1"/>
  <c r="P27" i="34"/>
  <c r="R27" i="34" s="1"/>
  <c r="S27" i="34" s="1"/>
  <c r="T27" i="34" s="1"/>
  <c r="AB28" i="34"/>
  <c r="AB20" i="34"/>
  <c r="AB20" i="33"/>
  <c r="P21" i="33" s="1"/>
  <c r="R21" i="33" s="1"/>
  <c r="S21" i="33" s="1"/>
  <c r="P27" i="33"/>
  <c r="R27" i="33" s="1"/>
  <c r="S27" i="33" s="1"/>
  <c r="T27" i="33" s="1"/>
  <c r="AB28" i="33"/>
  <c r="P22" i="33"/>
  <c r="R22" i="33" s="1"/>
  <c r="S22" i="33" s="1"/>
  <c r="R23" i="33"/>
  <c r="S23" i="33" s="1"/>
  <c r="AB20" i="32"/>
  <c r="P21" i="32" s="1"/>
  <c r="R21" i="32" s="1"/>
  <c r="S21" i="32" s="1"/>
  <c r="P28" i="32"/>
  <c r="R28" i="32" s="1"/>
  <c r="S28" i="32" s="1"/>
  <c r="T27" i="32"/>
  <c r="T22" i="31"/>
  <c r="T21" i="31" s="1"/>
  <c r="R27" i="31"/>
  <c r="S27" i="31" s="1"/>
  <c r="T27" i="31" s="1"/>
  <c r="P28" i="31"/>
  <c r="R28" i="31" s="1"/>
  <c r="S28" i="31" s="1"/>
  <c r="AB29" i="31"/>
  <c r="AB20" i="31"/>
  <c r="P21" i="31" s="1"/>
  <c r="R21" i="31" s="1"/>
  <c r="S21" i="31" s="1"/>
  <c r="AB21" i="30"/>
  <c r="P22" i="30" s="1"/>
  <c r="R22" i="30" s="1"/>
  <c r="S22" i="30" s="1"/>
  <c r="R24" i="30"/>
  <c r="S24" i="30" s="1"/>
  <c r="T23" i="30" s="1"/>
  <c r="P23" i="30"/>
  <c r="R23" i="30" s="1"/>
  <c r="S23" i="30" s="1"/>
  <c r="P28" i="30"/>
  <c r="R28" i="30" s="1"/>
  <c r="S28" i="30" s="1"/>
  <c r="T28" i="30" s="1"/>
  <c r="M25" i="29"/>
  <c r="R25" i="29" s="1"/>
  <c r="S25" i="29" s="1"/>
  <c r="T24" i="29" s="1"/>
  <c r="M21" i="29"/>
  <c r="R26" i="29"/>
  <c r="S26" i="29" s="1"/>
  <c r="T26" i="29" s="1"/>
  <c r="M15" i="28"/>
  <c r="M28" i="28"/>
  <c r="M17" i="28"/>
  <c r="M7" i="28"/>
  <c r="M19" i="28"/>
  <c r="M29" i="28"/>
  <c r="M21" i="28"/>
  <c r="M13" i="28"/>
  <c r="R24" i="28"/>
  <c r="S24" i="28" s="1"/>
  <c r="M10" i="27"/>
  <c r="M8" i="27"/>
  <c r="S24" i="27"/>
  <c r="M20" i="27"/>
  <c r="R25" i="27"/>
  <c r="S25" i="27" s="1"/>
  <c r="T24" i="27" s="1"/>
  <c r="T23" i="27" s="1"/>
  <c r="M7" i="27"/>
  <c r="R26" i="27"/>
  <c r="S26" i="27" s="1"/>
  <c r="T26" i="27" s="1"/>
  <c r="M23" i="26"/>
  <c r="M12" i="26"/>
  <c r="M10" i="26"/>
  <c r="M21" i="26"/>
  <c r="M28" i="26"/>
  <c r="AB27" i="26"/>
  <c r="P26" i="26"/>
  <c r="M26" i="24"/>
  <c r="M22" i="24"/>
  <c r="M12" i="24"/>
  <c r="M27" i="24"/>
  <c r="R24" i="23"/>
  <c r="S24" i="23" s="1"/>
  <c r="R25" i="23"/>
  <c r="S25" i="23" s="1"/>
  <c r="T24" i="23" s="1"/>
  <c r="T23" i="23" s="1"/>
  <c r="M26" i="23"/>
  <c r="R26" i="23" s="1"/>
  <c r="S26" i="23" s="1"/>
  <c r="T26" i="23" s="1"/>
  <c r="M22" i="23"/>
  <c r="AB27" i="23"/>
  <c r="M28" i="22"/>
  <c r="M15" i="22"/>
  <c r="M19" i="22"/>
  <c r="R24" i="22"/>
  <c r="S24" i="22" s="1"/>
  <c r="R25" i="21"/>
  <c r="S25" i="21" s="1"/>
  <c r="T24" i="21" s="1"/>
  <c r="M27" i="29"/>
  <c r="R27" i="29" s="1"/>
  <c r="S27" i="29" s="1"/>
  <c r="M12" i="29"/>
  <c r="M7" i="29"/>
  <c r="R24" i="29"/>
  <c r="S24" i="29" s="1"/>
  <c r="M8" i="29"/>
  <c r="M29" i="29"/>
  <c r="M17" i="29"/>
  <c r="P28" i="29"/>
  <c r="R28" i="29" s="1"/>
  <c r="S28" i="29" s="1"/>
  <c r="M20" i="29"/>
  <c r="M13" i="29"/>
  <c r="M23" i="29"/>
  <c r="R23" i="29" s="1"/>
  <c r="S23" i="29" s="1"/>
  <c r="M9" i="29"/>
  <c r="AB21" i="29"/>
  <c r="P22" i="29" s="1"/>
  <c r="R22" i="29" s="1"/>
  <c r="S22" i="29" s="1"/>
  <c r="M19" i="29"/>
  <c r="M15" i="29"/>
  <c r="P23" i="29"/>
  <c r="AB21" i="28"/>
  <c r="P22" i="28" s="1"/>
  <c r="R22" i="28" s="1"/>
  <c r="S22" i="28" s="1"/>
  <c r="P23" i="28"/>
  <c r="AB28" i="28"/>
  <c r="P27" i="28"/>
  <c r="M27" i="28"/>
  <c r="M23" i="28"/>
  <c r="M9" i="28"/>
  <c r="M11" i="28"/>
  <c r="M25" i="28"/>
  <c r="R25" i="28" s="1"/>
  <c r="S25" i="28" s="1"/>
  <c r="T24" i="28" s="1"/>
  <c r="P27" i="27"/>
  <c r="R27" i="27" s="1"/>
  <c r="S27" i="27" s="1"/>
  <c r="AB28" i="27"/>
  <c r="AB21" i="27"/>
  <c r="P22" i="27" s="1"/>
  <c r="R22" i="27" s="1"/>
  <c r="S22" i="27" s="1"/>
  <c r="P23" i="27"/>
  <c r="R23" i="27" s="1"/>
  <c r="S23" i="27" s="1"/>
  <c r="M24" i="26"/>
  <c r="R24" i="26" s="1"/>
  <c r="S24" i="26" s="1"/>
  <c r="AB21" i="26"/>
  <c r="M17" i="26"/>
  <c r="P23" i="26"/>
  <c r="M25" i="26"/>
  <c r="R25" i="26" s="1"/>
  <c r="S25" i="26" s="1"/>
  <c r="T24" i="26" s="1"/>
  <c r="M26" i="26"/>
  <c r="R26" i="26" s="1"/>
  <c r="S26" i="26" s="1"/>
  <c r="T26" i="26" s="1"/>
  <c r="M14" i="26"/>
  <c r="M11" i="26"/>
  <c r="M22" i="26"/>
  <c r="M7" i="26"/>
  <c r="M19" i="26"/>
  <c r="M10" i="25"/>
  <c r="M11" i="25"/>
  <c r="M27" i="25"/>
  <c r="M21" i="25"/>
  <c r="M20" i="25"/>
  <c r="M16" i="25"/>
  <c r="M17" i="25"/>
  <c r="M18" i="25"/>
  <c r="M19" i="25"/>
  <c r="M14" i="25"/>
  <c r="M15" i="25"/>
  <c r="M29" i="25"/>
  <c r="M12" i="25"/>
  <c r="M13" i="25"/>
  <c r="S26" i="25"/>
  <c r="T26" i="25" s="1"/>
  <c r="M24" i="25"/>
  <c r="R24" i="25" s="1"/>
  <c r="S24" i="25" s="1"/>
  <c r="M25" i="25"/>
  <c r="R25" i="25" s="1"/>
  <c r="S25" i="25" s="1"/>
  <c r="T24" i="25" s="1"/>
  <c r="M8" i="25"/>
  <c r="M9" i="25"/>
  <c r="AB21" i="25"/>
  <c r="P22" i="25" s="1"/>
  <c r="P27" i="25"/>
  <c r="AB28" i="25"/>
  <c r="M22" i="25"/>
  <c r="M23" i="25"/>
  <c r="M7" i="25"/>
  <c r="M6" i="25"/>
  <c r="P23" i="25"/>
  <c r="M28" i="24"/>
  <c r="P26" i="24"/>
  <c r="R26" i="24" s="1"/>
  <c r="S26" i="24" s="1"/>
  <c r="T26" i="24" s="1"/>
  <c r="AB27" i="24"/>
  <c r="M7" i="24"/>
  <c r="M8" i="24"/>
  <c r="M18" i="24"/>
  <c r="M14" i="24"/>
  <c r="M16" i="24"/>
  <c r="R25" i="24"/>
  <c r="S25" i="24" s="1"/>
  <c r="T24" i="24" s="1"/>
  <c r="M9" i="24"/>
  <c r="M10" i="24"/>
  <c r="M20" i="24"/>
  <c r="M29" i="24"/>
  <c r="M24" i="24"/>
  <c r="R24" i="24" s="1"/>
  <c r="S24" i="24" s="1"/>
  <c r="AB22" i="24"/>
  <c r="P23" i="24" s="1"/>
  <c r="R23" i="24" s="1"/>
  <c r="S23" i="24" s="1"/>
  <c r="M29" i="23"/>
  <c r="P27" i="23"/>
  <c r="AB28" i="23"/>
  <c r="M27" i="23"/>
  <c r="AB22" i="23"/>
  <c r="M25" i="22"/>
  <c r="R25" i="22" s="1"/>
  <c r="S25" i="22" s="1"/>
  <c r="T24" i="22" s="1"/>
  <c r="M21" i="22"/>
  <c r="M13" i="22"/>
  <c r="P27" i="22"/>
  <c r="R27" i="22" s="1"/>
  <c r="S27" i="22" s="1"/>
  <c r="T27" i="22" s="1"/>
  <c r="AB28" i="22"/>
  <c r="M23" i="22"/>
  <c r="R23" i="22" s="1"/>
  <c r="S23" i="22" s="1"/>
  <c r="M17" i="22"/>
  <c r="AB21" i="22"/>
  <c r="P22" i="22" s="1"/>
  <c r="R22" i="22" s="1"/>
  <c r="S22" i="22" s="1"/>
  <c r="M28" i="21"/>
  <c r="M27" i="21"/>
  <c r="P26" i="21"/>
  <c r="R26" i="21" s="1"/>
  <c r="S26" i="21" s="1"/>
  <c r="T26" i="21" s="1"/>
  <c r="AB27" i="21"/>
  <c r="AB22" i="21"/>
  <c r="L17" i="20"/>
  <c r="Q17" i="20" s="1"/>
  <c r="L15" i="20"/>
  <c r="Q15" i="20" s="1"/>
  <c r="L24" i="20"/>
  <c r="Q24" i="20" s="1"/>
  <c r="L13" i="20"/>
  <c r="Q13" i="20" s="1"/>
  <c r="L11" i="20"/>
  <c r="Q11" i="20" s="1"/>
  <c r="L19" i="20"/>
  <c r="Q19" i="20" s="1"/>
  <c r="L9" i="20"/>
  <c r="Q9" i="20" s="1"/>
  <c r="L7" i="20"/>
  <c r="Q7" i="20" s="1"/>
  <c r="L23" i="20"/>
  <c r="Q23" i="20" s="1"/>
  <c r="L28" i="20"/>
  <c r="Q28" i="20" s="1"/>
  <c r="L6" i="20"/>
  <c r="Q6" i="20" s="1"/>
  <c r="L8" i="20"/>
  <c r="Q8" i="20" s="1"/>
  <c r="L10" i="20"/>
  <c r="Q10" i="20" s="1"/>
  <c r="L12" i="20"/>
  <c r="Q12" i="20" s="1"/>
  <c r="L14" i="20"/>
  <c r="Q14" i="20" s="1"/>
  <c r="L16" i="20"/>
  <c r="Q16" i="20" s="1"/>
  <c r="L18" i="20"/>
  <c r="Q18" i="20" s="1"/>
  <c r="L20" i="20"/>
  <c r="Q20" i="20" s="1"/>
  <c r="K6" i="20"/>
  <c r="M6" i="20" s="1"/>
  <c r="K8" i="20"/>
  <c r="M8" i="20" s="1"/>
  <c r="K10" i="20"/>
  <c r="M10" i="20" s="1"/>
  <c r="K12" i="20"/>
  <c r="M12" i="20" s="1"/>
  <c r="K14" i="20"/>
  <c r="M14" i="20" s="1"/>
  <c r="K16" i="20"/>
  <c r="M16" i="20" s="1"/>
  <c r="K18" i="20"/>
  <c r="M18" i="20" s="1"/>
  <c r="K20" i="20"/>
  <c r="M20" i="20" s="1"/>
  <c r="K22" i="20"/>
  <c r="M22" i="20" s="1"/>
  <c r="M25" i="20"/>
  <c r="L29" i="20"/>
  <c r="L25" i="20"/>
  <c r="Q25" i="20" s="1"/>
  <c r="L27" i="20"/>
  <c r="Q27" i="20" s="1"/>
  <c r="AB24" i="20"/>
  <c r="AB23" i="20" s="1"/>
  <c r="L14" i="19"/>
  <c r="Q14" i="19" s="1"/>
  <c r="K16" i="19"/>
  <c r="M16" i="19" s="1"/>
  <c r="K12" i="19"/>
  <c r="M12" i="19" s="1"/>
  <c r="L8" i="19"/>
  <c r="Q8" i="19" s="1"/>
  <c r="K10" i="19"/>
  <c r="M11" i="19" s="1"/>
  <c r="L28" i="19"/>
  <c r="Q28" i="19" s="1"/>
  <c r="L22" i="19"/>
  <c r="Q22" i="19" s="1"/>
  <c r="L24" i="19"/>
  <c r="Q24" i="19" s="1"/>
  <c r="M26" i="19"/>
  <c r="R26" i="19" s="1"/>
  <c r="K6" i="19"/>
  <c r="M6" i="19" s="1"/>
  <c r="L20" i="19"/>
  <c r="Q20" i="19" s="1"/>
  <c r="K22" i="19"/>
  <c r="M22" i="19" s="1"/>
  <c r="Q18" i="19"/>
  <c r="K18" i="19"/>
  <c r="M19" i="19" s="1"/>
  <c r="K24" i="19"/>
  <c r="M24" i="19" s="1"/>
  <c r="M9" i="19"/>
  <c r="M13" i="19"/>
  <c r="M15" i="19"/>
  <c r="M21" i="19"/>
  <c r="L26" i="19"/>
  <c r="Q26" i="19" s="1"/>
  <c r="L7" i="19"/>
  <c r="Q7" i="19" s="1"/>
  <c r="L9" i="19"/>
  <c r="Q9" i="19" s="1"/>
  <c r="L11" i="19"/>
  <c r="Q11" i="19" s="1"/>
  <c r="L13" i="19"/>
  <c r="Q13" i="19" s="1"/>
  <c r="L15" i="19"/>
  <c r="Q15" i="19" s="1"/>
  <c r="L17" i="19"/>
  <c r="Q17" i="19" s="1"/>
  <c r="L19" i="19"/>
  <c r="Q19" i="19" s="1"/>
  <c r="L21" i="19"/>
  <c r="Q21" i="19" s="1"/>
  <c r="L23" i="19"/>
  <c r="Q23" i="19" s="1"/>
  <c r="L29" i="19"/>
  <c r="Q29" i="19" s="1"/>
  <c r="L25" i="19"/>
  <c r="Q25" i="19" s="1"/>
  <c r="L27" i="19"/>
  <c r="Q27" i="19" s="1"/>
  <c r="Q19" i="18"/>
  <c r="Q24" i="18"/>
  <c r="L14" i="18"/>
  <c r="Q14" i="18" s="1"/>
  <c r="L22" i="18"/>
  <c r="Q22" i="18" s="1"/>
  <c r="L20" i="18"/>
  <c r="Q20" i="18" s="1"/>
  <c r="L10" i="18"/>
  <c r="Q10" i="18" s="1"/>
  <c r="L18" i="18"/>
  <c r="Q18" i="18" s="1"/>
  <c r="L6" i="18"/>
  <c r="Q6" i="18" s="1"/>
  <c r="L17" i="18"/>
  <c r="Q17" i="18" s="1"/>
  <c r="L7" i="18"/>
  <c r="Q7" i="18" s="1"/>
  <c r="L23" i="18"/>
  <c r="Q23" i="18" s="1"/>
  <c r="L25" i="18"/>
  <c r="Q25" i="18" s="1"/>
  <c r="L13" i="18"/>
  <c r="Q13" i="18" s="1"/>
  <c r="L21" i="18"/>
  <c r="Q21" i="18" s="1"/>
  <c r="M28" i="18"/>
  <c r="P25" i="18"/>
  <c r="L14" i="17"/>
  <c r="Q14" i="17" s="1"/>
  <c r="L22" i="17"/>
  <c r="Q22" i="17" s="1"/>
  <c r="L6" i="17"/>
  <c r="Q6" i="17" s="1"/>
  <c r="L12" i="17"/>
  <c r="Q12" i="17" s="1"/>
  <c r="L20" i="17"/>
  <c r="Q20" i="17" s="1"/>
  <c r="L10" i="17"/>
  <c r="Q10" i="17" s="1"/>
  <c r="L18" i="17"/>
  <c r="Q18" i="17" s="1"/>
  <c r="L28" i="17"/>
  <c r="Q28" i="17" s="1"/>
  <c r="L8" i="17"/>
  <c r="Q8" i="17" s="1"/>
  <c r="L16" i="17"/>
  <c r="Q16" i="17" s="1"/>
  <c r="L24" i="17"/>
  <c r="Q24" i="17" s="1"/>
  <c r="L29" i="17"/>
  <c r="Q29" i="17" s="1"/>
  <c r="AB24" i="17"/>
  <c r="AB23" i="17" s="1"/>
  <c r="AB22" i="17" s="1"/>
  <c r="R26" i="20"/>
  <c r="S26" i="20"/>
  <c r="T26" i="20" s="1"/>
  <c r="AB22" i="20"/>
  <c r="P24" i="20"/>
  <c r="M24" i="20"/>
  <c r="R24" i="20" s="1"/>
  <c r="S24" i="20" s="1"/>
  <c r="AB27" i="20"/>
  <c r="K27" i="20"/>
  <c r="M27" i="20" s="1"/>
  <c r="K29" i="20"/>
  <c r="M29" i="20" s="1"/>
  <c r="M10" i="19"/>
  <c r="M14" i="19"/>
  <c r="M8" i="19"/>
  <c r="M18" i="19"/>
  <c r="M20" i="19"/>
  <c r="AB27" i="19"/>
  <c r="K27" i="19"/>
  <c r="M27" i="19" s="1"/>
  <c r="K29" i="19"/>
  <c r="M29" i="19" s="1"/>
  <c r="AB22" i="18"/>
  <c r="M29" i="18"/>
  <c r="M27" i="18"/>
  <c r="K7" i="18"/>
  <c r="K13" i="18"/>
  <c r="K17" i="18"/>
  <c r="K19" i="18"/>
  <c r="K21" i="18"/>
  <c r="K23" i="18"/>
  <c r="K25" i="18"/>
  <c r="M26" i="18" s="1"/>
  <c r="L27" i="18"/>
  <c r="Q27" i="18" s="1"/>
  <c r="L29" i="18"/>
  <c r="Q29" i="18" s="1"/>
  <c r="L9" i="18"/>
  <c r="Q9" i="18" s="1"/>
  <c r="L11" i="18"/>
  <c r="Q11" i="18" s="1"/>
  <c r="L15" i="18"/>
  <c r="Q15" i="18" s="1"/>
  <c r="P24" i="18"/>
  <c r="AB26" i="18"/>
  <c r="K6" i="18"/>
  <c r="M6" i="18" s="1"/>
  <c r="K8" i="18"/>
  <c r="K10" i="18"/>
  <c r="M10" i="18" s="1"/>
  <c r="K12" i="18"/>
  <c r="M12" i="18" s="1"/>
  <c r="K14" i="18"/>
  <c r="K16" i="18"/>
  <c r="M16" i="18" s="1"/>
  <c r="K18" i="18"/>
  <c r="K20" i="18"/>
  <c r="K22" i="18"/>
  <c r="K24" i="18"/>
  <c r="L26" i="18"/>
  <c r="Q26" i="18" s="1"/>
  <c r="L28" i="18"/>
  <c r="Q28" i="18" s="1"/>
  <c r="L7" i="17"/>
  <c r="Q7" i="17" s="1"/>
  <c r="L9" i="17"/>
  <c r="Q9" i="17" s="1"/>
  <c r="L11" i="17"/>
  <c r="Q11" i="17" s="1"/>
  <c r="L13" i="17"/>
  <c r="Q13" i="17" s="1"/>
  <c r="L15" i="17"/>
  <c r="Q15" i="17" s="1"/>
  <c r="L17" i="17"/>
  <c r="Q17" i="17" s="1"/>
  <c r="L19" i="17"/>
  <c r="Q19" i="17" s="1"/>
  <c r="L21" i="17"/>
  <c r="Q21" i="17" s="1"/>
  <c r="L23" i="17"/>
  <c r="Q23" i="17" s="1"/>
  <c r="L25" i="17"/>
  <c r="Q25" i="17" s="1"/>
  <c r="AB26" i="17"/>
  <c r="K26" i="17"/>
  <c r="M26" i="17" s="1"/>
  <c r="K28" i="17"/>
  <c r="K6" i="17"/>
  <c r="M6" i="17" s="1"/>
  <c r="K8" i="17"/>
  <c r="M8" i="17" s="1"/>
  <c r="K10" i="17"/>
  <c r="M10" i="17" s="1"/>
  <c r="K12" i="17"/>
  <c r="M12" i="17" s="1"/>
  <c r="K14" i="17"/>
  <c r="M14" i="17" s="1"/>
  <c r="K16" i="17"/>
  <c r="M16" i="17" s="1"/>
  <c r="K18" i="17"/>
  <c r="M18" i="17" s="1"/>
  <c r="K20" i="17"/>
  <c r="M20" i="17" s="1"/>
  <c r="K22" i="17"/>
  <c r="M22" i="17" s="1"/>
  <c r="K24" i="17"/>
  <c r="M24" i="17" s="1"/>
  <c r="K27" i="17"/>
  <c r="K29" i="17"/>
  <c r="M26" i="16"/>
  <c r="R26" i="16" s="1"/>
  <c r="L8" i="16"/>
  <c r="Q8" i="16" s="1"/>
  <c r="L16" i="16"/>
  <c r="Q16" i="16" s="1"/>
  <c r="L24" i="16"/>
  <c r="Q24" i="16" s="1"/>
  <c r="L6" i="16"/>
  <c r="Q6" i="16" s="1"/>
  <c r="L14" i="16"/>
  <c r="Q14" i="16" s="1"/>
  <c r="L22" i="16"/>
  <c r="Q22" i="16" s="1"/>
  <c r="K10" i="16"/>
  <c r="M10" i="16" s="1"/>
  <c r="K16" i="16"/>
  <c r="M16" i="16" s="1"/>
  <c r="K24" i="16"/>
  <c r="M24" i="16" s="1"/>
  <c r="K6" i="16"/>
  <c r="M6" i="16" s="1"/>
  <c r="K14" i="16"/>
  <c r="M14" i="16" s="1"/>
  <c r="L26" i="16"/>
  <c r="Q26" i="16" s="1"/>
  <c r="L29" i="16"/>
  <c r="L7" i="16"/>
  <c r="Q7" i="16" s="1"/>
  <c r="L9" i="16"/>
  <c r="Q9" i="16" s="1"/>
  <c r="L11" i="16"/>
  <c r="Q11" i="16" s="1"/>
  <c r="L13" i="16"/>
  <c r="Q13" i="16" s="1"/>
  <c r="L15" i="16"/>
  <c r="Q15" i="16" s="1"/>
  <c r="L17" i="16"/>
  <c r="Q17" i="16" s="1"/>
  <c r="L19" i="16"/>
  <c r="Q19" i="16" s="1"/>
  <c r="L21" i="16"/>
  <c r="Q21" i="16" s="1"/>
  <c r="L23" i="16"/>
  <c r="Q23" i="16" s="1"/>
  <c r="L27" i="16"/>
  <c r="Q27" i="16" s="1"/>
  <c r="L25" i="16"/>
  <c r="Q25" i="16" s="1"/>
  <c r="K8" i="16"/>
  <c r="M8" i="16" s="1"/>
  <c r="K12" i="16"/>
  <c r="M12" i="16" s="1"/>
  <c r="K18" i="16"/>
  <c r="M18" i="16" s="1"/>
  <c r="K20" i="16"/>
  <c r="M20" i="16" s="1"/>
  <c r="K22" i="16"/>
  <c r="M22" i="16" s="1"/>
  <c r="L28" i="16"/>
  <c r="Q28" i="16" s="1"/>
  <c r="AB24" i="16"/>
  <c r="AB23" i="16" s="1"/>
  <c r="P25" i="16"/>
  <c r="K8" i="15"/>
  <c r="M8" i="15" s="1"/>
  <c r="L18" i="15"/>
  <c r="Q18" i="15" s="1"/>
  <c r="M25" i="15"/>
  <c r="M24" i="15"/>
  <c r="L13" i="15"/>
  <c r="Q13" i="15" s="1"/>
  <c r="K18" i="15"/>
  <c r="M18" i="15" s="1"/>
  <c r="L26" i="15"/>
  <c r="Q26" i="15" s="1"/>
  <c r="L6" i="15"/>
  <c r="Q6" i="15" s="1"/>
  <c r="K13" i="15"/>
  <c r="M13" i="15" s="1"/>
  <c r="L20" i="15"/>
  <c r="Q20" i="15" s="1"/>
  <c r="L11" i="15"/>
  <c r="Q11" i="15" s="1"/>
  <c r="K11" i="15"/>
  <c r="K6" i="15"/>
  <c r="M7" i="15" s="1"/>
  <c r="K15" i="15"/>
  <c r="M15" i="15" s="1"/>
  <c r="K20" i="15"/>
  <c r="M20" i="15" s="1"/>
  <c r="K10" i="15"/>
  <c r="M10" i="15" s="1"/>
  <c r="K22" i="15"/>
  <c r="M22" i="15" s="1"/>
  <c r="L7" i="15"/>
  <c r="Q7" i="15" s="1"/>
  <c r="L14" i="15"/>
  <c r="Q14" i="15" s="1"/>
  <c r="L24" i="15"/>
  <c r="Q24" i="15" s="1"/>
  <c r="L12" i="15"/>
  <c r="Q12" i="15" s="1"/>
  <c r="L9" i="15"/>
  <c r="Q9" i="15" s="1"/>
  <c r="L16" i="15"/>
  <c r="Q16" i="15" s="1"/>
  <c r="L28" i="15"/>
  <c r="Q28" i="15" s="1"/>
  <c r="AB24" i="15"/>
  <c r="AB23" i="15" s="1"/>
  <c r="AB22" i="15" s="1"/>
  <c r="P23" i="15" s="1"/>
  <c r="Q9" i="14"/>
  <c r="L10" i="14"/>
  <c r="Q10" i="14" s="1"/>
  <c r="L18" i="14"/>
  <c r="Q18" i="14" s="1"/>
  <c r="L26" i="14"/>
  <c r="Q26" i="14" s="1"/>
  <c r="Q13" i="14"/>
  <c r="L8" i="14"/>
  <c r="Q8" i="14" s="1"/>
  <c r="L16" i="14"/>
  <c r="Q16" i="14" s="1"/>
  <c r="L24" i="14"/>
  <c r="Q24" i="14" s="1"/>
  <c r="L6" i="14"/>
  <c r="Q6" i="14" s="1"/>
  <c r="K27" i="14"/>
  <c r="L29" i="14"/>
  <c r="Q29" i="14" s="1"/>
  <c r="L11" i="14"/>
  <c r="Q11" i="14" s="1"/>
  <c r="L19" i="14"/>
  <c r="Q19" i="14" s="1"/>
  <c r="L22" i="14"/>
  <c r="Q22" i="14" s="1"/>
  <c r="L14" i="14"/>
  <c r="Q14" i="14" s="1"/>
  <c r="L12" i="14"/>
  <c r="Q12" i="14" s="1"/>
  <c r="L20" i="14"/>
  <c r="Q20" i="14" s="1"/>
  <c r="L7" i="14"/>
  <c r="Q7" i="14" s="1"/>
  <c r="L23" i="14"/>
  <c r="Q23" i="14" s="1"/>
  <c r="L28" i="14"/>
  <c r="Q28" i="14" s="1"/>
  <c r="AB26" i="14"/>
  <c r="P25" i="14"/>
  <c r="L13" i="13"/>
  <c r="Q13" i="13" s="1"/>
  <c r="L26" i="13"/>
  <c r="Q26" i="13" s="1"/>
  <c r="L8" i="13"/>
  <c r="Q8" i="13" s="1"/>
  <c r="L16" i="13"/>
  <c r="Q16" i="13" s="1"/>
  <c r="L18" i="13"/>
  <c r="Q18" i="13" s="1"/>
  <c r="L10" i="13"/>
  <c r="Q10" i="13" s="1"/>
  <c r="K26" i="13"/>
  <c r="M26" i="13" s="1"/>
  <c r="L11" i="13"/>
  <c r="Q11" i="13" s="1"/>
  <c r="L19" i="13"/>
  <c r="Q19" i="13" s="1"/>
  <c r="L6" i="13"/>
  <c r="Q6" i="13" s="1"/>
  <c r="L14" i="13"/>
  <c r="Q14" i="13" s="1"/>
  <c r="L22" i="13"/>
  <c r="Q22" i="13" s="1"/>
  <c r="L29" i="13"/>
  <c r="Q29" i="13" s="1"/>
  <c r="L17" i="13"/>
  <c r="Q17" i="13" s="1"/>
  <c r="L27" i="13"/>
  <c r="Q27" i="13" s="1"/>
  <c r="L12" i="13"/>
  <c r="Q12" i="13" s="1"/>
  <c r="L20" i="13"/>
  <c r="Q20" i="13" s="1"/>
  <c r="AB22" i="16"/>
  <c r="P24" i="16"/>
  <c r="AB27" i="16"/>
  <c r="K27" i="16"/>
  <c r="M27" i="16" s="1"/>
  <c r="K29" i="16"/>
  <c r="M29" i="16" s="1"/>
  <c r="L27" i="15"/>
  <c r="Q27" i="15" s="1"/>
  <c r="L29" i="15"/>
  <c r="Q29" i="15" s="1"/>
  <c r="L17" i="15"/>
  <c r="Q17" i="15" s="1"/>
  <c r="L19" i="15"/>
  <c r="Q19" i="15" s="1"/>
  <c r="L21" i="15"/>
  <c r="Q21" i="15" s="1"/>
  <c r="L23" i="15"/>
  <c r="Q23" i="15" s="1"/>
  <c r="P24" i="15"/>
  <c r="R24" i="15" s="1"/>
  <c r="S24" i="15" s="1"/>
  <c r="L25" i="15"/>
  <c r="Q25" i="15" s="1"/>
  <c r="AB26" i="15"/>
  <c r="K26" i="15"/>
  <c r="M26" i="15" s="1"/>
  <c r="K28" i="15"/>
  <c r="M28" i="15" s="1"/>
  <c r="P23" i="14"/>
  <c r="P24" i="14"/>
  <c r="K11" i="14"/>
  <c r="K23" i="14"/>
  <c r="L17" i="14"/>
  <c r="Q17" i="14" s="1"/>
  <c r="L21" i="14"/>
  <c r="Q21" i="14" s="1"/>
  <c r="K26" i="14"/>
  <c r="K28" i="14"/>
  <c r="K7" i="14"/>
  <c r="K6" i="14"/>
  <c r="M6" i="14" s="1"/>
  <c r="K8" i="14"/>
  <c r="K10" i="14"/>
  <c r="K18" i="14"/>
  <c r="M18" i="14" s="1"/>
  <c r="K20" i="14"/>
  <c r="M21" i="14" s="1"/>
  <c r="K22" i="14"/>
  <c r="M22" i="14" s="1"/>
  <c r="K24" i="14"/>
  <c r="K13" i="14"/>
  <c r="K19" i="14"/>
  <c r="K25" i="14"/>
  <c r="L15" i="14"/>
  <c r="Q15" i="14" s="1"/>
  <c r="K12" i="14"/>
  <c r="K14" i="14"/>
  <c r="M15" i="14" s="1"/>
  <c r="K16" i="14"/>
  <c r="M16" i="14" s="1"/>
  <c r="K9" i="14"/>
  <c r="K11" i="13"/>
  <c r="K13" i="13"/>
  <c r="K17" i="13"/>
  <c r="K19" i="13"/>
  <c r="L7" i="13"/>
  <c r="Q7" i="13" s="1"/>
  <c r="L9" i="13"/>
  <c r="Q9" i="13" s="1"/>
  <c r="L15" i="13"/>
  <c r="Q15" i="13" s="1"/>
  <c r="L21" i="13"/>
  <c r="Q21" i="13" s="1"/>
  <c r="L23" i="13"/>
  <c r="Q23" i="13" s="1"/>
  <c r="L25" i="13"/>
  <c r="Q25" i="13" s="1"/>
  <c r="AC26" i="13"/>
  <c r="AC24" i="13"/>
  <c r="P25" i="13" s="1"/>
  <c r="K14" i="13"/>
  <c r="M14" i="13" s="1"/>
  <c r="K20" i="13"/>
  <c r="K22" i="13"/>
  <c r="M22" i="13" s="1"/>
  <c r="K24" i="13"/>
  <c r="M24" i="13" s="1"/>
  <c r="K6" i="13"/>
  <c r="M6" i="13" s="1"/>
  <c r="K8" i="13"/>
  <c r="M8" i="13" s="1"/>
  <c r="K10" i="13"/>
  <c r="M10" i="13" s="1"/>
  <c r="K12" i="13"/>
  <c r="K16" i="13"/>
  <c r="M16" i="13" s="1"/>
  <c r="K18" i="13"/>
  <c r="K27" i="13"/>
  <c r="K29" i="13"/>
  <c r="M29" i="13" s="1"/>
  <c r="O29" i="12"/>
  <c r="N29" i="12"/>
  <c r="U29" i="12" s="1"/>
  <c r="J29" i="12"/>
  <c r="O28" i="12"/>
  <c r="N28" i="12"/>
  <c r="U28" i="12" s="1"/>
  <c r="J28" i="12"/>
  <c r="O27" i="12"/>
  <c r="N27" i="12"/>
  <c r="U27" i="12" s="1"/>
  <c r="J27" i="12"/>
  <c r="O26" i="12"/>
  <c r="N26" i="12"/>
  <c r="U26" i="12" s="1"/>
  <c r="J26" i="12"/>
  <c r="L26" i="12" s="1"/>
  <c r="AB26" i="12"/>
  <c r="P26" i="12" s="1"/>
  <c r="O25" i="12"/>
  <c r="N25" i="12"/>
  <c r="U25" i="12" s="1"/>
  <c r="J25" i="12"/>
  <c r="K25" i="12" s="1"/>
  <c r="AB25" i="12"/>
  <c r="O24" i="12"/>
  <c r="N24" i="12"/>
  <c r="U24" i="12" s="1"/>
  <c r="J24" i="12"/>
  <c r="O23" i="12"/>
  <c r="N23" i="12"/>
  <c r="U23" i="12" s="1"/>
  <c r="J23" i="12"/>
  <c r="K23" i="12" s="1"/>
  <c r="O22" i="12"/>
  <c r="N22" i="12"/>
  <c r="U22" i="12" s="1"/>
  <c r="J22" i="12"/>
  <c r="O21" i="12"/>
  <c r="N21" i="12"/>
  <c r="U21" i="12" s="1"/>
  <c r="J21" i="12"/>
  <c r="K21" i="12" s="1"/>
  <c r="O20" i="12"/>
  <c r="N20" i="12"/>
  <c r="U20" i="12" s="1"/>
  <c r="J20" i="12"/>
  <c r="O19" i="12"/>
  <c r="N19" i="12"/>
  <c r="U19" i="12" s="1"/>
  <c r="J19" i="12"/>
  <c r="K19" i="12" s="1"/>
  <c r="O18" i="12"/>
  <c r="N18" i="12"/>
  <c r="U18" i="12" s="1"/>
  <c r="J18" i="12"/>
  <c r="O17" i="12"/>
  <c r="N17" i="12"/>
  <c r="U17" i="12" s="1"/>
  <c r="J17" i="12"/>
  <c r="K17" i="12" s="1"/>
  <c r="O16" i="12"/>
  <c r="N16" i="12"/>
  <c r="U16" i="12" s="1"/>
  <c r="J16" i="12"/>
  <c r="O15" i="12"/>
  <c r="N15" i="12"/>
  <c r="U15" i="12" s="1"/>
  <c r="J15" i="12"/>
  <c r="K15" i="12" s="1"/>
  <c r="O14" i="12"/>
  <c r="N14" i="12"/>
  <c r="U14" i="12" s="1"/>
  <c r="J14" i="12"/>
  <c r="O13" i="12"/>
  <c r="N13" i="12"/>
  <c r="U13" i="12" s="1"/>
  <c r="J13" i="12"/>
  <c r="K13" i="12" s="1"/>
  <c r="O12" i="12"/>
  <c r="N12" i="12"/>
  <c r="U12" i="12" s="1"/>
  <c r="J12" i="12"/>
  <c r="O11" i="12"/>
  <c r="N11" i="12"/>
  <c r="U11" i="12" s="1"/>
  <c r="J11" i="12"/>
  <c r="K11" i="12" s="1"/>
  <c r="O10" i="12"/>
  <c r="N10" i="12"/>
  <c r="U10" i="12" s="1"/>
  <c r="J10" i="12"/>
  <c r="O9" i="12"/>
  <c r="N9" i="12"/>
  <c r="U9" i="12" s="1"/>
  <c r="J9" i="12"/>
  <c r="K9" i="12" s="1"/>
  <c r="O8" i="12"/>
  <c r="N8" i="12"/>
  <c r="U8" i="12" s="1"/>
  <c r="J8" i="12"/>
  <c r="O7" i="12"/>
  <c r="N7" i="12"/>
  <c r="U7" i="12" s="1"/>
  <c r="J7" i="12"/>
  <c r="K7" i="12" s="1"/>
  <c r="O6" i="12"/>
  <c r="N6" i="12"/>
  <c r="U6" i="12" s="1"/>
  <c r="J6" i="12"/>
  <c r="J5" i="12"/>
  <c r="K5" i="12" s="1"/>
  <c r="O29" i="11"/>
  <c r="N29" i="11"/>
  <c r="J29" i="11"/>
  <c r="O28" i="11"/>
  <c r="N28" i="11"/>
  <c r="U28" i="11" s="1"/>
  <c r="J28" i="11"/>
  <c r="O27" i="11"/>
  <c r="N27" i="11"/>
  <c r="U27" i="11" s="1"/>
  <c r="J27" i="11"/>
  <c r="O26" i="11"/>
  <c r="N26" i="11"/>
  <c r="U26" i="11" s="1"/>
  <c r="J26" i="11"/>
  <c r="K26" i="11" s="1"/>
  <c r="O25" i="11"/>
  <c r="N25" i="11"/>
  <c r="U25" i="11" s="1"/>
  <c r="J25" i="11"/>
  <c r="K25" i="11" s="1"/>
  <c r="AB25" i="11"/>
  <c r="O24" i="11"/>
  <c r="N24" i="11"/>
  <c r="U24" i="11" s="1"/>
  <c r="J24" i="11"/>
  <c r="O23" i="11"/>
  <c r="N23" i="11"/>
  <c r="U23" i="11" s="1"/>
  <c r="J23" i="11"/>
  <c r="O22" i="11"/>
  <c r="N22" i="11"/>
  <c r="U22" i="11" s="1"/>
  <c r="J22" i="11"/>
  <c r="O21" i="11"/>
  <c r="N21" i="11"/>
  <c r="U21" i="11" s="1"/>
  <c r="J21" i="11"/>
  <c r="K21" i="11" s="1"/>
  <c r="O20" i="11"/>
  <c r="N20" i="11"/>
  <c r="U20" i="11" s="1"/>
  <c r="J20" i="11"/>
  <c r="O19" i="11"/>
  <c r="N19" i="11"/>
  <c r="U19" i="11" s="1"/>
  <c r="J19" i="11"/>
  <c r="K19" i="11" s="1"/>
  <c r="O18" i="11"/>
  <c r="N18" i="11"/>
  <c r="U18" i="11" s="1"/>
  <c r="J18" i="11"/>
  <c r="O17" i="11"/>
  <c r="N17" i="11"/>
  <c r="U17" i="11" s="1"/>
  <c r="J17" i="11"/>
  <c r="O16" i="11"/>
  <c r="N16" i="11"/>
  <c r="U16" i="11" s="1"/>
  <c r="J16" i="11"/>
  <c r="O15" i="11"/>
  <c r="N15" i="11"/>
  <c r="U15" i="11" s="1"/>
  <c r="J15" i="11"/>
  <c r="O14" i="11"/>
  <c r="N14" i="11"/>
  <c r="U14" i="11" s="1"/>
  <c r="J14" i="11"/>
  <c r="O13" i="11"/>
  <c r="N13" i="11"/>
  <c r="U13" i="11" s="1"/>
  <c r="J13" i="11"/>
  <c r="K13" i="11" s="1"/>
  <c r="O12" i="11"/>
  <c r="N12" i="11"/>
  <c r="U12" i="11" s="1"/>
  <c r="J12" i="11"/>
  <c r="O11" i="11"/>
  <c r="N11" i="11"/>
  <c r="U11" i="11" s="1"/>
  <c r="J11" i="11"/>
  <c r="K11" i="11" s="1"/>
  <c r="O10" i="11"/>
  <c r="N10" i="11"/>
  <c r="U10" i="11" s="1"/>
  <c r="J10" i="11"/>
  <c r="O9" i="11"/>
  <c r="N9" i="11"/>
  <c r="U9" i="11" s="1"/>
  <c r="J9" i="11"/>
  <c r="O8" i="11"/>
  <c r="N8" i="11"/>
  <c r="U8" i="11" s="1"/>
  <c r="J8" i="11"/>
  <c r="K8" i="11" s="1"/>
  <c r="O7" i="11"/>
  <c r="N7" i="11"/>
  <c r="U7" i="11" s="1"/>
  <c r="J7" i="11"/>
  <c r="O6" i="11"/>
  <c r="N6" i="11"/>
  <c r="U6" i="11" s="1"/>
  <c r="J6" i="11"/>
  <c r="J5" i="11"/>
  <c r="K5" i="11" s="1"/>
  <c r="M28" i="14" l="1"/>
  <c r="M9" i="14"/>
  <c r="M12" i="14"/>
  <c r="M11" i="15"/>
  <c r="M9" i="15"/>
  <c r="R24" i="16"/>
  <c r="S24" i="16" s="1"/>
  <c r="R27" i="28"/>
  <c r="S27" i="28" s="1"/>
  <c r="T27" i="28" s="1"/>
  <c r="R27" i="23"/>
  <c r="S27" i="23" s="1"/>
  <c r="T27" i="23" s="1"/>
  <c r="R27" i="25"/>
  <c r="S27" i="25" s="1"/>
  <c r="T27" i="25" s="1"/>
  <c r="R23" i="26"/>
  <c r="S23" i="26" s="1"/>
  <c r="P25" i="19"/>
  <c r="P24" i="19"/>
  <c r="R24" i="19" s="1"/>
  <c r="S24" i="19" s="1"/>
  <c r="M7" i="19"/>
  <c r="M23" i="19"/>
  <c r="R23" i="19" s="1"/>
  <c r="S23" i="19" s="1"/>
  <c r="P25" i="20"/>
  <c r="R25" i="20" s="1"/>
  <c r="S25" i="20" s="1"/>
  <c r="T24" i="20" s="1"/>
  <c r="T23" i="20" s="1"/>
  <c r="T23" i="21"/>
  <c r="S26" i="19"/>
  <c r="T26" i="19" s="1"/>
  <c r="T23" i="22"/>
  <c r="T22" i="22" s="1"/>
  <c r="T21" i="22" s="1"/>
  <c r="M27" i="13"/>
  <c r="P24" i="17"/>
  <c r="M7" i="16"/>
  <c r="M27" i="15"/>
  <c r="M25" i="16"/>
  <c r="R25" i="16" s="1"/>
  <c r="S25" i="16" s="1"/>
  <c r="T24" i="16" s="1"/>
  <c r="T23" i="29"/>
  <c r="T22" i="30"/>
  <c r="T21" i="30" s="1"/>
  <c r="L6" i="12"/>
  <c r="Q6" i="12" s="1"/>
  <c r="T22" i="33"/>
  <c r="T21" i="33" s="1"/>
  <c r="T20" i="33" s="1"/>
  <c r="T27" i="29"/>
  <c r="T28" i="29" s="1"/>
  <c r="AB19" i="34"/>
  <c r="P20" i="34" s="1"/>
  <c r="R20" i="34" s="1"/>
  <c r="P21" i="34"/>
  <c r="R21" i="34" s="1"/>
  <c r="S21" i="34" s="1"/>
  <c r="T20" i="34" s="1"/>
  <c r="P28" i="34"/>
  <c r="R28" i="34" s="1"/>
  <c r="S28" i="34" s="1"/>
  <c r="T28" i="34" s="1"/>
  <c r="AB29" i="34"/>
  <c r="P29" i="34" s="1"/>
  <c r="R29" i="34" s="1"/>
  <c r="S29" i="34" s="1"/>
  <c r="P28" i="33"/>
  <c r="R28" i="33" s="1"/>
  <c r="S28" i="33" s="1"/>
  <c r="T28" i="33" s="1"/>
  <c r="AB29" i="33"/>
  <c r="P29" i="33" s="1"/>
  <c r="R29" i="33" s="1"/>
  <c r="S29" i="33" s="1"/>
  <c r="AB19" i="33"/>
  <c r="P20" i="33"/>
  <c r="R20" i="33" s="1"/>
  <c r="T20" i="32"/>
  <c r="T28" i="32"/>
  <c r="AB19" i="32"/>
  <c r="P20" i="32" s="1"/>
  <c r="R20" i="32" s="1"/>
  <c r="T28" i="31"/>
  <c r="AB19" i="31"/>
  <c r="P20" i="31" s="1"/>
  <c r="R20" i="31" s="1"/>
  <c r="T20" i="31"/>
  <c r="AB20" i="30"/>
  <c r="T23" i="28"/>
  <c r="T27" i="27"/>
  <c r="AB28" i="26"/>
  <c r="P27" i="26"/>
  <c r="R27" i="26" s="1"/>
  <c r="S27" i="26" s="1"/>
  <c r="T27" i="26" s="1"/>
  <c r="T23" i="25"/>
  <c r="R23" i="25"/>
  <c r="S23" i="25" s="1"/>
  <c r="T22" i="29"/>
  <c r="T21" i="29" s="1"/>
  <c r="AB20" i="29"/>
  <c r="AB20" i="28"/>
  <c r="R23" i="28"/>
  <c r="S23" i="28" s="1"/>
  <c r="P28" i="28"/>
  <c r="R28" i="28" s="1"/>
  <c r="S28" i="28" s="1"/>
  <c r="AB29" i="28"/>
  <c r="P29" i="28" s="1"/>
  <c r="R29" i="28" s="1"/>
  <c r="S29" i="28" s="1"/>
  <c r="P28" i="27"/>
  <c r="R28" i="27" s="1"/>
  <c r="S28" i="27" s="1"/>
  <c r="T28" i="27" s="1"/>
  <c r="AB29" i="27"/>
  <c r="P29" i="27" s="1"/>
  <c r="R29" i="27" s="1"/>
  <c r="S29" i="27" s="1"/>
  <c r="AB20" i="27"/>
  <c r="T22" i="27"/>
  <c r="T21" i="27" s="1"/>
  <c r="T23" i="26"/>
  <c r="T22" i="26" s="1"/>
  <c r="AB20" i="26"/>
  <c r="P22" i="26"/>
  <c r="R22" i="26" s="1"/>
  <c r="S22" i="26" s="1"/>
  <c r="AB20" i="25"/>
  <c r="P21" i="25"/>
  <c r="R21" i="25" s="1"/>
  <c r="S21" i="25" s="1"/>
  <c r="R22" i="25"/>
  <c r="S22" i="25" s="1"/>
  <c r="P28" i="25"/>
  <c r="R28" i="25" s="1"/>
  <c r="S28" i="25" s="1"/>
  <c r="T23" i="24"/>
  <c r="T22" i="24" s="1"/>
  <c r="AB21" i="24"/>
  <c r="P22" i="24" s="1"/>
  <c r="R22" i="24" s="1"/>
  <c r="S22" i="24" s="1"/>
  <c r="P27" i="24"/>
  <c r="R27" i="24" s="1"/>
  <c r="S27" i="24" s="1"/>
  <c r="T27" i="24" s="1"/>
  <c r="AB28" i="24"/>
  <c r="P28" i="23"/>
  <c r="R28" i="23" s="1"/>
  <c r="S28" i="23" s="1"/>
  <c r="AB29" i="23"/>
  <c r="AB21" i="23"/>
  <c r="P22" i="23" s="1"/>
  <c r="R22" i="23" s="1"/>
  <c r="S22" i="23" s="1"/>
  <c r="P23" i="23"/>
  <c r="R23" i="23" s="1"/>
  <c r="S23" i="23" s="1"/>
  <c r="T22" i="23" s="1"/>
  <c r="AB20" i="22"/>
  <c r="P21" i="22" s="1"/>
  <c r="R21" i="22" s="1"/>
  <c r="S21" i="22" s="1"/>
  <c r="P28" i="22"/>
  <c r="R28" i="22" s="1"/>
  <c r="S28" i="22" s="1"/>
  <c r="T28" i="22" s="1"/>
  <c r="P29" i="22"/>
  <c r="R29" i="22" s="1"/>
  <c r="S29" i="22" s="1"/>
  <c r="AB21" i="21"/>
  <c r="P22" i="21" s="1"/>
  <c r="R22" i="21" s="1"/>
  <c r="S22" i="21" s="1"/>
  <c r="P23" i="21"/>
  <c r="R23" i="21" s="1"/>
  <c r="S23" i="21" s="1"/>
  <c r="T22" i="21" s="1"/>
  <c r="P27" i="21"/>
  <c r="R27" i="21" s="1"/>
  <c r="S27" i="21" s="1"/>
  <c r="T27" i="21" s="1"/>
  <c r="AB28" i="21"/>
  <c r="M21" i="20"/>
  <c r="M19" i="20"/>
  <c r="M15" i="20"/>
  <c r="M13" i="20"/>
  <c r="M17" i="20"/>
  <c r="M11" i="20"/>
  <c r="M9" i="20"/>
  <c r="M23" i="20"/>
  <c r="M7" i="20"/>
  <c r="M17" i="19"/>
  <c r="M25" i="19"/>
  <c r="R25" i="19" s="1"/>
  <c r="S25" i="19" s="1"/>
  <c r="T24" i="19" s="1"/>
  <c r="M13" i="18"/>
  <c r="M8" i="18"/>
  <c r="M20" i="18"/>
  <c r="M23" i="18"/>
  <c r="M11" i="18"/>
  <c r="M9" i="18"/>
  <c r="M14" i="18"/>
  <c r="M17" i="18"/>
  <c r="M19" i="17"/>
  <c r="M11" i="17"/>
  <c r="M13" i="17"/>
  <c r="M29" i="17"/>
  <c r="M27" i="17"/>
  <c r="P25" i="17"/>
  <c r="P27" i="20"/>
  <c r="R27" i="20" s="1"/>
  <c r="S27" i="20" s="1"/>
  <c r="T27" i="20" s="1"/>
  <c r="AB28" i="20"/>
  <c r="AB21" i="20"/>
  <c r="P22" i="20"/>
  <c r="R22" i="20" s="1"/>
  <c r="S22" i="20" s="1"/>
  <c r="P23" i="20"/>
  <c r="M28" i="20"/>
  <c r="M28" i="19"/>
  <c r="AB21" i="19"/>
  <c r="P22" i="19"/>
  <c r="R22" i="19" s="1"/>
  <c r="S22" i="19" s="1"/>
  <c r="P27" i="19"/>
  <c r="R27" i="19" s="1"/>
  <c r="S27" i="19" s="1"/>
  <c r="T27" i="19" s="1"/>
  <c r="AB28" i="19"/>
  <c r="AB27" i="18"/>
  <c r="P26" i="18"/>
  <c r="R26" i="18" s="1"/>
  <c r="S26" i="18" s="1"/>
  <c r="T26" i="18" s="1"/>
  <c r="M15" i="18"/>
  <c r="M18" i="18"/>
  <c r="M21" i="18"/>
  <c r="M19" i="18"/>
  <c r="M7" i="18"/>
  <c r="M24" i="18"/>
  <c r="R24" i="18" s="1"/>
  <c r="S24" i="18" s="1"/>
  <c r="AB21" i="18"/>
  <c r="P22" i="18" s="1"/>
  <c r="M22" i="18"/>
  <c r="M25" i="18"/>
  <c r="R25" i="18" s="1"/>
  <c r="S25" i="18" s="1"/>
  <c r="T24" i="18" s="1"/>
  <c r="P23" i="18"/>
  <c r="P26" i="17"/>
  <c r="R26" i="17" s="1"/>
  <c r="S26" i="17" s="1"/>
  <c r="T26" i="17" s="1"/>
  <c r="AB27" i="17"/>
  <c r="M25" i="17"/>
  <c r="M9" i="17"/>
  <c r="M17" i="17"/>
  <c r="R24" i="17"/>
  <c r="S24" i="17" s="1"/>
  <c r="AB21" i="17"/>
  <c r="P22" i="17" s="1"/>
  <c r="R22" i="17" s="1"/>
  <c r="S22" i="17" s="1"/>
  <c r="M23" i="17"/>
  <c r="P23" i="17"/>
  <c r="M15" i="17"/>
  <c r="M28" i="17"/>
  <c r="M7" i="17"/>
  <c r="M21" i="17"/>
  <c r="S26" i="16"/>
  <c r="T26" i="16" s="1"/>
  <c r="M17" i="16"/>
  <c r="M9" i="16"/>
  <c r="M11" i="16"/>
  <c r="M23" i="16"/>
  <c r="M21" i="16"/>
  <c r="M28" i="16"/>
  <c r="M15" i="16"/>
  <c r="M13" i="16"/>
  <c r="M19" i="16"/>
  <c r="M6" i="15"/>
  <c r="M19" i="15"/>
  <c r="M14" i="15"/>
  <c r="M29" i="15"/>
  <c r="M16" i="15"/>
  <c r="M21" i="15"/>
  <c r="M23" i="15"/>
  <c r="R23" i="15" s="1"/>
  <c r="S23" i="15" s="1"/>
  <c r="M12" i="15"/>
  <c r="P25" i="15"/>
  <c r="R25" i="15" s="1"/>
  <c r="S25" i="15" s="1"/>
  <c r="T24" i="15" s="1"/>
  <c r="T23" i="15" s="1"/>
  <c r="M26" i="14"/>
  <c r="M17" i="14"/>
  <c r="M29" i="14"/>
  <c r="M10" i="14"/>
  <c r="M23" i="14"/>
  <c r="R23" i="14" s="1"/>
  <c r="S23" i="14" s="1"/>
  <c r="M25" i="14"/>
  <c r="R25" i="14" s="1"/>
  <c r="S25" i="14" s="1"/>
  <c r="T24" i="14" s="1"/>
  <c r="P26" i="14"/>
  <c r="AB27" i="14"/>
  <c r="M12" i="13"/>
  <c r="M9" i="13"/>
  <c r="M17" i="13"/>
  <c r="M7" i="13"/>
  <c r="M18" i="13"/>
  <c r="M20" i="13"/>
  <c r="T23" i="16"/>
  <c r="P27" i="16"/>
  <c r="R27" i="16" s="1"/>
  <c r="S27" i="16" s="1"/>
  <c r="AB28" i="16"/>
  <c r="AB21" i="16"/>
  <c r="P22" i="16" s="1"/>
  <c r="R22" i="16" s="1"/>
  <c r="S22" i="16" s="1"/>
  <c r="P23" i="16"/>
  <c r="AB21" i="15"/>
  <c r="P22" i="15"/>
  <c r="R22" i="15" s="1"/>
  <c r="S22" i="15" s="1"/>
  <c r="AB27" i="15"/>
  <c r="P26" i="15"/>
  <c r="R26" i="15" s="1"/>
  <c r="S26" i="15" s="1"/>
  <c r="T26" i="15" s="1"/>
  <c r="P22" i="14"/>
  <c r="R22" i="14" s="1"/>
  <c r="S22" i="14" s="1"/>
  <c r="M8" i="14"/>
  <c r="M11" i="14"/>
  <c r="M24" i="14"/>
  <c r="R24" i="14" s="1"/>
  <c r="S24" i="14" s="1"/>
  <c r="M27" i="14"/>
  <c r="M19" i="14"/>
  <c r="M7" i="14"/>
  <c r="M13" i="14"/>
  <c r="M14" i="14"/>
  <c r="M20" i="14"/>
  <c r="M25" i="13"/>
  <c r="R25" i="13" s="1"/>
  <c r="S25" i="13" s="1"/>
  <c r="T24" i="13" s="1"/>
  <c r="AC23" i="13"/>
  <c r="P24" i="13" s="1"/>
  <c r="R24" i="13" s="1"/>
  <c r="S24" i="13" s="1"/>
  <c r="M19" i="13"/>
  <c r="M28" i="13"/>
  <c r="M23" i="13"/>
  <c r="M13" i="13"/>
  <c r="M15" i="13"/>
  <c r="P26" i="13"/>
  <c r="R26" i="13" s="1"/>
  <c r="S26" i="13" s="1"/>
  <c r="T26" i="13" s="1"/>
  <c r="AC27" i="13"/>
  <c r="M21" i="13"/>
  <c r="M11" i="13"/>
  <c r="L28" i="12"/>
  <c r="Q28" i="12" s="1"/>
  <c r="Q26" i="12"/>
  <c r="L29" i="12"/>
  <c r="Q29" i="12" s="1"/>
  <c r="L7" i="12"/>
  <c r="Q7" i="12" s="1"/>
  <c r="L9" i="12"/>
  <c r="Q9" i="12" s="1"/>
  <c r="L11" i="12"/>
  <c r="Q11" i="12" s="1"/>
  <c r="L13" i="12"/>
  <c r="Q13" i="12" s="1"/>
  <c r="L15" i="12"/>
  <c r="Q15" i="12" s="1"/>
  <c r="L17" i="12"/>
  <c r="Q17" i="12" s="1"/>
  <c r="L19" i="12"/>
  <c r="Q19" i="12" s="1"/>
  <c r="L21" i="12"/>
  <c r="Q21" i="12" s="1"/>
  <c r="L23" i="12"/>
  <c r="Q23" i="12" s="1"/>
  <c r="L27" i="12"/>
  <c r="Q27" i="12" s="1"/>
  <c r="L25" i="12"/>
  <c r="Q25" i="12" s="1"/>
  <c r="L8" i="12"/>
  <c r="Q8" i="12" s="1"/>
  <c r="L10" i="12"/>
  <c r="Q10" i="12" s="1"/>
  <c r="L12" i="12"/>
  <c r="Q12" i="12" s="1"/>
  <c r="L14" i="12"/>
  <c r="Q14" i="12" s="1"/>
  <c r="L16" i="12"/>
  <c r="Q16" i="12" s="1"/>
  <c r="L18" i="12"/>
  <c r="Q18" i="12" s="1"/>
  <c r="L20" i="12"/>
  <c r="Q20" i="12" s="1"/>
  <c r="L22" i="12"/>
  <c r="Q22" i="12" s="1"/>
  <c r="L24" i="12"/>
  <c r="Q24" i="12" s="1"/>
  <c r="K6" i="12"/>
  <c r="M6" i="12" s="1"/>
  <c r="K8" i="12"/>
  <c r="M8" i="12" s="1"/>
  <c r="K10" i="12"/>
  <c r="M10" i="12" s="1"/>
  <c r="K12" i="12"/>
  <c r="M12" i="12" s="1"/>
  <c r="K14" i="12"/>
  <c r="M14" i="12" s="1"/>
  <c r="K16" i="12"/>
  <c r="M16" i="12" s="1"/>
  <c r="K18" i="12"/>
  <c r="M19" i="12" s="1"/>
  <c r="K20" i="12"/>
  <c r="M20" i="12" s="1"/>
  <c r="K22" i="12"/>
  <c r="M22" i="12" s="1"/>
  <c r="K24" i="12"/>
  <c r="M24" i="12" s="1"/>
  <c r="AB24" i="12"/>
  <c r="AB23" i="12" s="1"/>
  <c r="AB22" i="12" s="1"/>
  <c r="K26" i="12"/>
  <c r="M26" i="12" s="1"/>
  <c r="R26" i="12" s="1"/>
  <c r="K28" i="12"/>
  <c r="AB27" i="12"/>
  <c r="K27" i="12"/>
  <c r="K29" i="12"/>
  <c r="L28" i="11"/>
  <c r="Q28" i="11" s="1"/>
  <c r="L16" i="11"/>
  <c r="Q16" i="11" s="1"/>
  <c r="L24" i="11"/>
  <c r="Q24" i="11" s="1"/>
  <c r="K28" i="11"/>
  <c r="L29" i="11"/>
  <c r="L14" i="11"/>
  <c r="Q14" i="11" s="1"/>
  <c r="L22" i="11"/>
  <c r="Q22" i="11" s="1"/>
  <c r="L27" i="11"/>
  <c r="Q27" i="11" s="1"/>
  <c r="L12" i="11"/>
  <c r="Q12" i="11" s="1"/>
  <c r="L20" i="11"/>
  <c r="Q20" i="11" s="1"/>
  <c r="K27" i="11"/>
  <c r="M27" i="11" s="1"/>
  <c r="L6" i="11"/>
  <c r="Q6" i="11" s="1"/>
  <c r="L7" i="11"/>
  <c r="Q7" i="11" s="1"/>
  <c r="L15" i="11"/>
  <c r="Q15" i="11" s="1"/>
  <c r="L23" i="11"/>
  <c r="Q23" i="11" s="1"/>
  <c r="K29" i="11"/>
  <c r="L17" i="11"/>
  <c r="Q17" i="11" s="1"/>
  <c r="L10" i="11"/>
  <c r="Q10" i="11" s="1"/>
  <c r="L18" i="11"/>
  <c r="Q18" i="11" s="1"/>
  <c r="L9" i="11"/>
  <c r="Q9" i="11" s="1"/>
  <c r="M26" i="11"/>
  <c r="K7" i="11"/>
  <c r="M8" i="11" s="1"/>
  <c r="R8" i="11" s="1"/>
  <c r="K9" i="11"/>
  <c r="M9" i="11" s="1"/>
  <c r="R9" i="11" s="1"/>
  <c r="K15" i="11"/>
  <c r="K17" i="11"/>
  <c r="K23" i="11"/>
  <c r="L11" i="11"/>
  <c r="Q11" i="11" s="1"/>
  <c r="L13" i="11"/>
  <c r="Q13" i="11" s="1"/>
  <c r="L19" i="11"/>
  <c r="Q19" i="11" s="1"/>
  <c r="L21" i="11"/>
  <c r="Q21" i="11" s="1"/>
  <c r="L25" i="11"/>
  <c r="Q25" i="11" s="1"/>
  <c r="AB26" i="11"/>
  <c r="AB24" i="11"/>
  <c r="P25" i="11" s="1"/>
  <c r="K6" i="11"/>
  <c r="M6" i="11" s="1"/>
  <c r="R6" i="11" s="1"/>
  <c r="K10" i="11"/>
  <c r="K12" i="11"/>
  <c r="M12" i="11" s="1"/>
  <c r="K14" i="11"/>
  <c r="M14" i="11" s="1"/>
  <c r="K16" i="11"/>
  <c r="K18" i="11"/>
  <c r="K20" i="11"/>
  <c r="M20" i="11" s="1"/>
  <c r="K22" i="11"/>
  <c r="M22" i="11" s="1"/>
  <c r="K24" i="11"/>
  <c r="M24" i="11" s="1"/>
  <c r="L26" i="11"/>
  <c r="Q26" i="11" s="1"/>
  <c r="L8" i="11"/>
  <c r="Q8" i="11" s="1"/>
  <c r="O29" i="10"/>
  <c r="N29" i="10"/>
  <c r="J29" i="10"/>
  <c r="O28" i="10"/>
  <c r="N28" i="10"/>
  <c r="U28" i="10" s="1"/>
  <c r="J28" i="10"/>
  <c r="O27" i="10"/>
  <c r="N27" i="10"/>
  <c r="U27" i="10" s="1"/>
  <c r="J27" i="10"/>
  <c r="O26" i="10"/>
  <c r="N26" i="10"/>
  <c r="U26" i="10" s="1"/>
  <c r="J26" i="10"/>
  <c r="K26" i="10" s="1"/>
  <c r="O25" i="10"/>
  <c r="N25" i="10"/>
  <c r="U25" i="10" s="1"/>
  <c r="J25" i="10"/>
  <c r="K25" i="10" s="1"/>
  <c r="AB25" i="10"/>
  <c r="AB26" i="10" s="1"/>
  <c r="P26" i="10" s="1"/>
  <c r="O24" i="10"/>
  <c r="N24" i="10"/>
  <c r="U24" i="10" s="1"/>
  <c r="J24" i="10"/>
  <c r="O23" i="10"/>
  <c r="N23" i="10"/>
  <c r="U23" i="10" s="1"/>
  <c r="J23" i="10"/>
  <c r="K23" i="10" s="1"/>
  <c r="O22" i="10"/>
  <c r="N22" i="10"/>
  <c r="U22" i="10" s="1"/>
  <c r="J22" i="10"/>
  <c r="O21" i="10"/>
  <c r="N21" i="10"/>
  <c r="U21" i="10" s="1"/>
  <c r="J21" i="10"/>
  <c r="K21" i="10" s="1"/>
  <c r="O20" i="10"/>
  <c r="N20" i="10"/>
  <c r="U20" i="10" s="1"/>
  <c r="J20" i="10"/>
  <c r="O19" i="10"/>
  <c r="N19" i="10"/>
  <c r="U19" i="10" s="1"/>
  <c r="J19" i="10"/>
  <c r="K19" i="10" s="1"/>
  <c r="O18" i="10"/>
  <c r="N18" i="10"/>
  <c r="U18" i="10" s="1"/>
  <c r="J18" i="10"/>
  <c r="O17" i="10"/>
  <c r="N17" i="10"/>
  <c r="U17" i="10" s="1"/>
  <c r="J17" i="10"/>
  <c r="K17" i="10" s="1"/>
  <c r="O16" i="10"/>
  <c r="N16" i="10"/>
  <c r="U16" i="10" s="1"/>
  <c r="J16" i="10"/>
  <c r="O15" i="10"/>
  <c r="N15" i="10"/>
  <c r="U15" i="10" s="1"/>
  <c r="J15" i="10"/>
  <c r="K15" i="10" s="1"/>
  <c r="O14" i="10"/>
  <c r="N14" i="10"/>
  <c r="U14" i="10" s="1"/>
  <c r="J14" i="10"/>
  <c r="O13" i="10"/>
  <c r="N13" i="10"/>
  <c r="U13" i="10" s="1"/>
  <c r="J13" i="10"/>
  <c r="K13" i="10" s="1"/>
  <c r="O12" i="10"/>
  <c r="N12" i="10"/>
  <c r="U12" i="10" s="1"/>
  <c r="J12" i="10"/>
  <c r="O11" i="10"/>
  <c r="N11" i="10"/>
  <c r="U11" i="10" s="1"/>
  <c r="J11" i="10"/>
  <c r="K11" i="10" s="1"/>
  <c r="O10" i="10"/>
  <c r="N10" i="10"/>
  <c r="U10" i="10" s="1"/>
  <c r="J10" i="10"/>
  <c r="O9" i="10"/>
  <c r="N9" i="10"/>
  <c r="U9" i="10" s="1"/>
  <c r="J9" i="10"/>
  <c r="K9" i="10" s="1"/>
  <c r="O8" i="10"/>
  <c r="N8" i="10"/>
  <c r="U8" i="10" s="1"/>
  <c r="J8" i="10"/>
  <c r="O7" i="10"/>
  <c r="N7" i="10"/>
  <c r="U7" i="10" s="1"/>
  <c r="J7" i="10"/>
  <c r="K7" i="10" s="1"/>
  <c r="O6" i="10"/>
  <c r="N6" i="10"/>
  <c r="U6" i="10" s="1"/>
  <c r="J6" i="10"/>
  <c r="J5" i="10"/>
  <c r="K5" i="10" s="1"/>
  <c r="O29" i="9"/>
  <c r="N29" i="9"/>
  <c r="U29" i="9" s="1"/>
  <c r="J29" i="9"/>
  <c r="O28" i="9"/>
  <c r="N28" i="9"/>
  <c r="U28" i="9" s="1"/>
  <c r="J28" i="9"/>
  <c r="K28" i="9" s="1"/>
  <c r="O27" i="9"/>
  <c r="N27" i="9"/>
  <c r="U27" i="9" s="1"/>
  <c r="J27" i="9"/>
  <c r="O26" i="9"/>
  <c r="N26" i="9"/>
  <c r="U26" i="9" s="1"/>
  <c r="J26" i="9"/>
  <c r="K26" i="9" s="1"/>
  <c r="O25" i="9"/>
  <c r="N25" i="9"/>
  <c r="U25" i="9" s="1"/>
  <c r="J25" i="9"/>
  <c r="K25" i="9" s="1"/>
  <c r="AB25" i="9"/>
  <c r="AB26" i="9" s="1"/>
  <c r="P26" i="9" s="1"/>
  <c r="O24" i="9"/>
  <c r="N24" i="9"/>
  <c r="U24" i="9" s="1"/>
  <c r="J24" i="9"/>
  <c r="K24" i="9" s="1"/>
  <c r="O23" i="9"/>
  <c r="N23" i="9"/>
  <c r="U23" i="9" s="1"/>
  <c r="J23" i="9"/>
  <c r="K23" i="9" s="1"/>
  <c r="O22" i="9"/>
  <c r="N22" i="9"/>
  <c r="U22" i="9" s="1"/>
  <c r="J22" i="9"/>
  <c r="K22" i="9" s="1"/>
  <c r="O21" i="9"/>
  <c r="N21" i="9"/>
  <c r="U21" i="9" s="1"/>
  <c r="J21" i="9"/>
  <c r="K21" i="9" s="1"/>
  <c r="O20" i="9"/>
  <c r="N20" i="9"/>
  <c r="U20" i="9" s="1"/>
  <c r="J20" i="9"/>
  <c r="K20" i="9" s="1"/>
  <c r="O19" i="9"/>
  <c r="N19" i="9"/>
  <c r="U19" i="9" s="1"/>
  <c r="J19" i="9"/>
  <c r="K19" i="9" s="1"/>
  <c r="O18" i="9"/>
  <c r="N18" i="9"/>
  <c r="U18" i="9" s="1"/>
  <c r="J18" i="9"/>
  <c r="K18" i="9" s="1"/>
  <c r="O17" i="9"/>
  <c r="N17" i="9"/>
  <c r="U17" i="9" s="1"/>
  <c r="J17" i="9"/>
  <c r="K17" i="9" s="1"/>
  <c r="O16" i="9"/>
  <c r="N16" i="9"/>
  <c r="U16" i="9" s="1"/>
  <c r="J16" i="9"/>
  <c r="O15" i="9"/>
  <c r="N15" i="9"/>
  <c r="U15" i="9" s="1"/>
  <c r="J15" i="9"/>
  <c r="K15" i="9" s="1"/>
  <c r="O14" i="9"/>
  <c r="N14" i="9"/>
  <c r="U14" i="9" s="1"/>
  <c r="J14" i="9"/>
  <c r="O13" i="9"/>
  <c r="N13" i="9"/>
  <c r="U13" i="9" s="1"/>
  <c r="J13" i="9"/>
  <c r="K13" i="9" s="1"/>
  <c r="O12" i="9"/>
  <c r="N12" i="9"/>
  <c r="U12" i="9" s="1"/>
  <c r="J12" i="9"/>
  <c r="O11" i="9"/>
  <c r="N11" i="9"/>
  <c r="U11" i="9" s="1"/>
  <c r="J11" i="9"/>
  <c r="K11" i="9" s="1"/>
  <c r="O10" i="9"/>
  <c r="N10" i="9"/>
  <c r="U10" i="9" s="1"/>
  <c r="J10" i="9"/>
  <c r="O9" i="9"/>
  <c r="N9" i="9"/>
  <c r="U9" i="9" s="1"/>
  <c r="J9" i="9"/>
  <c r="K9" i="9" s="1"/>
  <c r="O8" i="9"/>
  <c r="N8" i="9"/>
  <c r="U8" i="9" s="1"/>
  <c r="J8" i="9"/>
  <c r="O7" i="9"/>
  <c r="N7" i="9"/>
  <c r="U7" i="9" s="1"/>
  <c r="J7" i="9"/>
  <c r="K7" i="9" s="1"/>
  <c r="O6" i="9"/>
  <c r="N6" i="9"/>
  <c r="U6" i="9" s="1"/>
  <c r="J6" i="9"/>
  <c r="J5" i="9"/>
  <c r="K5" i="9" s="1"/>
  <c r="M17" i="12" l="1"/>
  <c r="T27" i="16"/>
  <c r="R26" i="14"/>
  <c r="S26" i="14" s="1"/>
  <c r="T26" i="14" s="1"/>
  <c r="R23" i="16"/>
  <c r="S23" i="16" s="1"/>
  <c r="T28" i="28"/>
  <c r="T29" i="28" s="1"/>
  <c r="T28" i="23"/>
  <c r="T29" i="27"/>
  <c r="T21" i="23"/>
  <c r="R23" i="20"/>
  <c r="S23" i="20" s="1"/>
  <c r="S20" i="32"/>
  <c r="M23" i="12"/>
  <c r="S20" i="34"/>
  <c r="S20" i="33"/>
  <c r="M18" i="12"/>
  <c r="P24" i="12"/>
  <c r="S20" i="31"/>
  <c r="M29" i="11"/>
  <c r="M23" i="9"/>
  <c r="AB24" i="9"/>
  <c r="AB23" i="9" s="1"/>
  <c r="AB22" i="9" s="1"/>
  <c r="T29" i="34"/>
  <c r="T29" i="33"/>
  <c r="T19" i="31"/>
  <c r="AB18" i="34"/>
  <c r="P19" i="34" s="1"/>
  <c r="R19" i="34" s="1"/>
  <c r="S19" i="34" s="1"/>
  <c r="AB18" i="33"/>
  <c r="P19" i="33" s="1"/>
  <c r="R19" i="33" s="1"/>
  <c r="S19" i="33" s="1"/>
  <c r="AB18" i="32"/>
  <c r="P19" i="32" s="1"/>
  <c r="R19" i="32" s="1"/>
  <c r="S19" i="32" s="1"/>
  <c r="T19" i="32"/>
  <c r="AB18" i="31"/>
  <c r="P19" i="31"/>
  <c r="R19" i="31" s="1"/>
  <c r="S19" i="31" s="1"/>
  <c r="AB19" i="30"/>
  <c r="P20" i="30" s="1"/>
  <c r="R20" i="30" s="1"/>
  <c r="P21" i="30"/>
  <c r="R21" i="30" s="1"/>
  <c r="S21" i="30" s="1"/>
  <c r="T20" i="30" s="1"/>
  <c r="T22" i="28"/>
  <c r="T21" i="28" s="1"/>
  <c r="P28" i="26"/>
  <c r="R28" i="26" s="1"/>
  <c r="S28" i="26" s="1"/>
  <c r="T28" i="26" s="1"/>
  <c r="T28" i="25"/>
  <c r="T22" i="25"/>
  <c r="T21" i="25" s="1"/>
  <c r="T20" i="25" s="1"/>
  <c r="T29" i="22"/>
  <c r="T21" i="21"/>
  <c r="AB19" i="29"/>
  <c r="P21" i="29"/>
  <c r="R21" i="29" s="1"/>
  <c r="S21" i="29" s="1"/>
  <c r="T20" i="29" s="1"/>
  <c r="AB19" i="28"/>
  <c r="P20" i="28" s="1"/>
  <c r="R20" i="28" s="1"/>
  <c r="P21" i="28"/>
  <c r="R21" i="28" s="1"/>
  <c r="S21" i="28" s="1"/>
  <c r="AB19" i="27"/>
  <c r="P20" i="27" s="1"/>
  <c r="R20" i="27" s="1"/>
  <c r="P21" i="27"/>
  <c r="R21" i="27" s="1"/>
  <c r="S21" i="27" s="1"/>
  <c r="T20" i="27" s="1"/>
  <c r="T21" i="26"/>
  <c r="AB19" i="26"/>
  <c r="P20" i="26" s="1"/>
  <c r="R20" i="26" s="1"/>
  <c r="P21" i="26"/>
  <c r="R21" i="26" s="1"/>
  <c r="S21" i="26" s="1"/>
  <c r="AB19" i="25"/>
  <c r="P20" i="25" s="1"/>
  <c r="R20" i="25" s="1"/>
  <c r="AB20" i="24"/>
  <c r="P21" i="24" s="1"/>
  <c r="R21" i="24" s="1"/>
  <c r="S21" i="24" s="1"/>
  <c r="P28" i="24"/>
  <c r="R28" i="24" s="1"/>
  <c r="S28" i="24" s="1"/>
  <c r="T28" i="24" s="1"/>
  <c r="T21" i="24"/>
  <c r="AB20" i="23"/>
  <c r="P21" i="23" s="1"/>
  <c r="R21" i="23" s="1"/>
  <c r="S21" i="23" s="1"/>
  <c r="T20" i="23" s="1"/>
  <c r="AB19" i="22"/>
  <c r="P20" i="22" s="1"/>
  <c r="R20" i="22" s="1"/>
  <c r="T20" i="22"/>
  <c r="P28" i="21"/>
  <c r="R28" i="21" s="1"/>
  <c r="S28" i="21" s="1"/>
  <c r="T28" i="21" s="1"/>
  <c r="AB29" i="21"/>
  <c r="P29" i="21" s="1"/>
  <c r="R29" i="21" s="1"/>
  <c r="S29" i="21" s="1"/>
  <c r="AB20" i="21"/>
  <c r="T23" i="19"/>
  <c r="T22" i="19" s="1"/>
  <c r="T21" i="19" s="1"/>
  <c r="R23" i="18"/>
  <c r="S23" i="18" s="1"/>
  <c r="T23" i="18"/>
  <c r="R23" i="17"/>
  <c r="S23" i="17" s="1"/>
  <c r="R25" i="17"/>
  <c r="S25" i="17" s="1"/>
  <c r="T24" i="17" s="1"/>
  <c r="T23" i="17" s="1"/>
  <c r="AB20" i="20"/>
  <c r="T22" i="20"/>
  <c r="T21" i="20" s="1"/>
  <c r="P28" i="20"/>
  <c r="R28" i="20" s="1"/>
  <c r="S28" i="20" s="1"/>
  <c r="T28" i="20" s="1"/>
  <c r="P28" i="19"/>
  <c r="R28" i="19" s="1"/>
  <c r="S28" i="19" s="1"/>
  <c r="T28" i="19" s="1"/>
  <c r="AB29" i="19"/>
  <c r="P29" i="19" s="1"/>
  <c r="R29" i="19" s="1"/>
  <c r="S29" i="19" s="1"/>
  <c r="AB20" i="19"/>
  <c r="P21" i="19" s="1"/>
  <c r="R21" i="19" s="1"/>
  <c r="S21" i="19" s="1"/>
  <c r="R22" i="18"/>
  <c r="S22" i="18" s="1"/>
  <c r="P27" i="18"/>
  <c r="R27" i="18" s="1"/>
  <c r="S27" i="18" s="1"/>
  <c r="T27" i="18" s="1"/>
  <c r="AB28" i="18"/>
  <c r="AB20" i="18"/>
  <c r="AB20" i="17"/>
  <c r="P21" i="17" s="1"/>
  <c r="R21" i="17" s="1"/>
  <c r="S21" i="17" s="1"/>
  <c r="P27" i="17"/>
  <c r="R27" i="17" s="1"/>
  <c r="S27" i="17" s="1"/>
  <c r="T27" i="17" s="1"/>
  <c r="AB28" i="17"/>
  <c r="T22" i="16"/>
  <c r="T21" i="16" s="1"/>
  <c r="T23" i="14"/>
  <c r="T22" i="14" s="1"/>
  <c r="T21" i="14" s="1"/>
  <c r="AB28" i="14"/>
  <c r="P27" i="14"/>
  <c r="R27" i="14" s="1"/>
  <c r="S27" i="14" s="1"/>
  <c r="T27" i="14" s="1"/>
  <c r="AB20" i="16"/>
  <c r="P28" i="16"/>
  <c r="R28" i="16" s="1"/>
  <c r="S28" i="16" s="1"/>
  <c r="P27" i="15"/>
  <c r="R27" i="15" s="1"/>
  <c r="S27" i="15" s="1"/>
  <c r="T27" i="15" s="1"/>
  <c r="AB28" i="15"/>
  <c r="AB20" i="15"/>
  <c r="P21" i="15" s="1"/>
  <c r="R21" i="15" s="1"/>
  <c r="S21" i="15" s="1"/>
  <c r="T22" i="15"/>
  <c r="T21" i="15" s="1"/>
  <c r="AC22" i="13"/>
  <c r="P23" i="13" s="1"/>
  <c r="R23" i="13" s="1"/>
  <c r="S23" i="13" s="1"/>
  <c r="T23" i="13"/>
  <c r="P27" i="13"/>
  <c r="R27" i="13" s="1"/>
  <c r="S27" i="13" s="1"/>
  <c r="T27" i="13" s="1"/>
  <c r="AC28" i="13"/>
  <c r="L28" i="10"/>
  <c r="Q28" i="10" s="1"/>
  <c r="L10" i="10"/>
  <c r="Q10" i="10" s="1"/>
  <c r="L18" i="10"/>
  <c r="Q18" i="10" s="1"/>
  <c r="AB24" i="10"/>
  <c r="AB23" i="10" s="1"/>
  <c r="M25" i="12"/>
  <c r="S26" i="12"/>
  <c r="T26" i="12" s="1"/>
  <c r="M9" i="12"/>
  <c r="M21" i="12"/>
  <c r="M7" i="12"/>
  <c r="M15" i="12"/>
  <c r="M29" i="12"/>
  <c r="M13" i="12"/>
  <c r="M11" i="12"/>
  <c r="P25" i="12"/>
  <c r="R25" i="12" s="1"/>
  <c r="S25" i="12" s="1"/>
  <c r="T24" i="12" s="1"/>
  <c r="R24" i="12"/>
  <c r="S24" i="12" s="1"/>
  <c r="M27" i="12"/>
  <c r="R27" i="12" s="1"/>
  <c r="S27" i="12" s="1"/>
  <c r="AB21" i="12"/>
  <c r="AB28" i="12"/>
  <c r="P27" i="12"/>
  <c r="M28" i="12"/>
  <c r="P23" i="12"/>
  <c r="M23" i="11"/>
  <c r="M28" i="11"/>
  <c r="M18" i="11"/>
  <c r="M13" i="11"/>
  <c r="M10" i="11"/>
  <c r="M17" i="11"/>
  <c r="M15" i="11"/>
  <c r="AB23" i="11"/>
  <c r="P24" i="11" s="1"/>
  <c r="R24" i="11" s="1"/>
  <c r="S24" i="11" s="1"/>
  <c r="M19" i="11"/>
  <c r="M21" i="11"/>
  <c r="M16" i="11"/>
  <c r="M7" i="11"/>
  <c r="R7" i="11" s="1"/>
  <c r="M25" i="11"/>
  <c r="R25" i="11" s="1"/>
  <c r="S25" i="11" s="1"/>
  <c r="T24" i="11" s="1"/>
  <c r="P26" i="11"/>
  <c r="R26" i="11" s="1"/>
  <c r="S26" i="11" s="1"/>
  <c r="T26" i="11" s="1"/>
  <c r="AB27" i="11"/>
  <c r="M11" i="11"/>
  <c r="L8" i="10"/>
  <c r="Q8" i="10" s="1"/>
  <c r="L16" i="10"/>
  <c r="Q16" i="10" s="1"/>
  <c r="L24" i="10"/>
  <c r="Q24" i="10" s="1"/>
  <c r="L6" i="10"/>
  <c r="Q6" i="10" s="1"/>
  <c r="L14" i="10"/>
  <c r="Q14" i="10" s="1"/>
  <c r="L22" i="10"/>
  <c r="Q22" i="10" s="1"/>
  <c r="L29" i="10"/>
  <c r="Q29" i="10" s="1"/>
  <c r="L12" i="10"/>
  <c r="Q12" i="10" s="1"/>
  <c r="L20" i="10"/>
  <c r="Q20" i="10" s="1"/>
  <c r="L27" i="10"/>
  <c r="Q27" i="10" s="1"/>
  <c r="P25" i="10"/>
  <c r="AB22" i="10"/>
  <c r="M26" i="10"/>
  <c r="R26" i="10" s="1"/>
  <c r="L7" i="10"/>
  <c r="Q7" i="10" s="1"/>
  <c r="L9" i="10"/>
  <c r="Q9" i="10" s="1"/>
  <c r="L11" i="10"/>
  <c r="Q11" i="10" s="1"/>
  <c r="L13" i="10"/>
  <c r="Q13" i="10" s="1"/>
  <c r="L15" i="10"/>
  <c r="Q15" i="10" s="1"/>
  <c r="L17" i="10"/>
  <c r="Q17" i="10" s="1"/>
  <c r="L19" i="10"/>
  <c r="Q19" i="10" s="1"/>
  <c r="L21" i="10"/>
  <c r="Q21" i="10" s="1"/>
  <c r="L23" i="10"/>
  <c r="Q23" i="10" s="1"/>
  <c r="P24" i="10"/>
  <c r="L25" i="10"/>
  <c r="Q25" i="10" s="1"/>
  <c r="K28" i="10"/>
  <c r="K8" i="10"/>
  <c r="M8" i="10" s="1"/>
  <c r="K10" i="10"/>
  <c r="M10" i="10" s="1"/>
  <c r="K12" i="10"/>
  <c r="M12" i="10" s="1"/>
  <c r="K14" i="10"/>
  <c r="M14" i="10" s="1"/>
  <c r="K16" i="10"/>
  <c r="M16" i="10" s="1"/>
  <c r="K18" i="10"/>
  <c r="M18" i="10" s="1"/>
  <c r="K20" i="10"/>
  <c r="M20" i="10" s="1"/>
  <c r="K22" i="10"/>
  <c r="M22" i="10" s="1"/>
  <c r="K24" i="10"/>
  <c r="M24" i="10" s="1"/>
  <c r="L26" i="10"/>
  <c r="Q26" i="10" s="1"/>
  <c r="K6" i="10"/>
  <c r="M6" i="10" s="1"/>
  <c r="AB27" i="10"/>
  <c r="K27" i="10"/>
  <c r="M27" i="10" s="1"/>
  <c r="K29" i="10"/>
  <c r="M25" i="9"/>
  <c r="M18" i="9"/>
  <c r="L10" i="9"/>
  <c r="Q10" i="9" s="1"/>
  <c r="M21" i="9"/>
  <c r="L8" i="9"/>
  <c r="Q8" i="9" s="1"/>
  <c r="L14" i="9"/>
  <c r="Q14" i="9" s="1"/>
  <c r="L29" i="9"/>
  <c r="Q29" i="9" s="1"/>
  <c r="L16" i="9"/>
  <c r="Q16" i="9" s="1"/>
  <c r="L6" i="9"/>
  <c r="Q6" i="9" s="1"/>
  <c r="L12" i="9"/>
  <c r="Q12" i="9" s="1"/>
  <c r="L27" i="9"/>
  <c r="Q27" i="9" s="1"/>
  <c r="M24" i="9"/>
  <c r="M26" i="9"/>
  <c r="R26" i="9" s="1"/>
  <c r="M19" i="9"/>
  <c r="M22" i="9"/>
  <c r="M20" i="9"/>
  <c r="L7" i="9"/>
  <c r="Q7" i="9" s="1"/>
  <c r="L9" i="9"/>
  <c r="Q9" i="9" s="1"/>
  <c r="L11" i="9"/>
  <c r="Q11" i="9" s="1"/>
  <c r="L13" i="9"/>
  <c r="Q13" i="9" s="1"/>
  <c r="L15" i="9"/>
  <c r="Q15" i="9" s="1"/>
  <c r="L17" i="9"/>
  <c r="Q17" i="9" s="1"/>
  <c r="L19" i="9"/>
  <c r="Q19" i="9" s="1"/>
  <c r="L21" i="9"/>
  <c r="Q21" i="9" s="1"/>
  <c r="L23" i="9"/>
  <c r="Q23" i="9" s="1"/>
  <c r="L25" i="9"/>
  <c r="Q25" i="9" s="1"/>
  <c r="K6" i="9"/>
  <c r="M6" i="9" s="1"/>
  <c r="K12" i="9"/>
  <c r="M12" i="9" s="1"/>
  <c r="L26" i="9"/>
  <c r="Q26" i="9" s="1"/>
  <c r="L28" i="9"/>
  <c r="Q28" i="9" s="1"/>
  <c r="L22" i="9"/>
  <c r="Q22" i="9" s="1"/>
  <c r="K8" i="9"/>
  <c r="M8" i="9" s="1"/>
  <c r="K14" i="9"/>
  <c r="M14" i="9" s="1"/>
  <c r="L18" i="9"/>
  <c r="Q18" i="9" s="1"/>
  <c r="L20" i="9"/>
  <c r="Q20" i="9" s="1"/>
  <c r="L24" i="9"/>
  <c r="Q24" i="9" s="1"/>
  <c r="AB27" i="9"/>
  <c r="K10" i="9"/>
  <c r="M10" i="9" s="1"/>
  <c r="K16" i="9"/>
  <c r="M16" i="9" s="1"/>
  <c r="K27" i="9"/>
  <c r="M27" i="9" s="1"/>
  <c r="K29" i="9"/>
  <c r="M29" i="9" s="1"/>
  <c r="AB25" i="8"/>
  <c r="AB26" i="8" s="1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6" i="8"/>
  <c r="N29" i="8"/>
  <c r="U29" i="8" s="1"/>
  <c r="N7" i="8"/>
  <c r="U7" i="8" s="1"/>
  <c r="N8" i="8"/>
  <c r="U8" i="8" s="1"/>
  <c r="N9" i="8"/>
  <c r="U9" i="8" s="1"/>
  <c r="N10" i="8"/>
  <c r="U10" i="8" s="1"/>
  <c r="N11" i="8"/>
  <c r="U11" i="8" s="1"/>
  <c r="N12" i="8"/>
  <c r="U12" i="8" s="1"/>
  <c r="N13" i="8"/>
  <c r="U13" i="8" s="1"/>
  <c r="N14" i="8"/>
  <c r="U14" i="8" s="1"/>
  <c r="N15" i="8"/>
  <c r="U15" i="8" s="1"/>
  <c r="N16" i="8"/>
  <c r="U16" i="8" s="1"/>
  <c r="N17" i="8"/>
  <c r="U17" i="8" s="1"/>
  <c r="N18" i="8"/>
  <c r="U18" i="8" s="1"/>
  <c r="N19" i="8"/>
  <c r="U19" i="8" s="1"/>
  <c r="N20" i="8"/>
  <c r="U20" i="8" s="1"/>
  <c r="N21" i="8"/>
  <c r="U21" i="8" s="1"/>
  <c r="N22" i="8"/>
  <c r="U22" i="8" s="1"/>
  <c r="N23" i="8"/>
  <c r="U23" i="8" s="1"/>
  <c r="N24" i="8"/>
  <c r="U24" i="8" s="1"/>
  <c r="N25" i="8"/>
  <c r="U25" i="8" s="1"/>
  <c r="N26" i="8"/>
  <c r="U26" i="8" s="1"/>
  <c r="N27" i="8"/>
  <c r="U27" i="8" s="1"/>
  <c r="N28" i="8"/>
  <c r="U28" i="8" s="1"/>
  <c r="N6" i="8"/>
  <c r="U6" i="8" s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5" i="8"/>
  <c r="T28" i="16" l="1"/>
  <c r="T19" i="33"/>
  <c r="T18" i="31"/>
  <c r="T20" i="28"/>
  <c r="S20" i="28"/>
  <c r="S20" i="26"/>
  <c r="S20" i="27"/>
  <c r="S20" i="25"/>
  <c r="S20" i="22"/>
  <c r="T22" i="18"/>
  <c r="T21" i="18" s="1"/>
  <c r="S20" i="30"/>
  <c r="R23" i="12"/>
  <c r="S23" i="12" s="1"/>
  <c r="T19" i="34"/>
  <c r="P25" i="9"/>
  <c r="R25" i="9" s="1"/>
  <c r="S25" i="9" s="1"/>
  <c r="T24" i="9" s="1"/>
  <c r="P24" i="9"/>
  <c r="R24" i="9" s="1"/>
  <c r="S24" i="9" s="1"/>
  <c r="T18" i="34"/>
  <c r="T18" i="33"/>
  <c r="AB17" i="34"/>
  <c r="P18" i="34" s="1"/>
  <c r="R18" i="34" s="1"/>
  <c r="S18" i="34" s="1"/>
  <c r="AB17" i="33"/>
  <c r="P18" i="33"/>
  <c r="R18" i="33" s="1"/>
  <c r="S18" i="33" s="1"/>
  <c r="T18" i="32"/>
  <c r="AB17" i="32"/>
  <c r="AB17" i="31"/>
  <c r="P18" i="31" s="1"/>
  <c r="R18" i="31" s="1"/>
  <c r="S18" i="31" s="1"/>
  <c r="T17" i="31" s="1"/>
  <c r="T19" i="30"/>
  <c r="AB18" i="30"/>
  <c r="T20" i="24"/>
  <c r="T29" i="21"/>
  <c r="AB18" i="29"/>
  <c r="P20" i="29"/>
  <c r="R20" i="29" s="1"/>
  <c r="AB18" i="28"/>
  <c r="P19" i="28" s="1"/>
  <c r="R19" i="28" s="1"/>
  <c r="S19" i="28" s="1"/>
  <c r="AB18" i="27"/>
  <c r="P19" i="27" s="1"/>
  <c r="R19" i="27" s="1"/>
  <c r="S19" i="27" s="1"/>
  <c r="T20" i="26"/>
  <c r="AB18" i="26"/>
  <c r="AB18" i="25"/>
  <c r="P19" i="25" s="1"/>
  <c r="R19" i="25" s="1"/>
  <c r="S19" i="25" s="1"/>
  <c r="AB19" i="24"/>
  <c r="P20" i="24" s="1"/>
  <c r="R20" i="24" s="1"/>
  <c r="AB19" i="23"/>
  <c r="P20" i="23" s="1"/>
  <c r="R20" i="23" s="1"/>
  <c r="T19" i="22"/>
  <c r="AB18" i="22"/>
  <c r="P19" i="22" s="1"/>
  <c r="R19" i="22" s="1"/>
  <c r="S19" i="22" s="1"/>
  <c r="AB19" i="21"/>
  <c r="P20" i="21"/>
  <c r="R20" i="21" s="1"/>
  <c r="P21" i="21"/>
  <c r="R21" i="21" s="1"/>
  <c r="S21" i="21" s="1"/>
  <c r="T20" i="21" s="1"/>
  <c r="T29" i="19"/>
  <c r="T22" i="17"/>
  <c r="T21" i="17" s="1"/>
  <c r="T20" i="17" s="1"/>
  <c r="AB19" i="20"/>
  <c r="P20" i="20" s="1"/>
  <c r="R20" i="20" s="1"/>
  <c r="P21" i="20"/>
  <c r="R21" i="20" s="1"/>
  <c r="S21" i="20" s="1"/>
  <c r="T20" i="20" s="1"/>
  <c r="AB19" i="19"/>
  <c r="T20" i="19"/>
  <c r="AB29" i="18"/>
  <c r="P29" i="18" s="1"/>
  <c r="R29" i="18" s="1"/>
  <c r="S29" i="18" s="1"/>
  <c r="P28" i="18"/>
  <c r="R28" i="18" s="1"/>
  <c r="S28" i="18" s="1"/>
  <c r="T28" i="18" s="1"/>
  <c r="AB19" i="18"/>
  <c r="P20" i="18" s="1"/>
  <c r="R20" i="18" s="1"/>
  <c r="P21" i="18"/>
  <c r="R21" i="18" s="1"/>
  <c r="S21" i="18" s="1"/>
  <c r="AB19" i="17"/>
  <c r="P20" i="17" s="1"/>
  <c r="R20" i="17" s="1"/>
  <c r="P28" i="17"/>
  <c r="R28" i="17" s="1"/>
  <c r="S28" i="17" s="1"/>
  <c r="T28" i="17" s="1"/>
  <c r="AB29" i="17"/>
  <c r="P29" i="17" s="1"/>
  <c r="R29" i="17" s="1"/>
  <c r="S29" i="17" s="1"/>
  <c r="AB29" i="14"/>
  <c r="P29" i="14" s="1"/>
  <c r="R29" i="14" s="1"/>
  <c r="S29" i="14" s="1"/>
  <c r="P28" i="14"/>
  <c r="R28" i="14" s="1"/>
  <c r="S28" i="14" s="1"/>
  <c r="T28" i="14" s="1"/>
  <c r="AB19" i="16"/>
  <c r="P20" i="16" s="1"/>
  <c r="R20" i="16" s="1"/>
  <c r="P21" i="16"/>
  <c r="R21" i="16" s="1"/>
  <c r="S21" i="16" s="1"/>
  <c r="T20" i="16" s="1"/>
  <c r="T20" i="15"/>
  <c r="AB29" i="15"/>
  <c r="P29" i="15" s="1"/>
  <c r="R29" i="15" s="1"/>
  <c r="S29" i="15" s="1"/>
  <c r="P28" i="15"/>
  <c r="R28" i="15" s="1"/>
  <c r="S28" i="15" s="1"/>
  <c r="T28" i="15" s="1"/>
  <c r="T29" i="15" s="1"/>
  <c r="AB19" i="15"/>
  <c r="P20" i="15"/>
  <c r="R20" i="15" s="1"/>
  <c r="P20" i="14"/>
  <c r="R20" i="14" s="1"/>
  <c r="P21" i="14"/>
  <c r="R21" i="14" s="1"/>
  <c r="S21" i="14" s="1"/>
  <c r="T20" i="14" s="1"/>
  <c r="T22" i="13"/>
  <c r="P28" i="13"/>
  <c r="R28" i="13" s="1"/>
  <c r="S28" i="13" s="1"/>
  <c r="T28" i="13" s="1"/>
  <c r="AC29" i="13"/>
  <c r="P29" i="13" s="1"/>
  <c r="R29" i="13" s="1"/>
  <c r="S29" i="13" s="1"/>
  <c r="AC21" i="13"/>
  <c r="P22" i="13" s="1"/>
  <c r="R22" i="13" s="1"/>
  <c r="S22" i="13" s="1"/>
  <c r="T27" i="12"/>
  <c r="T23" i="12"/>
  <c r="AB20" i="12"/>
  <c r="P28" i="12"/>
  <c r="R28" i="12" s="1"/>
  <c r="S28" i="12" s="1"/>
  <c r="AB29" i="12"/>
  <c r="P29" i="12" s="1"/>
  <c r="R29" i="12" s="1"/>
  <c r="S29" i="12" s="1"/>
  <c r="P22" i="12"/>
  <c r="R22" i="12" s="1"/>
  <c r="S22" i="12" s="1"/>
  <c r="P27" i="11"/>
  <c r="R27" i="11" s="1"/>
  <c r="S27" i="11" s="1"/>
  <c r="T27" i="11" s="1"/>
  <c r="AB28" i="11"/>
  <c r="T23" i="11"/>
  <c r="AB22" i="11"/>
  <c r="P23" i="11" s="1"/>
  <c r="R23" i="11" s="1"/>
  <c r="S23" i="11" s="1"/>
  <c r="M11" i="10"/>
  <c r="M28" i="10"/>
  <c r="M23" i="10"/>
  <c r="M7" i="10"/>
  <c r="M13" i="10"/>
  <c r="S26" i="10"/>
  <c r="T26" i="10" s="1"/>
  <c r="M19" i="10"/>
  <c r="M29" i="10"/>
  <c r="M15" i="10"/>
  <c r="P27" i="10"/>
  <c r="R27" i="10" s="1"/>
  <c r="S27" i="10" s="1"/>
  <c r="AB28" i="10"/>
  <c r="AB21" i="10"/>
  <c r="P22" i="10" s="1"/>
  <c r="R22" i="10" s="1"/>
  <c r="S22" i="10" s="1"/>
  <c r="M17" i="10"/>
  <c r="P23" i="10"/>
  <c r="M21" i="10"/>
  <c r="R24" i="10"/>
  <c r="S24" i="10" s="1"/>
  <c r="M9" i="10"/>
  <c r="M25" i="10"/>
  <c r="R25" i="10" s="1"/>
  <c r="S25" i="10" s="1"/>
  <c r="T24" i="10" s="1"/>
  <c r="M13" i="9"/>
  <c r="M9" i="9"/>
  <c r="AB21" i="9"/>
  <c r="P22" i="9" s="1"/>
  <c r="R22" i="9" s="1"/>
  <c r="S22" i="9" s="1"/>
  <c r="M7" i="9"/>
  <c r="P27" i="9"/>
  <c r="R27" i="9" s="1"/>
  <c r="S27" i="9" s="1"/>
  <c r="AB28" i="9"/>
  <c r="M15" i="9"/>
  <c r="M11" i="9"/>
  <c r="M28" i="9"/>
  <c r="S26" i="9"/>
  <c r="T26" i="9" s="1"/>
  <c r="P23" i="9"/>
  <c r="R23" i="9" s="1"/>
  <c r="S23" i="9" s="1"/>
  <c r="M17" i="9"/>
  <c r="AB27" i="8"/>
  <c r="P26" i="8"/>
  <c r="AB24" i="8"/>
  <c r="P25" i="8" s="1"/>
  <c r="K29" i="8"/>
  <c r="L29" i="8"/>
  <c r="Q29" i="8" s="1"/>
  <c r="L27" i="8"/>
  <c r="K27" i="8"/>
  <c r="L25" i="8"/>
  <c r="Q25" i="8" s="1"/>
  <c r="K23" i="8"/>
  <c r="K21" i="8"/>
  <c r="K19" i="8"/>
  <c r="K17" i="8"/>
  <c r="K15" i="8"/>
  <c r="K13" i="8"/>
  <c r="K11" i="8"/>
  <c r="K9" i="8"/>
  <c r="K7" i="8"/>
  <c r="T22" i="12" l="1"/>
  <c r="T19" i="28"/>
  <c r="T18" i="28" s="1"/>
  <c r="T19" i="27"/>
  <c r="T18" i="27"/>
  <c r="S20" i="23"/>
  <c r="S20" i="24"/>
  <c r="T19" i="25"/>
  <c r="T18" i="25" s="1"/>
  <c r="T19" i="26"/>
  <c r="S20" i="20"/>
  <c r="S20" i="21"/>
  <c r="S20" i="16"/>
  <c r="S20" i="18"/>
  <c r="S20" i="14"/>
  <c r="S20" i="15"/>
  <c r="S20" i="17"/>
  <c r="T19" i="16"/>
  <c r="S20" i="29"/>
  <c r="T17" i="33"/>
  <c r="T17" i="34"/>
  <c r="AB16" i="34"/>
  <c r="AB16" i="33"/>
  <c r="P17" i="33"/>
  <c r="R17" i="33" s="1"/>
  <c r="S17" i="33" s="1"/>
  <c r="AB16" i="32"/>
  <c r="P18" i="32"/>
  <c r="R18" i="32" s="1"/>
  <c r="S18" i="32" s="1"/>
  <c r="T17" i="32" s="1"/>
  <c r="AB16" i="31"/>
  <c r="P17" i="31"/>
  <c r="R17" i="31" s="1"/>
  <c r="S17" i="31" s="1"/>
  <c r="T16" i="31" s="1"/>
  <c r="AB17" i="30"/>
  <c r="P18" i="30" s="1"/>
  <c r="R18" i="30" s="1"/>
  <c r="S18" i="30" s="1"/>
  <c r="P19" i="30"/>
  <c r="R19" i="30" s="1"/>
  <c r="S19" i="30" s="1"/>
  <c r="T18" i="30" s="1"/>
  <c r="T18" i="22"/>
  <c r="AB17" i="29"/>
  <c r="P18" i="29" s="1"/>
  <c r="R18" i="29" s="1"/>
  <c r="S18" i="29" s="1"/>
  <c r="P19" i="29"/>
  <c r="R19" i="29" s="1"/>
  <c r="S19" i="29" s="1"/>
  <c r="AB17" i="28"/>
  <c r="P18" i="28" s="1"/>
  <c r="R18" i="28" s="1"/>
  <c r="S18" i="28" s="1"/>
  <c r="AB17" i="27"/>
  <c r="P18" i="27" s="1"/>
  <c r="R18" i="27" s="1"/>
  <c r="S18" i="27" s="1"/>
  <c r="T17" i="27" s="1"/>
  <c r="AB17" i="26"/>
  <c r="P18" i="26" s="1"/>
  <c r="R18" i="26" s="1"/>
  <c r="S18" i="26" s="1"/>
  <c r="P19" i="26"/>
  <c r="R19" i="26" s="1"/>
  <c r="S19" i="26" s="1"/>
  <c r="T18" i="26" s="1"/>
  <c r="AB17" i="25"/>
  <c r="P18" i="25"/>
  <c r="R18" i="25" s="1"/>
  <c r="S18" i="25" s="1"/>
  <c r="T17" i="25" s="1"/>
  <c r="AB18" i="24"/>
  <c r="P19" i="24" s="1"/>
  <c r="R19" i="24" s="1"/>
  <c r="S19" i="24" s="1"/>
  <c r="AB18" i="23"/>
  <c r="P19" i="23" s="1"/>
  <c r="R19" i="23" s="1"/>
  <c r="S19" i="23" s="1"/>
  <c r="AB17" i="22"/>
  <c r="P18" i="22" s="1"/>
  <c r="R18" i="22" s="1"/>
  <c r="S18" i="22" s="1"/>
  <c r="AB18" i="21"/>
  <c r="P19" i="21" s="1"/>
  <c r="R19" i="21" s="1"/>
  <c r="S19" i="21" s="1"/>
  <c r="T29" i="18"/>
  <c r="T20" i="18"/>
  <c r="T19" i="17"/>
  <c r="T29" i="17"/>
  <c r="AB18" i="20"/>
  <c r="AB18" i="19"/>
  <c r="P20" i="19"/>
  <c r="R20" i="19" s="1"/>
  <c r="AB18" i="18"/>
  <c r="AB18" i="17"/>
  <c r="P19" i="17" s="1"/>
  <c r="R19" i="17" s="1"/>
  <c r="S19" i="17" s="1"/>
  <c r="T29" i="14"/>
  <c r="T29" i="13"/>
  <c r="AB18" i="16"/>
  <c r="P19" i="16" s="1"/>
  <c r="R19" i="16" s="1"/>
  <c r="S19" i="16" s="1"/>
  <c r="AB18" i="15"/>
  <c r="P19" i="15" s="1"/>
  <c r="R19" i="15" s="1"/>
  <c r="S19" i="15" s="1"/>
  <c r="P19" i="14"/>
  <c r="R19" i="14" s="1"/>
  <c r="S19" i="14" s="1"/>
  <c r="AC20" i="13"/>
  <c r="P21" i="13" s="1"/>
  <c r="R21" i="13" s="1"/>
  <c r="S21" i="13" s="1"/>
  <c r="T21" i="13"/>
  <c r="T28" i="12"/>
  <c r="T29" i="12" s="1"/>
  <c r="T21" i="12"/>
  <c r="AB19" i="12"/>
  <c r="P20" i="12" s="1"/>
  <c r="R20" i="12" s="1"/>
  <c r="P21" i="12"/>
  <c r="R21" i="12" s="1"/>
  <c r="S21" i="12" s="1"/>
  <c r="P28" i="11"/>
  <c r="R28" i="11" s="1"/>
  <c r="S28" i="11" s="1"/>
  <c r="T28" i="11" s="1"/>
  <c r="AB21" i="11"/>
  <c r="P22" i="11"/>
  <c r="R22" i="11" s="1"/>
  <c r="S22" i="11" s="1"/>
  <c r="T22" i="11"/>
  <c r="R23" i="10"/>
  <c r="S23" i="10" s="1"/>
  <c r="T27" i="10"/>
  <c r="AB20" i="10"/>
  <c r="T23" i="10"/>
  <c r="P28" i="10"/>
  <c r="R28" i="10" s="1"/>
  <c r="S28" i="10" s="1"/>
  <c r="T23" i="9"/>
  <c r="T22" i="9" s="1"/>
  <c r="T21" i="9" s="1"/>
  <c r="P28" i="9"/>
  <c r="R28" i="9" s="1"/>
  <c r="S28" i="9" s="1"/>
  <c r="AB29" i="9"/>
  <c r="P29" i="9" s="1"/>
  <c r="R29" i="9" s="1"/>
  <c r="S29" i="9" s="1"/>
  <c r="T27" i="9"/>
  <c r="AB20" i="9"/>
  <c r="AB23" i="8"/>
  <c r="P24" i="8" s="1"/>
  <c r="AB28" i="8"/>
  <c r="P27" i="8"/>
  <c r="K5" i="8"/>
  <c r="K28" i="8"/>
  <c r="M28" i="8" s="1"/>
  <c r="L10" i="8"/>
  <c r="Q10" i="8" s="1"/>
  <c r="K25" i="8"/>
  <c r="Q27" i="8"/>
  <c r="L18" i="8"/>
  <c r="Q18" i="8" s="1"/>
  <c r="L24" i="8"/>
  <c r="Q24" i="8" s="1"/>
  <c r="L26" i="8"/>
  <c r="Q26" i="8" s="1"/>
  <c r="L6" i="8"/>
  <c r="Q6" i="8" s="1"/>
  <c r="L22" i="8"/>
  <c r="Q22" i="8" s="1"/>
  <c r="L20" i="8"/>
  <c r="Q20" i="8" s="1"/>
  <c r="L8" i="8"/>
  <c r="Q8" i="8" s="1"/>
  <c r="L12" i="8"/>
  <c r="Q12" i="8" s="1"/>
  <c r="L14" i="8"/>
  <c r="Q14" i="8" s="1"/>
  <c r="K26" i="8"/>
  <c r="M27" i="8" s="1"/>
  <c r="L16" i="8"/>
  <c r="Q16" i="8" s="1"/>
  <c r="L7" i="8"/>
  <c r="Q7" i="8" s="1"/>
  <c r="L9" i="8"/>
  <c r="Q9" i="8" s="1"/>
  <c r="L11" i="8"/>
  <c r="Q11" i="8" s="1"/>
  <c r="L13" i="8"/>
  <c r="Q13" i="8" s="1"/>
  <c r="L15" i="8"/>
  <c r="Q15" i="8" s="1"/>
  <c r="L17" i="8"/>
  <c r="Q17" i="8" s="1"/>
  <c r="L19" i="8"/>
  <c r="Q19" i="8" s="1"/>
  <c r="L21" i="8"/>
  <c r="Q21" i="8" s="1"/>
  <c r="L23" i="8"/>
  <c r="Q23" i="8" s="1"/>
  <c r="K6" i="8"/>
  <c r="K8" i="8"/>
  <c r="M8" i="8" s="1"/>
  <c r="K10" i="8"/>
  <c r="M10" i="8" s="1"/>
  <c r="K12" i="8"/>
  <c r="M12" i="8" s="1"/>
  <c r="K14" i="8"/>
  <c r="M14" i="8" s="1"/>
  <c r="K16" i="8"/>
  <c r="M16" i="8" s="1"/>
  <c r="K18" i="8"/>
  <c r="M18" i="8" s="1"/>
  <c r="K20" i="8"/>
  <c r="M20" i="8" s="1"/>
  <c r="K22" i="8"/>
  <c r="M22" i="8" s="1"/>
  <c r="K24" i="8"/>
  <c r="M24" i="8" s="1"/>
  <c r="L28" i="8"/>
  <c r="Q28" i="8" s="1"/>
  <c r="T19" i="14" l="1"/>
  <c r="T18" i="16"/>
  <c r="T19" i="18"/>
  <c r="T16" i="33"/>
  <c r="T17" i="28"/>
  <c r="T17" i="26"/>
  <c r="T19" i="24"/>
  <c r="T18" i="24" s="1"/>
  <c r="T19" i="23"/>
  <c r="T18" i="23" s="1"/>
  <c r="T19" i="21"/>
  <c r="T18" i="21" s="1"/>
  <c r="T19" i="20"/>
  <c r="S20" i="19"/>
  <c r="T19" i="15"/>
  <c r="T18" i="15" s="1"/>
  <c r="T17" i="30"/>
  <c r="S20" i="12"/>
  <c r="T19" i="29"/>
  <c r="T18" i="29" s="1"/>
  <c r="T17" i="29" s="1"/>
  <c r="T21" i="11"/>
  <c r="AB15" i="34"/>
  <c r="P16" i="34" s="1"/>
  <c r="R16" i="34" s="1"/>
  <c r="S16" i="34" s="1"/>
  <c r="P17" i="34"/>
  <c r="R17" i="34" s="1"/>
  <c r="S17" i="34" s="1"/>
  <c r="T16" i="34" s="1"/>
  <c r="AB15" i="33"/>
  <c r="P16" i="33" s="1"/>
  <c r="R16" i="33" s="1"/>
  <c r="S16" i="33" s="1"/>
  <c r="AB15" i="32"/>
  <c r="P16" i="32" s="1"/>
  <c r="R16" i="32" s="1"/>
  <c r="S16" i="32" s="1"/>
  <c r="P17" i="32"/>
  <c r="R17" i="32" s="1"/>
  <c r="S17" i="32" s="1"/>
  <c r="T16" i="32" s="1"/>
  <c r="AB15" i="31"/>
  <c r="AB16" i="30"/>
  <c r="T17" i="22"/>
  <c r="AB16" i="29"/>
  <c r="P17" i="29" s="1"/>
  <c r="R17" i="29" s="1"/>
  <c r="S17" i="29" s="1"/>
  <c r="AB16" i="28"/>
  <c r="AB16" i="27"/>
  <c r="AB16" i="26"/>
  <c r="AB16" i="25"/>
  <c r="AB17" i="24"/>
  <c r="AB17" i="23"/>
  <c r="P18" i="23" s="1"/>
  <c r="R18" i="23" s="1"/>
  <c r="S18" i="23" s="1"/>
  <c r="AB16" i="22"/>
  <c r="AB17" i="21"/>
  <c r="P18" i="21" s="1"/>
  <c r="R18" i="21" s="1"/>
  <c r="S18" i="21" s="1"/>
  <c r="T18" i="17"/>
  <c r="AB17" i="20"/>
  <c r="P18" i="20" s="1"/>
  <c r="R18" i="20" s="1"/>
  <c r="S18" i="20" s="1"/>
  <c r="P19" i="20"/>
  <c r="R19" i="20" s="1"/>
  <c r="S19" i="20" s="1"/>
  <c r="AB17" i="19"/>
  <c r="P18" i="19" s="1"/>
  <c r="R18" i="19" s="1"/>
  <c r="S18" i="19" s="1"/>
  <c r="P19" i="19"/>
  <c r="R19" i="19" s="1"/>
  <c r="S19" i="19" s="1"/>
  <c r="AB17" i="18"/>
  <c r="P18" i="18" s="1"/>
  <c r="R18" i="18" s="1"/>
  <c r="S18" i="18" s="1"/>
  <c r="P19" i="18"/>
  <c r="R19" i="18" s="1"/>
  <c r="S19" i="18" s="1"/>
  <c r="AB17" i="17"/>
  <c r="P18" i="17" s="1"/>
  <c r="R18" i="17" s="1"/>
  <c r="S18" i="17" s="1"/>
  <c r="AB17" i="16"/>
  <c r="P18" i="16" s="1"/>
  <c r="R18" i="16" s="1"/>
  <c r="S18" i="16" s="1"/>
  <c r="T17" i="16" s="1"/>
  <c r="AB17" i="15"/>
  <c r="P18" i="15" s="1"/>
  <c r="R18" i="15" s="1"/>
  <c r="S18" i="15" s="1"/>
  <c r="T18" i="14"/>
  <c r="T20" i="13"/>
  <c r="AC19" i="13"/>
  <c r="P20" i="13" s="1"/>
  <c r="R20" i="13" s="1"/>
  <c r="T22" i="10"/>
  <c r="T21" i="10" s="1"/>
  <c r="T20" i="12"/>
  <c r="T19" i="12" s="1"/>
  <c r="AB18" i="12"/>
  <c r="P19" i="12" s="1"/>
  <c r="R19" i="12" s="1"/>
  <c r="S19" i="12" s="1"/>
  <c r="AB20" i="11"/>
  <c r="P21" i="11" s="1"/>
  <c r="R21" i="11" s="1"/>
  <c r="S21" i="11" s="1"/>
  <c r="T28" i="10"/>
  <c r="AB19" i="10"/>
  <c r="P20" i="10" s="1"/>
  <c r="R20" i="10" s="1"/>
  <c r="P21" i="10"/>
  <c r="R21" i="10" s="1"/>
  <c r="S21" i="10" s="1"/>
  <c r="AB19" i="9"/>
  <c r="P20" i="9" s="1"/>
  <c r="R20" i="9" s="1"/>
  <c r="T28" i="9"/>
  <c r="T29" i="9" s="1"/>
  <c r="P21" i="9"/>
  <c r="R21" i="9" s="1"/>
  <c r="S21" i="9" s="1"/>
  <c r="T20" i="9" s="1"/>
  <c r="R24" i="8"/>
  <c r="S24" i="8" s="1"/>
  <c r="R27" i="8"/>
  <c r="S27" i="8" s="1"/>
  <c r="AB29" i="8"/>
  <c r="P29" i="8" s="1"/>
  <c r="P28" i="8"/>
  <c r="R28" i="8" s="1"/>
  <c r="S28" i="8" s="1"/>
  <c r="AB22" i="8"/>
  <c r="P23" i="8" s="1"/>
  <c r="M29" i="8"/>
  <c r="M6" i="8"/>
  <c r="M26" i="8"/>
  <c r="R26" i="8" s="1"/>
  <c r="S26" i="8" s="1"/>
  <c r="T26" i="8" s="1"/>
  <c r="M17" i="8"/>
  <c r="M7" i="8"/>
  <c r="M21" i="8"/>
  <c r="M25" i="8"/>
  <c r="R25" i="8" s="1"/>
  <c r="S25" i="8" s="1"/>
  <c r="T24" i="8" s="1"/>
  <c r="M15" i="8"/>
  <c r="M11" i="8"/>
  <c r="M9" i="8"/>
  <c r="M13" i="8"/>
  <c r="M23" i="8"/>
  <c r="M19" i="8"/>
  <c r="T18" i="18" l="1"/>
  <c r="T17" i="18" s="1"/>
  <c r="T15" i="33"/>
  <c r="S20" i="9"/>
  <c r="T17" i="23"/>
  <c r="T18" i="20"/>
  <c r="T17" i="20" s="1"/>
  <c r="T19" i="19"/>
  <c r="T18" i="19" s="1"/>
  <c r="T17" i="19" s="1"/>
  <c r="S20" i="13"/>
  <c r="S20" i="10"/>
  <c r="T20" i="11"/>
  <c r="T15" i="34"/>
  <c r="T15" i="32"/>
  <c r="AB14" i="34"/>
  <c r="P15" i="34" s="1"/>
  <c r="R15" i="34" s="1"/>
  <c r="S15" i="34" s="1"/>
  <c r="AB14" i="33"/>
  <c r="AB14" i="32"/>
  <c r="AB14" i="31"/>
  <c r="P15" i="31" s="1"/>
  <c r="R15" i="31" s="1"/>
  <c r="S15" i="31" s="1"/>
  <c r="P16" i="31"/>
  <c r="R16" i="31" s="1"/>
  <c r="S16" i="31" s="1"/>
  <c r="T15" i="31" s="1"/>
  <c r="AB15" i="30"/>
  <c r="P16" i="30"/>
  <c r="R16" i="30" s="1"/>
  <c r="S16" i="30" s="1"/>
  <c r="P17" i="30"/>
  <c r="R17" i="30" s="1"/>
  <c r="S17" i="30" s="1"/>
  <c r="T16" i="30" s="1"/>
  <c r="T16" i="29"/>
  <c r="AB15" i="29"/>
  <c r="P16" i="29" s="1"/>
  <c r="R16" i="29" s="1"/>
  <c r="S16" i="29" s="1"/>
  <c r="T15" i="29" s="1"/>
  <c r="AB15" i="28"/>
  <c r="P16" i="28" s="1"/>
  <c r="R16" i="28" s="1"/>
  <c r="S16" i="28" s="1"/>
  <c r="P17" i="28"/>
  <c r="R17" i="28" s="1"/>
  <c r="S17" i="28" s="1"/>
  <c r="T16" i="28" s="1"/>
  <c r="AB15" i="27"/>
  <c r="P16" i="27" s="1"/>
  <c r="R16" i="27" s="1"/>
  <c r="S16" i="27" s="1"/>
  <c r="P17" i="27"/>
  <c r="R17" i="27" s="1"/>
  <c r="S17" i="27" s="1"/>
  <c r="T16" i="27" s="1"/>
  <c r="AB15" i="26"/>
  <c r="P16" i="26" s="1"/>
  <c r="R16" i="26" s="1"/>
  <c r="S16" i="26" s="1"/>
  <c r="P17" i="26"/>
  <c r="R17" i="26" s="1"/>
  <c r="S17" i="26" s="1"/>
  <c r="T16" i="26" s="1"/>
  <c r="AB15" i="25"/>
  <c r="P16" i="25" s="1"/>
  <c r="R16" i="25" s="1"/>
  <c r="S16" i="25" s="1"/>
  <c r="P17" i="25"/>
  <c r="R17" i="25" s="1"/>
  <c r="S17" i="25" s="1"/>
  <c r="T16" i="25" s="1"/>
  <c r="AB16" i="24"/>
  <c r="P18" i="24"/>
  <c r="R18" i="24" s="1"/>
  <c r="S18" i="24" s="1"/>
  <c r="T17" i="24" s="1"/>
  <c r="AB16" i="23"/>
  <c r="AB15" i="22"/>
  <c r="P17" i="22"/>
  <c r="R17" i="22" s="1"/>
  <c r="S17" i="22" s="1"/>
  <c r="T16" i="22" s="1"/>
  <c r="T17" i="21"/>
  <c r="AB16" i="21"/>
  <c r="T17" i="17"/>
  <c r="AB16" i="20"/>
  <c r="AB16" i="19"/>
  <c r="P17" i="19" s="1"/>
  <c r="R17" i="19" s="1"/>
  <c r="S17" i="19" s="1"/>
  <c r="AB16" i="18"/>
  <c r="AB16" i="17"/>
  <c r="P17" i="17" s="1"/>
  <c r="R17" i="17" s="1"/>
  <c r="S17" i="17" s="1"/>
  <c r="AB16" i="16"/>
  <c r="T17" i="15"/>
  <c r="AB16" i="15"/>
  <c r="P18" i="14"/>
  <c r="R18" i="14" s="1"/>
  <c r="S18" i="14" s="1"/>
  <c r="T17" i="14" s="1"/>
  <c r="AC18" i="13"/>
  <c r="T20" i="10"/>
  <c r="T19" i="10" s="1"/>
  <c r="T18" i="12"/>
  <c r="AB17" i="12"/>
  <c r="AB19" i="11"/>
  <c r="AB18" i="10"/>
  <c r="AB18" i="9"/>
  <c r="P19" i="9" s="1"/>
  <c r="R19" i="9" s="1"/>
  <c r="S19" i="9" s="1"/>
  <c r="T27" i="8"/>
  <c r="T28" i="8" s="1"/>
  <c r="T23" i="8"/>
  <c r="R23" i="8"/>
  <c r="S23" i="8" s="1"/>
  <c r="R29" i="8"/>
  <c r="S29" i="8" s="1"/>
  <c r="AB21" i="8"/>
  <c r="P22" i="8" s="1"/>
  <c r="R22" i="8" s="1"/>
  <c r="S22" i="8" s="1"/>
  <c r="T16" i="17" l="1"/>
  <c r="T15" i="28"/>
  <c r="T19" i="9"/>
  <c r="T18" i="9"/>
  <c r="T19" i="13"/>
  <c r="T14" i="34"/>
  <c r="T14" i="31"/>
  <c r="AB13" i="34"/>
  <c r="P14" i="34" s="1"/>
  <c r="R14" i="34" s="1"/>
  <c r="S14" i="34" s="1"/>
  <c r="AB13" i="33"/>
  <c r="P14" i="33"/>
  <c r="R14" i="33" s="1"/>
  <c r="S14" i="33" s="1"/>
  <c r="P15" i="33"/>
  <c r="R15" i="33" s="1"/>
  <c r="S15" i="33" s="1"/>
  <c r="T14" i="33" s="1"/>
  <c r="AB13" i="32"/>
  <c r="P14" i="32" s="1"/>
  <c r="R14" i="32" s="1"/>
  <c r="S14" i="32" s="1"/>
  <c r="P15" i="32"/>
  <c r="R15" i="32" s="1"/>
  <c r="S15" i="32" s="1"/>
  <c r="T14" i="32" s="1"/>
  <c r="AB13" i="31"/>
  <c r="P14" i="31"/>
  <c r="R14" i="31" s="1"/>
  <c r="S14" i="31" s="1"/>
  <c r="T15" i="30"/>
  <c r="AB14" i="30"/>
  <c r="P15" i="30" s="1"/>
  <c r="R15" i="30" s="1"/>
  <c r="S15" i="30" s="1"/>
  <c r="T15" i="27"/>
  <c r="AB14" i="29"/>
  <c r="P15" i="29" s="1"/>
  <c r="R15" i="29" s="1"/>
  <c r="S15" i="29" s="1"/>
  <c r="T14" i="29" s="1"/>
  <c r="AB14" i="28"/>
  <c r="P15" i="28" s="1"/>
  <c r="R15" i="28" s="1"/>
  <c r="S15" i="28" s="1"/>
  <c r="T14" i="28" s="1"/>
  <c r="AB14" i="27"/>
  <c r="T15" i="26"/>
  <c r="AB14" i="26"/>
  <c r="T15" i="25"/>
  <c r="AB14" i="25"/>
  <c r="P15" i="25" s="1"/>
  <c r="R15" i="25" s="1"/>
  <c r="S15" i="25" s="1"/>
  <c r="AB15" i="24"/>
  <c r="P16" i="24" s="1"/>
  <c r="R16" i="24" s="1"/>
  <c r="S16" i="24" s="1"/>
  <c r="P17" i="24"/>
  <c r="R17" i="24" s="1"/>
  <c r="S17" i="24" s="1"/>
  <c r="T16" i="24" s="1"/>
  <c r="AB15" i="23"/>
  <c r="P17" i="23"/>
  <c r="R17" i="23" s="1"/>
  <c r="S17" i="23" s="1"/>
  <c r="T16" i="23" s="1"/>
  <c r="AB14" i="22"/>
  <c r="P16" i="22"/>
  <c r="R16" i="22" s="1"/>
  <c r="S16" i="22" s="1"/>
  <c r="T15" i="22" s="1"/>
  <c r="AB15" i="21"/>
  <c r="P16" i="21" s="1"/>
  <c r="R16" i="21" s="1"/>
  <c r="S16" i="21" s="1"/>
  <c r="P17" i="21"/>
  <c r="R17" i="21" s="1"/>
  <c r="S17" i="21" s="1"/>
  <c r="T16" i="21" s="1"/>
  <c r="AB15" i="20"/>
  <c r="P16" i="20" s="1"/>
  <c r="R16" i="20" s="1"/>
  <c r="S16" i="20" s="1"/>
  <c r="P17" i="20"/>
  <c r="R17" i="20" s="1"/>
  <c r="S17" i="20" s="1"/>
  <c r="T16" i="20" s="1"/>
  <c r="AB15" i="19"/>
  <c r="P16" i="19"/>
  <c r="R16" i="19" s="1"/>
  <c r="S16" i="19" s="1"/>
  <c r="T16" i="19"/>
  <c r="AB15" i="18"/>
  <c r="P17" i="18"/>
  <c r="R17" i="18" s="1"/>
  <c r="S17" i="18" s="1"/>
  <c r="T16" i="18" s="1"/>
  <c r="AB15" i="17"/>
  <c r="P16" i="17" s="1"/>
  <c r="R16" i="17" s="1"/>
  <c r="S16" i="17" s="1"/>
  <c r="T15" i="17" s="1"/>
  <c r="AB15" i="16"/>
  <c r="P17" i="16"/>
  <c r="R17" i="16" s="1"/>
  <c r="S17" i="16" s="1"/>
  <c r="T16" i="16" s="1"/>
  <c r="AB15" i="15"/>
  <c r="P16" i="15" s="1"/>
  <c r="R16" i="15" s="1"/>
  <c r="S16" i="15" s="1"/>
  <c r="P17" i="15"/>
  <c r="R17" i="15" s="1"/>
  <c r="S17" i="15" s="1"/>
  <c r="T16" i="15" s="1"/>
  <c r="P16" i="14"/>
  <c r="R16" i="14" s="1"/>
  <c r="S16" i="14" s="1"/>
  <c r="P17" i="14"/>
  <c r="R17" i="14" s="1"/>
  <c r="S17" i="14" s="1"/>
  <c r="T16" i="14" s="1"/>
  <c r="T15" i="14" s="1"/>
  <c r="AC17" i="13"/>
  <c r="P19" i="13"/>
  <c r="R19" i="13" s="1"/>
  <c r="S19" i="13" s="1"/>
  <c r="P17" i="12"/>
  <c r="R17" i="12" s="1"/>
  <c r="S17" i="12" s="1"/>
  <c r="AB16" i="12"/>
  <c r="P18" i="12"/>
  <c r="R18" i="12" s="1"/>
  <c r="S18" i="12" s="1"/>
  <c r="T17" i="12" s="1"/>
  <c r="AB18" i="11"/>
  <c r="P20" i="11"/>
  <c r="R20" i="11" s="1"/>
  <c r="AB17" i="10"/>
  <c r="P18" i="10" s="1"/>
  <c r="R18" i="10" s="1"/>
  <c r="S18" i="10" s="1"/>
  <c r="P19" i="10"/>
  <c r="R19" i="10" s="1"/>
  <c r="S19" i="10" s="1"/>
  <c r="T18" i="10" s="1"/>
  <c r="AB17" i="9"/>
  <c r="P18" i="9" s="1"/>
  <c r="R18" i="9" s="1"/>
  <c r="S18" i="9" s="1"/>
  <c r="T22" i="8"/>
  <c r="T21" i="8" s="1"/>
  <c r="T29" i="8"/>
  <c r="AB20" i="8"/>
  <c r="P21" i="8" s="1"/>
  <c r="R21" i="8" s="1"/>
  <c r="S21" i="8" s="1"/>
  <c r="T20" i="8" s="1"/>
  <c r="T15" i="15" l="1"/>
  <c r="T17" i="9"/>
  <c r="T15" i="19"/>
  <c r="T18" i="13"/>
  <c r="T13" i="33"/>
  <c r="S20" i="11"/>
  <c r="T13" i="34"/>
  <c r="T13" i="32"/>
  <c r="T13" i="31"/>
  <c r="AB12" i="34"/>
  <c r="P13" i="34" s="1"/>
  <c r="R13" i="34" s="1"/>
  <c r="S13" i="34" s="1"/>
  <c r="AB12" i="33"/>
  <c r="AB12" i="32"/>
  <c r="AB12" i="31"/>
  <c r="P13" i="31"/>
  <c r="R13" i="31" s="1"/>
  <c r="S13" i="31" s="1"/>
  <c r="AB13" i="30"/>
  <c r="T14" i="30"/>
  <c r="T15" i="24"/>
  <c r="T15" i="21"/>
  <c r="AB13" i="29"/>
  <c r="P14" i="29" s="1"/>
  <c r="R14" i="29" s="1"/>
  <c r="S14" i="29" s="1"/>
  <c r="T13" i="29" s="1"/>
  <c r="AB13" i="28"/>
  <c r="P14" i="28"/>
  <c r="R14" i="28" s="1"/>
  <c r="S14" i="28" s="1"/>
  <c r="T13" i="28" s="1"/>
  <c r="AB13" i="27"/>
  <c r="P14" i="27" s="1"/>
  <c r="R14" i="27" s="1"/>
  <c r="S14" i="27" s="1"/>
  <c r="P15" i="27"/>
  <c r="R15" i="27" s="1"/>
  <c r="S15" i="27" s="1"/>
  <c r="T14" i="27" s="1"/>
  <c r="AB13" i="26"/>
  <c r="P14" i="26" s="1"/>
  <c r="R14" i="26" s="1"/>
  <c r="S14" i="26" s="1"/>
  <c r="P15" i="26"/>
  <c r="R15" i="26" s="1"/>
  <c r="S15" i="26" s="1"/>
  <c r="T14" i="26" s="1"/>
  <c r="AB13" i="25"/>
  <c r="P14" i="25" s="1"/>
  <c r="R14" i="25" s="1"/>
  <c r="S14" i="25" s="1"/>
  <c r="T14" i="25"/>
  <c r="AB14" i="24"/>
  <c r="AB14" i="23"/>
  <c r="P15" i="23" s="1"/>
  <c r="R15" i="23" s="1"/>
  <c r="S15" i="23" s="1"/>
  <c r="P16" i="23"/>
  <c r="R16" i="23" s="1"/>
  <c r="S16" i="23" s="1"/>
  <c r="T15" i="23" s="1"/>
  <c r="AB13" i="22"/>
  <c r="P14" i="22" s="1"/>
  <c r="R14" i="22" s="1"/>
  <c r="S14" i="22" s="1"/>
  <c r="P15" i="22"/>
  <c r="R15" i="22" s="1"/>
  <c r="S15" i="22" s="1"/>
  <c r="T14" i="22" s="1"/>
  <c r="AB14" i="21"/>
  <c r="T15" i="20"/>
  <c r="AB14" i="20"/>
  <c r="AB14" i="19"/>
  <c r="P15" i="19" s="1"/>
  <c r="R15" i="19" s="1"/>
  <c r="S15" i="19" s="1"/>
  <c r="AB14" i="18"/>
  <c r="P16" i="18"/>
  <c r="R16" i="18" s="1"/>
  <c r="S16" i="18" s="1"/>
  <c r="T15" i="18" s="1"/>
  <c r="AB14" i="17"/>
  <c r="AB14" i="16"/>
  <c r="P16" i="16"/>
  <c r="R16" i="16" s="1"/>
  <c r="S16" i="16" s="1"/>
  <c r="T15" i="16" s="1"/>
  <c r="AB14" i="15"/>
  <c r="P15" i="14"/>
  <c r="R15" i="14" s="1"/>
  <c r="S15" i="14" s="1"/>
  <c r="T14" i="14" s="1"/>
  <c r="AC16" i="13"/>
  <c r="P17" i="13" s="1"/>
  <c r="R17" i="13" s="1"/>
  <c r="S17" i="13" s="1"/>
  <c r="P18" i="13"/>
  <c r="R18" i="13" s="1"/>
  <c r="S18" i="13" s="1"/>
  <c r="T17" i="13" s="1"/>
  <c r="T16" i="12"/>
  <c r="AB15" i="12"/>
  <c r="AB17" i="11"/>
  <c r="P18" i="11" s="1"/>
  <c r="R18" i="11" s="1"/>
  <c r="S18" i="11" s="1"/>
  <c r="P19" i="11"/>
  <c r="R19" i="11" s="1"/>
  <c r="S19" i="11" s="1"/>
  <c r="T17" i="10"/>
  <c r="AB16" i="10"/>
  <c r="P17" i="10" s="1"/>
  <c r="R17" i="10" s="1"/>
  <c r="S17" i="10" s="1"/>
  <c r="AB16" i="9"/>
  <c r="AB19" i="8"/>
  <c r="P20" i="8" s="1"/>
  <c r="R20" i="8" s="1"/>
  <c r="T16" i="10" l="1"/>
  <c r="T14" i="19"/>
  <c r="S20" i="8"/>
  <c r="T19" i="11"/>
  <c r="T18" i="11" s="1"/>
  <c r="T17" i="11" s="1"/>
  <c r="T12" i="34"/>
  <c r="T12" i="31"/>
  <c r="AB11" i="34"/>
  <c r="P12" i="34" s="1"/>
  <c r="R12" i="34" s="1"/>
  <c r="S12" i="34" s="1"/>
  <c r="T11" i="34" s="1"/>
  <c r="AB11" i="33"/>
  <c r="P12" i="33" s="1"/>
  <c r="R12" i="33" s="1"/>
  <c r="S12" i="33" s="1"/>
  <c r="P13" i="33"/>
  <c r="R13" i="33" s="1"/>
  <c r="S13" i="33" s="1"/>
  <c r="T12" i="33" s="1"/>
  <c r="AB11" i="32"/>
  <c r="P12" i="32" s="1"/>
  <c r="R12" i="32" s="1"/>
  <c r="S12" i="32" s="1"/>
  <c r="P13" i="32"/>
  <c r="R13" i="32" s="1"/>
  <c r="S13" i="32" s="1"/>
  <c r="T12" i="32" s="1"/>
  <c r="AB11" i="31"/>
  <c r="P12" i="31" s="1"/>
  <c r="R12" i="31" s="1"/>
  <c r="S12" i="31" s="1"/>
  <c r="AB12" i="30"/>
  <c r="P13" i="30" s="1"/>
  <c r="R13" i="30" s="1"/>
  <c r="S13" i="30" s="1"/>
  <c r="P14" i="30"/>
  <c r="R14" i="30" s="1"/>
  <c r="S14" i="30" s="1"/>
  <c r="T13" i="30" s="1"/>
  <c r="T14" i="23"/>
  <c r="T13" i="22"/>
  <c r="AB12" i="29"/>
  <c r="AB12" i="28"/>
  <c r="P13" i="28" s="1"/>
  <c r="R13" i="28" s="1"/>
  <c r="S13" i="28" s="1"/>
  <c r="T12" i="28" s="1"/>
  <c r="T13" i="27"/>
  <c r="AB12" i="27"/>
  <c r="T13" i="26"/>
  <c r="AB12" i="26"/>
  <c r="T13" i="25"/>
  <c r="AB12" i="25"/>
  <c r="P13" i="25" s="1"/>
  <c r="R13" i="25" s="1"/>
  <c r="S13" i="25" s="1"/>
  <c r="AB13" i="24"/>
  <c r="P14" i="24" s="1"/>
  <c r="R14" i="24" s="1"/>
  <c r="S14" i="24" s="1"/>
  <c r="P15" i="24"/>
  <c r="R15" i="24" s="1"/>
  <c r="S15" i="24" s="1"/>
  <c r="T14" i="24" s="1"/>
  <c r="AB13" i="23"/>
  <c r="P14" i="23" s="1"/>
  <c r="R14" i="23" s="1"/>
  <c r="S14" i="23" s="1"/>
  <c r="AB12" i="22"/>
  <c r="P13" i="22" s="1"/>
  <c r="R13" i="22" s="1"/>
  <c r="S13" i="22" s="1"/>
  <c r="AB13" i="21"/>
  <c r="P14" i="21" s="1"/>
  <c r="R14" i="21" s="1"/>
  <c r="S14" i="21" s="1"/>
  <c r="P15" i="21"/>
  <c r="R15" i="21" s="1"/>
  <c r="S15" i="21" s="1"/>
  <c r="T14" i="21" s="1"/>
  <c r="AB13" i="20"/>
  <c r="P14" i="20" s="1"/>
  <c r="R14" i="20" s="1"/>
  <c r="S14" i="20" s="1"/>
  <c r="P15" i="20"/>
  <c r="R15" i="20" s="1"/>
  <c r="S15" i="20" s="1"/>
  <c r="T14" i="20" s="1"/>
  <c r="AB13" i="19"/>
  <c r="P14" i="19" s="1"/>
  <c r="R14" i="19" s="1"/>
  <c r="S14" i="19" s="1"/>
  <c r="AB13" i="18"/>
  <c r="P14" i="18"/>
  <c r="R14" i="18" s="1"/>
  <c r="S14" i="18" s="1"/>
  <c r="P15" i="18"/>
  <c r="R15" i="18" s="1"/>
  <c r="S15" i="18" s="1"/>
  <c r="T14" i="18" s="1"/>
  <c r="T13" i="18" s="1"/>
  <c r="AB13" i="17"/>
  <c r="P14" i="17" s="1"/>
  <c r="R14" i="17" s="1"/>
  <c r="S14" i="17" s="1"/>
  <c r="P15" i="17"/>
  <c r="R15" i="17" s="1"/>
  <c r="S15" i="17" s="1"/>
  <c r="T14" i="17" s="1"/>
  <c r="T16" i="13"/>
  <c r="AB13" i="16"/>
  <c r="P14" i="16"/>
  <c r="R14" i="16" s="1"/>
  <c r="S14" i="16" s="1"/>
  <c r="P15" i="16"/>
  <c r="R15" i="16" s="1"/>
  <c r="S15" i="16" s="1"/>
  <c r="T14" i="16" s="1"/>
  <c r="AB13" i="15"/>
  <c r="P14" i="15" s="1"/>
  <c r="R14" i="15" s="1"/>
  <c r="S14" i="15" s="1"/>
  <c r="P15" i="15"/>
  <c r="R15" i="15" s="1"/>
  <c r="S15" i="15" s="1"/>
  <c r="T14" i="15" s="1"/>
  <c r="AC15" i="13"/>
  <c r="AB14" i="12"/>
  <c r="P16" i="12"/>
  <c r="R16" i="12" s="1"/>
  <c r="S16" i="12" s="1"/>
  <c r="T15" i="12" s="1"/>
  <c r="AB16" i="11"/>
  <c r="AB15" i="10"/>
  <c r="AB15" i="9"/>
  <c r="P16" i="9" s="1"/>
  <c r="R16" i="9" s="1"/>
  <c r="S16" i="9" s="1"/>
  <c r="P17" i="9"/>
  <c r="R17" i="9" s="1"/>
  <c r="S17" i="9" s="1"/>
  <c r="T16" i="9" s="1"/>
  <c r="AB18" i="8"/>
  <c r="P19" i="8" s="1"/>
  <c r="R19" i="8" s="1"/>
  <c r="S19" i="8" s="1"/>
  <c r="T13" i="19" l="1"/>
  <c r="T13" i="20"/>
  <c r="T19" i="8"/>
  <c r="T18" i="8" s="1"/>
  <c r="T12" i="30"/>
  <c r="T11" i="32"/>
  <c r="T11" i="31"/>
  <c r="AB10" i="34"/>
  <c r="P11" i="34" s="1"/>
  <c r="R11" i="34" s="1"/>
  <c r="T11" i="33"/>
  <c r="AB10" i="33"/>
  <c r="P11" i="33"/>
  <c r="R11" i="33" s="1"/>
  <c r="AB10" i="32"/>
  <c r="AB10" i="31"/>
  <c r="P11" i="31" s="1"/>
  <c r="R11" i="31" s="1"/>
  <c r="AB11" i="30"/>
  <c r="P12" i="30"/>
  <c r="R12" i="30" s="1"/>
  <c r="S12" i="30" s="1"/>
  <c r="T13" i="23"/>
  <c r="T12" i="22"/>
  <c r="AB11" i="29"/>
  <c r="P13" i="29"/>
  <c r="R13" i="29" s="1"/>
  <c r="S13" i="29" s="1"/>
  <c r="T12" i="29" s="1"/>
  <c r="AB11" i="28"/>
  <c r="P12" i="28"/>
  <c r="R12" i="28" s="1"/>
  <c r="S12" i="28" s="1"/>
  <c r="T11" i="28" s="1"/>
  <c r="AB11" i="27"/>
  <c r="P12" i="27" s="1"/>
  <c r="R12" i="27" s="1"/>
  <c r="S12" i="27" s="1"/>
  <c r="P13" i="27"/>
  <c r="R13" i="27" s="1"/>
  <c r="S13" i="27" s="1"/>
  <c r="T12" i="27" s="1"/>
  <c r="AB11" i="26"/>
  <c r="P12" i="26"/>
  <c r="R12" i="26" s="1"/>
  <c r="S12" i="26" s="1"/>
  <c r="P13" i="26"/>
  <c r="R13" i="26" s="1"/>
  <c r="S13" i="26" s="1"/>
  <c r="T12" i="26" s="1"/>
  <c r="T12" i="25"/>
  <c r="AB11" i="25"/>
  <c r="P12" i="25" s="1"/>
  <c r="R12" i="25" s="1"/>
  <c r="S12" i="25" s="1"/>
  <c r="T13" i="24"/>
  <c r="AB12" i="24"/>
  <c r="P13" i="24" s="1"/>
  <c r="R13" i="24" s="1"/>
  <c r="S13" i="24" s="1"/>
  <c r="AB12" i="23"/>
  <c r="AB11" i="22"/>
  <c r="P12" i="22" s="1"/>
  <c r="R12" i="22" s="1"/>
  <c r="S12" i="22" s="1"/>
  <c r="T11" i="22" s="1"/>
  <c r="T13" i="21"/>
  <c r="AB12" i="21"/>
  <c r="T13" i="17"/>
  <c r="AB12" i="20"/>
  <c r="AB12" i="19"/>
  <c r="AB12" i="18"/>
  <c r="P13" i="18" s="1"/>
  <c r="R13" i="18" s="1"/>
  <c r="S13" i="18" s="1"/>
  <c r="T12" i="18" s="1"/>
  <c r="AB12" i="17"/>
  <c r="T13" i="16"/>
  <c r="AB12" i="16"/>
  <c r="P13" i="16" s="1"/>
  <c r="R13" i="16" s="1"/>
  <c r="S13" i="16" s="1"/>
  <c r="T13" i="15"/>
  <c r="AB12" i="15"/>
  <c r="P14" i="14"/>
  <c r="R14" i="14" s="1"/>
  <c r="S14" i="14" s="1"/>
  <c r="T13" i="14" s="1"/>
  <c r="AC14" i="13"/>
  <c r="P15" i="13" s="1"/>
  <c r="R15" i="13" s="1"/>
  <c r="S15" i="13" s="1"/>
  <c r="P16" i="13"/>
  <c r="R16" i="13" s="1"/>
  <c r="S16" i="13" s="1"/>
  <c r="T15" i="13" s="1"/>
  <c r="AB13" i="12"/>
  <c r="P15" i="12"/>
  <c r="R15" i="12" s="1"/>
  <c r="S15" i="12" s="1"/>
  <c r="T14" i="12" s="1"/>
  <c r="AB15" i="11"/>
  <c r="P17" i="11"/>
  <c r="R17" i="11" s="1"/>
  <c r="S17" i="11" s="1"/>
  <c r="T16" i="11" s="1"/>
  <c r="AB14" i="10"/>
  <c r="P15" i="10"/>
  <c r="R15" i="10" s="1"/>
  <c r="S15" i="10" s="1"/>
  <c r="P16" i="10"/>
  <c r="R16" i="10" s="1"/>
  <c r="S16" i="10" s="1"/>
  <c r="T15" i="10" s="1"/>
  <c r="T15" i="9"/>
  <c r="AB14" i="9"/>
  <c r="AB17" i="8"/>
  <c r="P18" i="8" s="1"/>
  <c r="R18" i="8" s="1"/>
  <c r="S18" i="8" s="1"/>
  <c r="T11" i="30" l="1"/>
  <c r="T11" i="27"/>
  <c r="T11" i="26"/>
  <c r="S11" i="31"/>
  <c r="S11" i="34"/>
  <c r="S11" i="33"/>
  <c r="T17" i="8"/>
  <c r="AB9" i="34"/>
  <c r="AB9" i="33"/>
  <c r="AB9" i="32"/>
  <c r="P10" i="32"/>
  <c r="R10" i="32" s="1"/>
  <c r="S10" i="32" s="1"/>
  <c r="P11" i="32"/>
  <c r="R11" i="32" s="1"/>
  <c r="AB9" i="31"/>
  <c r="P10" i="31" s="1"/>
  <c r="R10" i="31" s="1"/>
  <c r="S10" i="31" s="1"/>
  <c r="AB10" i="30"/>
  <c r="P11" i="30" s="1"/>
  <c r="R11" i="30" s="1"/>
  <c r="AB10" i="29"/>
  <c r="P12" i="29"/>
  <c r="R12" i="29" s="1"/>
  <c r="S12" i="29" s="1"/>
  <c r="T11" i="29" s="1"/>
  <c r="AB10" i="28"/>
  <c r="P11" i="28" s="1"/>
  <c r="R11" i="28" s="1"/>
  <c r="AB10" i="27"/>
  <c r="P11" i="27" s="1"/>
  <c r="R11" i="27" s="1"/>
  <c r="AB10" i="26"/>
  <c r="P11" i="26" s="1"/>
  <c r="R11" i="26" s="1"/>
  <c r="AB10" i="25"/>
  <c r="P11" i="25" s="1"/>
  <c r="R11" i="25" s="1"/>
  <c r="T11" i="25"/>
  <c r="AB11" i="24"/>
  <c r="P12" i="24" s="1"/>
  <c r="R12" i="24" s="1"/>
  <c r="S12" i="24" s="1"/>
  <c r="T12" i="24"/>
  <c r="AB11" i="23"/>
  <c r="P13" i="23"/>
  <c r="R13" i="23" s="1"/>
  <c r="S13" i="23" s="1"/>
  <c r="T12" i="23" s="1"/>
  <c r="AB10" i="22"/>
  <c r="AB11" i="21"/>
  <c r="P12" i="21" s="1"/>
  <c r="R12" i="21" s="1"/>
  <c r="S12" i="21" s="1"/>
  <c r="P13" i="21"/>
  <c r="R13" i="21" s="1"/>
  <c r="S13" i="21" s="1"/>
  <c r="T12" i="21" s="1"/>
  <c r="AB11" i="20"/>
  <c r="P12" i="20" s="1"/>
  <c r="R12" i="20" s="1"/>
  <c r="S12" i="20" s="1"/>
  <c r="P13" i="20"/>
  <c r="R13" i="20" s="1"/>
  <c r="S13" i="20" s="1"/>
  <c r="T12" i="20" s="1"/>
  <c r="AB11" i="19"/>
  <c r="P12" i="19" s="1"/>
  <c r="R12" i="19" s="1"/>
  <c r="S12" i="19" s="1"/>
  <c r="P13" i="19"/>
  <c r="R13" i="19" s="1"/>
  <c r="S13" i="19" s="1"/>
  <c r="T12" i="19" s="1"/>
  <c r="AB11" i="18"/>
  <c r="P12" i="18" s="1"/>
  <c r="R12" i="18" s="1"/>
  <c r="S12" i="18" s="1"/>
  <c r="T11" i="18" s="1"/>
  <c r="AB11" i="17"/>
  <c r="P12" i="17" s="1"/>
  <c r="R12" i="17" s="1"/>
  <c r="S12" i="17" s="1"/>
  <c r="P13" i="17"/>
  <c r="R13" i="17" s="1"/>
  <c r="S13" i="17" s="1"/>
  <c r="T12" i="17" s="1"/>
  <c r="AB11" i="16"/>
  <c r="P12" i="16" s="1"/>
  <c r="R12" i="16" s="1"/>
  <c r="S12" i="16" s="1"/>
  <c r="T12" i="16"/>
  <c r="AB11" i="15"/>
  <c r="P12" i="15" s="1"/>
  <c r="R12" i="15" s="1"/>
  <c r="S12" i="15" s="1"/>
  <c r="P13" i="15"/>
  <c r="R13" i="15" s="1"/>
  <c r="S13" i="15" s="1"/>
  <c r="T12" i="15" s="1"/>
  <c r="P12" i="14"/>
  <c r="R12" i="14" s="1"/>
  <c r="S12" i="14" s="1"/>
  <c r="P13" i="14"/>
  <c r="R13" i="14" s="1"/>
  <c r="S13" i="14" s="1"/>
  <c r="T12" i="14" s="1"/>
  <c r="T14" i="13"/>
  <c r="AC13" i="13"/>
  <c r="AB12" i="12"/>
  <c r="P13" i="12" s="1"/>
  <c r="R13" i="12" s="1"/>
  <c r="S13" i="12" s="1"/>
  <c r="P14" i="12"/>
  <c r="R14" i="12" s="1"/>
  <c r="S14" i="12" s="1"/>
  <c r="T13" i="12" s="1"/>
  <c r="AB14" i="11"/>
  <c r="P16" i="11"/>
  <c r="R16" i="11" s="1"/>
  <c r="S16" i="11" s="1"/>
  <c r="T15" i="11" s="1"/>
  <c r="T14" i="10"/>
  <c r="AB13" i="10"/>
  <c r="P14" i="10" s="1"/>
  <c r="R14" i="10" s="1"/>
  <c r="S14" i="10" s="1"/>
  <c r="AB13" i="9"/>
  <c r="P14" i="9" s="1"/>
  <c r="R14" i="9" s="1"/>
  <c r="S14" i="9" s="1"/>
  <c r="P15" i="9"/>
  <c r="R15" i="9" s="1"/>
  <c r="S15" i="9" s="1"/>
  <c r="T14" i="9" s="1"/>
  <c r="AB16" i="8"/>
  <c r="P17" i="8" s="1"/>
  <c r="R17" i="8" s="1"/>
  <c r="S17" i="8" s="1"/>
  <c r="T16" i="8" l="1"/>
  <c r="S11" i="28"/>
  <c r="S11" i="26"/>
  <c r="S11" i="25"/>
  <c r="S11" i="27"/>
  <c r="T11" i="20"/>
  <c r="T11" i="19"/>
  <c r="S11" i="32"/>
  <c r="T10" i="33"/>
  <c r="T10" i="34"/>
  <c r="S11" i="30"/>
  <c r="T13" i="10"/>
  <c r="T10" i="31"/>
  <c r="T9" i="31" s="1"/>
  <c r="T13" i="9"/>
  <c r="AB8" i="34"/>
  <c r="P10" i="34"/>
  <c r="R10" i="34" s="1"/>
  <c r="S10" i="34" s="1"/>
  <c r="AB8" i="33"/>
  <c r="P10" i="33"/>
  <c r="R10" i="33" s="1"/>
  <c r="S10" i="33" s="1"/>
  <c r="AB8" i="32"/>
  <c r="AB8" i="31"/>
  <c r="AB9" i="30"/>
  <c r="T11" i="24"/>
  <c r="T11" i="21"/>
  <c r="AB9" i="29"/>
  <c r="P11" i="29"/>
  <c r="R11" i="29" s="1"/>
  <c r="AB9" i="28"/>
  <c r="AB9" i="27"/>
  <c r="P10" i="27" s="1"/>
  <c r="R10" i="27" s="1"/>
  <c r="S10" i="27" s="1"/>
  <c r="AB9" i="26"/>
  <c r="AB9" i="25"/>
  <c r="P10" i="25" s="1"/>
  <c r="R10" i="25" s="1"/>
  <c r="S10" i="25" s="1"/>
  <c r="T10" i="25"/>
  <c r="AB10" i="24"/>
  <c r="P11" i="24" s="1"/>
  <c r="R11" i="24" s="1"/>
  <c r="AB10" i="23"/>
  <c r="P11" i="23" s="1"/>
  <c r="R11" i="23" s="1"/>
  <c r="P12" i="23"/>
  <c r="R12" i="23" s="1"/>
  <c r="S12" i="23" s="1"/>
  <c r="T11" i="23" s="1"/>
  <c r="AB9" i="22"/>
  <c r="P10" i="22" s="1"/>
  <c r="R10" i="22" s="1"/>
  <c r="S10" i="22" s="1"/>
  <c r="P11" i="22"/>
  <c r="R11" i="22" s="1"/>
  <c r="AB10" i="21"/>
  <c r="P11" i="21" s="1"/>
  <c r="R11" i="21" s="1"/>
  <c r="AB10" i="20"/>
  <c r="AB10" i="19"/>
  <c r="AB10" i="18"/>
  <c r="T11" i="17"/>
  <c r="AB10" i="17"/>
  <c r="T11" i="16"/>
  <c r="T11" i="15"/>
  <c r="T11" i="14"/>
  <c r="AB10" i="16"/>
  <c r="AB10" i="15"/>
  <c r="P11" i="14"/>
  <c r="R11" i="14" s="1"/>
  <c r="AC12" i="13"/>
  <c r="P13" i="13" s="1"/>
  <c r="R13" i="13" s="1"/>
  <c r="S13" i="13" s="1"/>
  <c r="P14" i="13"/>
  <c r="R14" i="13" s="1"/>
  <c r="S14" i="13" s="1"/>
  <c r="T13" i="13" s="1"/>
  <c r="T12" i="12"/>
  <c r="AB11" i="12"/>
  <c r="P12" i="12" s="1"/>
  <c r="R12" i="12" s="1"/>
  <c r="S12" i="12" s="1"/>
  <c r="AB13" i="11"/>
  <c r="P14" i="11" s="1"/>
  <c r="R14" i="11" s="1"/>
  <c r="S14" i="11" s="1"/>
  <c r="P15" i="11"/>
  <c r="R15" i="11" s="1"/>
  <c r="S15" i="11" s="1"/>
  <c r="T14" i="11" s="1"/>
  <c r="AB12" i="10"/>
  <c r="P13" i="10" s="1"/>
  <c r="R13" i="10" s="1"/>
  <c r="S13" i="10" s="1"/>
  <c r="AB12" i="9"/>
  <c r="AB15" i="8"/>
  <c r="P16" i="8" s="1"/>
  <c r="R16" i="8" s="1"/>
  <c r="S16" i="8" s="1"/>
  <c r="T15" i="8" l="1"/>
  <c r="T9" i="33"/>
  <c r="T10" i="28"/>
  <c r="T10" i="27"/>
  <c r="T10" i="26"/>
  <c r="S11" i="24"/>
  <c r="T9" i="27"/>
  <c r="S11" i="23"/>
  <c r="S11" i="21"/>
  <c r="S11" i="22"/>
  <c r="P11" i="17"/>
  <c r="R11" i="17" s="1"/>
  <c r="AB9" i="17"/>
  <c r="S11" i="14"/>
  <c r="T10" i="14" s="1"/>
  <c r="T9" i="34"/>
  <c r="S11" i="29"/>
  <c r="T12" i="10"/>
  <c r="T10" i="30"/>
  <c r="T10" i="32"/>
  <c r="T9" i="32" s="1"/>
  <c r="AB7" i="34"/>
  <c r="P9" i="34"/>
  <c r="R9" i="34" s="1"/>
  <c r="S9" i="34" s="1"/>
  <c r="AB7" i="33"/>
  <c r="P8" i="33" s="1"/>
  <c r="R8" i="33" s="1"/>
  <c r="S8" i="33" s="1"/>
  <c r="P9" i="33"/>
  <c r="R9" i="33" s="1"/>
  <c r="S9" i="33" s="1"/>
  <c r="AB7" i="32"/>
  <c r="P8" i="32" s="1"/>
  <c r="R8" i="32" s="1"/>
  <c r="S8" i="32" s="1"/>
  <c r="P9" i="32"/>
  <c r="R9" i="32" s="1"/>
  <c r="S9" i="32" s="1"/>
  <c r="T8" i="32" s="1"/>
  <c r="AB7" i="31"/>
  <c r="P9" i="31"/>
  <c r="R9" i="31" s="1"/>
  <c r="S9" i="31" s="1"/>
  <c r="T8" i="31" s="1"/>
  <c r="AB8" i="30"/>
  <c r="P10" i="30"/>
  <c r="R10" i="30" s="1"/>
  <c r="S10" i="30" s="1"/>
  <c r="T10" i="23"/>
  <c r="AB8" i="29"/>
  <c r="P9" i="29" s="1"/>
  <c r="R9" i="29" s="1"/>
  <c r="S9" i="29" s="1"/>
  <c r="P10" i="29"/>
  <c r="R10" i="29" s="1"/>
  <c r="S10" i="29" s="1"/>
  <c r="AB8" i="28"/>
  <c r="P10" i="28"/>
  <c r="R10" i="28" s="1"/>
  <c r="S10" i="28" s="1"/>
  <c r="T9" i="28" s="1"/>
  <c r="AB8" i="27"/>
  <c r="AB8" i="26"/>
  <c r="P9" i="26" s="1"/>
  <c r="R9" i="26" s="1"/>
  <c r="S9" i="26" s="1"/>
  <c r="P10" i="26"/>
  <c r="R10" i="26" s="1"/>
  <c r="S10" i="26" s="1"/>
  <c r="T9" i="26" s="1"/>
  <c r="T9" i="25"/>
  <c r="AB8" i="25"/>
  <c r="AB9" i="24"/>
  <c r="AB9" i="23"/>
  <c r="P10" i="23" s="1"/>
  <c r="R10" i="23" s="1"/>
  <c r="S10" i="23" s="1"/>
  <c r="AB8" i="22"/>
  <c r="P9" i="22" s="1"/>
  <c r="R9" i="22" s="1"/>
  <c r="S9" i="22" s="1"/>
  <c r="AB9" i="21"/>
  <c r="P10" i="21" s="1"/>
  <c r="R10" i="21" s="1"/>
  <c r="S10" i="21" s="1"/>
  <c r="AB9" i="20"/>
  <c r="P10" i="20" s="1"/>
  <c r="R10" i="20" s="1"/>
  <c r="S10" i="20" s="1"/>
  <c r="P11" i="20"/>
  <c r="R11" i="20" s="1"/>
  <c r="AB9" i="19"/>
  <c r="P10" i="19" s="1"/>
  <c r="R10" i="19" s="1"/>
  <c r="S10" i="19" s="1"/>
  <c r="P11" i="19"/>
  <c r="R11" i="19" s="1"/>
  <c r="AB9" i="18"/>
  <c r="P10" i="18"/>
  <c r="R10" i="18" s="1"/>
  <c r="S10" i="18" s="1"/>
  <c r="P11" i="18"/>
  <c r="R11" i="18" s="1"/>
  <c r="P10" i="16"/>
  <c r="R10" i="16" s="1"/>
  <c r="P11" i="16"/>
  <c r="R11" i="16" s="1"/>
  <c r="AB9" i="15"/>
  <c r="P10" i="15"/>
  <c r="R10" i="15" s="1"/>
  <c r="S10" i="15" s="1"/>
  <c r="P11" i="15"/>
  <c r="R11" i="15" s="1"/>
  <c r="P10" i="14"/>
  <c r="R10" i="14" s="1"/>
  <c r="S10" i="14" s="1"/>
  <c r="T12" i="13"/>
  <c r="AC11" i="13"/>
  <c r="P12" i="13" s="1"/>
  <c r="R12" i="13" s="1"/>
  <c r="S12" i="13" s="1"/>
  <c r="AB10" i="12"/>
  <c r="T11" i="12"/>
  <c r="T13" i="11"/>
  <c r="AB12" i="11"/>
  <c r="P13" i="11" s="1"/>
  <c r="R13" i="11" s="1"/>
  <c r="S13" i="11" s="1"/>
  <c r="AB11" i="10"/>
  <c r="P12" i="10"/>
  <c r="R12" i="10" s="1"/>
  <c r="S12" i="10" s="1"/>
  <c r="AB11" i="9"/>
  <c r="P12" i="9" s="1"/>
  <c r="R12" i="9" s="1"/>
  <c r="S12" i="9" s="1"/>
  <c r="P13" i="9"/>
  <c r="R13" i="9" s="1"/>
  <c r="S13" i="9" s="1"/>
  <c r="T12" i="9" s="1"/>
  <c r="AB14" i="8"/>
  <c r="P15" i="8" s="1"/>
  <c r="R15" i="8" s="1"/>
  <c r="S15" i="8" s="1"/>
  <c r="T14" i="8" l="1"/>
  <c r="T11" i="10"/>
  <c r="T8" i="34"/>
  <c r="T8" i="33"/>
  <c r="T7" i="33" s="1"/>
  <c r="T9" i="30"/>
  <c r="T9" i="23"/>
  <c r="T10" i="24"/>
  <c r="S11" i="20"/>
  <c r="T10" i="22"/>
  <c r="T9" i="22" s="1"/>
  <c r="T8" i="22" s="1"/>
  <c r="S11" i="19"/>
  <c r="T10" i="21"/>
  <c r="T9" i="21" s="1"/>
  <c r="AB8" i="17"/>
  <c r="P9" i="17" s="1"/>
  <c r="R9" i="17" s="1"/>
  <c r="S9" i="17" s="1"/>
  <c r="S11" i="18"/>
  <c r="S11" i="15"/>
  <c r="P10" i="17"/>
  <c r="R10" i="17" s="1"/>
  <c r="S10" i="17" s="1"/>
  <c r="S11" i="16"/>
  <c r="S11" i="17"/>
  <c r="T10" i="29"/>
  <c r="T9" i="29" s="1"/>
  <c r="T8" i="29" s="1"/>
  <c r="T7" i="32"/>
  <c r="AB6" i="34"/>
  <c r="P7" i="34" s="1"/>
  <c r="R7" i="34" s="1"/>
  <c r="S7" i="34" s="1"/>
  <c r="P8" i="34"/>
  <c r="R8" i="34" s="1"/>
  <c r="S8" i="34" s="1"/>
  <c r="T7" i="34" s="1"/>
  <c r="AB6" i="33"/>
  <c r="AB6" i="32"/>
  <c r="AB6" i="31"/>
  <c r="P7" i="31" s="1"/>
  <c r="R7" i="31" s="1"/>
  <c r="S7" i="31" s="1"/>
  <c r="P8" i="31"/>
  <c r="R8" i="31" s="1"/>
  <c r="S8" i="31" s="1"/>
  <c r="T7" i="31" s="1"/>
  <c r="AB7" i="30"/>
  <c r="P8" i="30" s="1"/>
  <c r="R8" i="30" s="1"/>
  <c r="S8" i="30" s="1"/>
  <c r="P9" i="30"/>
  <c r="R9" i="30" s="1"/>
  <c r="S9" i="30" s="1"/>
  <c r="T8" i="30" s="1"/>
  <c r="AB7" i="29"/>
  <c r="P8" i="29" s="1"/>
  <c r="R8" i="29" s="1"/>
  <c r="S8" i="29" s="1"/>
  <c r="AB7" i="28"/>
  <c r="P8" i="28" s="1"/>
  <c r="R8" i="28" s="1"/>
  <c r="S8" i="28" s="1"/>
  <c r="P9" i="28"/>
  <c r="R9" i="28" s="1"/>
  <c r="S9" i="28" s="1"/>
  <c r="T8" i="28" s="1"/>
  <c r="AB7" i="27"/>
  <c r="P8" i="27" s="1"/>
  <c r="R8" i="27" s="1"/>
  <c r="S8" i="27" s="1"/>
  <c r="P9" i="27"/>
  <c r="R9" i="27" s="1"/>
  <c r="S9" i="27" s="1"/>
  <c r="T8" i="27" s="1"/>
  <c r="AB7" i="26"/>
  <c r="P8" i="26" s="1"/>
  <c r="R8" i="26" s="1"/>
  <c r="S8" i="26" s="1"/>
  <c r="T8" i="26"/>
  <c r="AB7" i="25"/>
  <c r="P9" i="25"/>
  <c r="R9" i="25" s="1"/>
  <c r="S9" i="25" s="1"/>
  <c r="T8" i="25" s="1"/>
  <c r="AB8" i="24"/>
  <c r="P9" i="24" s="1"/>
  <c r="R9" i="24" s="1"/>
  <c r="S9" i="24" s="1"/>
  <c r="P10" i="24"/>
  <c r="R10" i="24" s="1"/>
  <c r="S10" i="24" s="1"/>
  <c r="T9" i="24" s="1"/>
  <c r="AB8" i="23"/>
  <c r="AB7" i="22"/>
  <c r="P8" i="22" s="1"/>
  <c r="R8" i="22" s="1"/>
  <c r="S8" i="22" s="1"/>
  <c r="AB8" i="21"/>
  <c r="P9" i="21" s="1"/>
  <c r="R9" i="21" s="1"/>
  <c r="S9" i="21" s="1"/>
  <c r="AB8" i="20"/>
  <c r="P9" i="20" s="1"/>
  <c r="R9" i="20" s="1"/>
  <c r="S9" i="20" s="1"/>
  <c r="AB8" i="19"/>
  <c r="AB8" i="18"/>
  <c r="P9" i="18" s="1"/>
  <c r="R9" i="18" s="1"/>
  <c r="S9" i="18" s="1"/>
  <c r="T9" i="14"/>
  <c r="AB8" i="15"/>
  <c r="AC10" i="13"/>
  <c r="T11" i="13"/>
  <c r="AB9" i="12"/>
  <c r="P10" i="12"/>
  <c r="R10" i="12" s="1"/>
  <c r="S10" i="12" s="1"/>
  <c r="P11" i="12"/>
  <c r="R11" i="12" s="1"/>
  <c r="T12" i="11"/>
  <c r="AB11" i="11"/>
  <c r="P12" i="11" s="1"/>
  <c r="R12" i="11" s="1"/>
  <c r="S12" i="11" s="1"/>
  <c r="AB10" i="10"/>
  <c r="T11" i="9"/>
  <c r="AB10" i="9"/>
  <c r="AB13" i="8"/>
  <c r="P14" i="8" s="1"/>
  <c r="R14" i="8" s="1"/>
  <c r="S14" i="8" s="1"/>
  <c r="T13" i="8" s="1"/>
  <c r="T7" i="28" l="1"/>
  <c r="T10" i="19"/>
  <c r="T9" i="19" s="1"/>
  <c r="T8" i="21"/>
  <c r="T10" i="20"/>
  <c r="T9" i="20" s="1"/>
  <c r="T8" i="20" s="1"/>
  <c r="T10" i="15"/>
  <c r="T9" i="15" s="1"/>
  <c r="T10" i="18"/>
  <c r="T9" i="18" s="1"/>
  <c r="T8" i="18" s="1"/>
  <c r="T10" i="16"/>
  <c r="T9" i="16" s="1"/>
  <c r="AB7" i="17"/>
  <c r="P8" i="17" s="1"/>
  <c r="T10" i="17"/>
  <c r="T9" i="17" s="1"/>
  <c r="T8" i="17" s="1"/>
  <c r="S11" i="12"/>
  <c r="T6" i="34"/>
  <c r="T6" i="31"/>
  <c r="T7" i="30"/>
  <c r="AB5" i="34"/>
  <c r="P6" i="34" s="1"/>
  <c r="R6" i="34" s="1"/>
  <c r="S6" i="34" s="1"/>
  <c r="AB5" i="33"/>
  <c r="P6" i="33" s="1"/>
  <c r="R6" i="33" s="1"/>
  <c r="S6" i="33" s="1"/>
  <c r="P7" i="33"/>
  <c r="R7" i="33" s="1"/>
  <c r="S7" i="33" s="1"/>
  <c r="T6" i="33" s="1"/>
  <c r="AB5" i="32"/>
  <c r="P6" i="32" s="1"/>
  <c r="R6" i="32" s="1"/>
  <c r="S6" i="32" s="1"/>
  <c r="P7" i="32"/>
  <c r="R7" i="32" s="1"/>
  <c r="S7" i="32" s="1"/>
  <c r="T6" i="32" s="1"/>
  <c r="AB5" i="31"/>
  <c r="P6" i="31" s="1"/>
  <c r="R6" i="31" s="1"/>
  <c r="S6" i="31" s="1"/>
  <c r="AB6" i="30"/>
  <c r="T7" i="27"/>
  <c r="T7" i="26"/>
  <c r="T8" i="24"/>
  <c r="T7" i="29"/>
  <c r="AB6" i="29"/>
  <c r="P7" i="29" s="1"/>
  <c r="R7" i="29" s="1"/>
  <c r="S7" i="29" s="1"/>
  <c r="AB6" i="28"/>
  <c r="AB6" i="27"/>
  <c r="AB6" i="26"/>
  <c r="AB6" i="25"/>
  <c r="P8" i="25"/>
  <c r="R8" i="25" s="1"/>
  <c r="S8" i="25" s="1"/>
  <c r="T7" i="25" s="1"/>
  <c r="AB7" i="24"/>
  <c r="P8" i="24" s="1"/>
  <c r="R8" i="24" s="1"/>
  <c r="S8" i="24" s="1"/>
  <c r="AB7" i="23"/>
  <c r="P8" i="23" s="1"/>
  <c r="R8" i="23" s="1"/>
  <c r="S8" i="23" s="1"/>
  <c r="P9" i="23"/>
  <c r="R9" i="23" s="1"/>
  <c r="S9" i="23" s="1"/>
  <c r="T8" i="23" s="1"/>
  <c r="T7" i="22"/>
  <c r="AB6" i="22"/>
  <c r="AB7" i="21"/>
  <c r="AB7" i="20"/>
  <c r="P8" i="20"/>
  <c r="R8" i="20" s="1"/>
  <c r="S8" i="20" s="1"/>
  <c r="AB7" i="19"/>
  <c r="P8" i="19"/>
  <c r="R8" i="19" s="1"/>
  <c r="S8" i="19" s="1"/>
  <c r="P9" i="19"/>
  <c r="R9" i="19" s="1"/>
  <c r="S9" i="19" s="1"/>
  <c r="T8" i="19" s="1"/>
  <c r="AB7" i="18"/>
  <c r="P8" i="16"/>
  <c r="R8" i="16" s="1"/>
  <c r="P9" i="16"/>
  <c r="R9" i="16" s="1"/>
  <c r="AB7" i="15"/>
  <c r="P8" i="15" s="1"/>
  <c r="R8" i="15" s="1"/>
  <c r="S8" i="15" s="1"/>
  <c r="P9" i="15"/>
  <c r="R9" i="15" s="1"/>
  <c r="S9" i="15" s="1"/>
  <c r="P8" i="14"/>
  <c r="R8" i="14" s="1"/>
  <c r="S8" i="14" s="1"/>
  <c r="P9" i="14"/>
  <c r="R9" i="14" s="1"/>
  <c r="S9" i="14" s="1"/>
  <c r="T8" i="14" s="1"/>
  <c r="AC9" i="13"/>
  <c r="P11" i="13"/>
  <c r="R11" i="13" s="1"/>
  <c r="AB8" i="12"/>
  <c r="P9" i="12" s="1"/>
  <c r="R9" i="12" s="1"/>
  <c r="S9" i="12" s="1"/>
  <c r="AB10" i="11"/>
  <c r="P10" i="11" s="1"/>
  <c r="R10" i="11" s="1"/>
  <c r="T11" i="11"/>
  <c r="AB9" i="10"/>
  <c r="P10" i="10"/>
  <c r="R10" i="10" s="1"/>
  <c r="S10" i="10" s="1"/>
  <c r="P11" i="10"/>
  <c r="R11" i="10" s="1"/>
  <c r="AB9" i="9"/>
  <c r="P10" i="9" s="1"/>
  <c r="R10" i="9" s="1"/>
  <c r="S10" i="9" s="1"/>
  <c r="P11" i="9"/>
  <c r="R11" i="9" s="1"/>
  <c r="AB12" i="8"/>
  <c r="P13" i="8" s="1"/>
  <c r="R13" i="8" s="1"/>
  <c r="S13" i="8" s="1"/>
  <c r="T12" i="8" s="1"/>
  <c r="T8" i="15" l="1"/>
  <c r="T8" i="16"/>
  <c r="S11" i="9"/>
  <c r="T7" i="20"/>
  <c r="S11" i="13"/>
  <c r="AB6" i="17"/>
  <c r="P7" i="17" s="1"/>
  <c r="R7" i="17" s="1"/>
  <c r="S7" i="17" s="1"/>
  <c r="S11" i="10"/>
  <c r="T10" i="12"/>
  <c r="T9" i="12" s="1"/>
  <c r="T8" i="12" s="1"/>
  <c r="AB5" i="30"/>
  <c r="P6" i="30" s="1"/>
  <c r="R6" i="30" s="1"/>
  <c r="S6" i="30" s="1"/>
  <c r="P7" i="30"/>
  <c r="R7" i="30" s="1"/>
  <c r="S7" i="30" s="1"/>
  <c r="T6" i="30" s="1"/>
  <c r="T7" i="24"/>
  <c r="T6" i="29"/>
  <c r="AB5" i="29"/>
  <c r="P6" i="29" s="1"/>
  <c r="R6" i="29" s="1"/>
  <c r="S6" i="29" s="1"/>
  <c r="AB5" i="28"/>
  <c r="P6" i="28" s="1"/>
  <c r="R6" i="28" s="1"/>
  <c r="S6" i="28" s="1"/>
  <c r="P7" i="28"/>
  <c r="R7" i="28" s="1"/>
  <c r="S7" i="28" s="1"/>
  <c r="T6" i="28" s="1"/>
  <c r="AB5" i="27"/>
  <c r="P6" i="27" s="1"/>
  <c r="R6" i="27" s="1"/>
  <c r="S6" i="27" s="1"/>
  <c r="P7" i="27"/>
  <c r="R7" i="27" s="1"/>
  <c r="S7" i="27" s="1"/>
  <c r="T6" i="27" s="1"/>
  <c r="AB5" i="26"/>
  <c r="P6" i="26" s="1"/>
  <c r="R6" i="26" s="1"/>
  <c r="S6" i="26" s="1"/>
  <c r="P7" i="26"/>
  <c r="R7" i="26" s="1"/>
  <c r="S7" i="26" s="1"/>
  <c r="T6" i="26" s="1"/>
  <c r="AB5" i="25"/>
  <c r="P6" i="25" s="1"/>
  <c r="R6" i="25" s="1"/>
  <c r="S6" i="25" s="1"/>
  <c r="P7" i="25"/>
  <c r="R7" i="25" s="1"/>
  <c r="S7" i="25" s="1"/>
  <c r="T6" i="25" s="1"/>
  <c r="AB6" i="24"/>
  <c r="P7" i="24" s="1"/>
  <c r="R7" i="24" s="1"/>
  <c r="S7" i="24" s="1"/>
  <c r="T7" i="23"/>
  <c r="AB6" i="23"/>
  <c r="AB5" i="22"/>
  <c r="P6" i="22" s="1"/>
  <c r="R6" i="22" s="1"/>
  <c r="S6" i="22" s="1"/>
  <c r="P7" i="22"/>
  <c r="R7" i="22" s="1"/>
  <c r="S7" i="22" s="1"/>
  <c r="T6" i="22" s="1"/>
  <c r="AB6" i="21"/>
  <c r="P7" i="21" s="1"/>
  <c r="R7" i="21" s="1"/>
  <c r="S7" i="21" s="1"/>
  <c r="P8" i="21"/>
  <c r="R8" i="21" s="1"/>
  <c r="S8" i="21" s="1"/>
  <c r="T7" i="21" s="1"/>
  <c r="T7" i="19"/>
  <c r="AB6" i="20"/>
  <c r="AB6" i="19"/>
  <c r="AB6" i="18"/>
  <c r="P7" i="18" s="1"/>
  <c r="R7" i="18" s="1"/>
  <c r="S7" i="18" s="1"/>
  <c r="P8" i="18"/>
  <c r="R8" i="18" s="1"/>
  <c r="S8" i="18" s="1"/>
  <c r="T7" i="18" s="1"/>
  <c r="R8" i="17"/>
  <c r="S8" i="17" s="1"/>
  <c r="T7" i="17" s="1"/>
  <c r="T7" i="16"/>
  <c r="P7" i="16"/>
  <c r="R7" i="16" s="1"/>
  <c r="AB6" i="15"/>
  <c r="T7" i="15"/>
  <c r="P7" i="14"/>
  <c r="R7" i="14" s="1"/>
  <c r="S7" i="14" s="1"/>
  <c r="T7" i="14"/>
  <c r="AC8" i="13"/>
  <c r="P10" i="13"/>
  <c r="R10" i="13" s="1"/>
  <c r="S10" i="13" s="1"/>
  <c r="AB7" i="12"/>
  <c r="P8" i="12" s="1"/>
  <c r="R8" i="12" s="1"/>
  <c r="S8" i="12" s="1"/>
  <c r="P11" i="11"/>
  <c r="R11" i="11" s="1"/>
  <c r="AB8" i="10"/>
  <c r="P9" i="10"/>
  <c r="R9" i="10" s="1"/>
  <c r="S9" i="10" s="1"/>
  <c r="AB8" i="9"/>
  <c r="P9" i="9"/>
  <c r="R9" i="9" s="1"/>
  <c r="S9" i="9" s="1"/>
  <c r="AB11" i="8"/>
  <c r="P12" i="8" s="1"/>
  <c r="R12" i="8" s="1"/>
  <c r="S12" i="8" s="1"/>
  <c r="T11" i="8" s="1"/>
  <c r="T6" i="18" l="1"/>
  <c r="T10" i="9"/>
  <c r="T9" i="9" s="1"/>
  <c r="T8" i="9" s="1"/>
  <c r="AB5" i="17"/>
  <c r="P6" i="17" s="1"/>
  <c r="R6" i="17" s="1"/>
  <c r="S6" i="17" s="1"/>
  <c r="T9" i="13"/>
  <c r="T10" i="13"/>
  <c r="S11" i="11"/>
  <c r="T10" i="10"/>
  <c r="T9" i="10" s="1"/>
  <c r="T8" i="10" s="1"/>
  <c r="T6" i="24"/>
  <c r="AB5" i="24"/>
  <c r="P6" i="24" s="1"/>
  <c r="R6" i="24" s="1"/>
  <c r="S6" i="24" s="1"/>
  <c r="AB5" i="23"/>
  <c r="P6" i="23" s="1"/>
  <c r="R6" i="23" s="1"/>
  <c r="S6" i="23" s="1"/>
  <c r="P7" i="23"/>
  <c r="R7" i="23" s="1"/>
  <c r="S7" i="23" s="1"/>
  <c r="T6" i="23" s="1"/>
  <c r="T6" i="21"/>
  <c r="AB5" i="21"/>
  <c r="P6" i="21" s="1"/>
  <c r="R6" i="21" s="1"/>
  <c r="S6" i="21" s="1"/>
  <c r="AB5" i="20"/>
  <c r="P6" i="20" s="1"/>
  <c r="R6" i="20" s="1"/>
  <c r="S6" i="20" s="1"/>
  <c r="P7" i="20"/>
  <c r="R7" i="20" s="1"/>
  <c r="S7" i="20" s="1"/>
  <c r="T6" i="20" s="1"/>
  <c r="AB5" i="19"/>
  <c r="P6" i="19"/>
  <c r="R6" i="19" s="1"/>
  <c r="S6" i="19" s="1"/>
  <c r="P7" i="19"/>
  <c r="R7" i="19" s="1"/>
  <c r="S7" i="19" s="1"/>
  <c r="T6" i="19" s="1"/>
  <c r="AB5" i="18"/>
  <c r="P6" i="18" s="1"/>
  <c r="R6" i="18" s="1"/>
  <c r="S6" i="18" s="1"/>
  <c r="T6" i="17"/>
  <c r="T6" i="16"/>
  <c r="P6" i="16"/>
  <c r="R6" i="16" s="1"/>
  <c r="AB5" i="15"/>
  <c r="P6" i="15" s="1"/>
  <c r="R6" i="15" s="1"/>
  <c r="S6" i="15" s="1"/>
  <c r="P7" i="15"/>
  <c r="R7" i="15" s="1"/>
  <c r="S7" i="15" s="1"/>
  <c r="T6" i="15" s="1"/>
  <c r="T6" i="14"/>
  <c r="P6" i="14"/>
  <c r="R6" i="14" s="1"/>
  <c r="S6" i="14" s="1"/>
  <c r="AC7" i="13"/>
  <c r="P8" i="13" s="1"/>
  <c r="R8" i="13" s="1"/>
  <c r="S8" i="13" s="1"/>
  <c r="P9" i="13"/>
  <c r="R9" i="13" s="1"/>
  <c r="S9" i="13" s="1"/>
  <c r="T7" i="12"/>
  <c r="AB6" i="12"/>
  <c r="AB7" i="10"/>
  <c r="P8" i="10"/>
  <c r="R8" i="10" s="1"/>
  <c r="S8" i="10" s="1"/>
  <c r="AB7" i="9"/>
  <c r="P8" i="9" s="1"/>
  <c r="R8" i="9" s="1"/>
  <c r="S8" i="9" s="1"/>
  <c r="AB10" i="8"/>
  <c r="P11" i="8" s="1"/>
  <c r="R11" i="8" s="1"/>
  <c r="T8" i="13" l="1"/>
  <c r="S11" i="8"/>
  <c r="T7" i="10"/>
  <c r="T7" i="13"/>
  <c r="AC6" i="13"/>
  <c r="AB5" i="12"/>
  <c r="P6" i="12"/>
  <c r="R6" i="12" s="1"/>
  <c r="S6" i="12" s="1"/>
  <c r="P7" i="12"/>
  <c r="R7" i="12" s="1"/>
  <c r="S7" i="12" s="1"/>
  <c r="T6" i="12" s="1"/>
  <c r="AB6" i="10"/>
  <c r="T7" i="9"/>
  <c r="AB6" i="9"/>
  <c r="AB9" i="8"/>
  <c r="P10" i="8" s="1"/>
  <c r="R10" i="8" s="1"/>
  <c r="S10" i="8" s="1"/>
  <c r="T10" i="8" l="1"/>
  <c r="T9" i="8" s="1"/>
  <c r="AC5" i="13"/>
  <c r="P6" i="13" s="1"/>
  <c r="R6" i="13" s="1"/>
  <c r="S6" i="13" s="1"/>
  <c r="P7" i="13"/>
  <c r="R7" i="13" s="1"/>
  <c r="S7" i="13" s="1"/>
  <c r="T6" i="13" s="1"/>
  <c r="AB5" i="10"/>
  <c r="P6" i="10" s="1"/>
  <c r="R6" i="10" s="1"/>
  <c r="S6" i="10" s="1"/>
  <c r="P7" i="10"/>
  <c r="R7" i="10" s="1"/>
  <c r="S7" i="10" s="1"/>
  <c r="T6" i="10" s="1"/>
  <c r="AB5" i="9"/>
  <c r="P6" i="9" s="1"/>
  <c r="R6" i="9" s="1"/>
  <c r="S6" i="9" s="1"/>
  <c r="P7" i="9"/>
  <c r="R7" i="9" s="1"/>
  <c r="S7" i="9" s="1"/>
  <c r="T6" i="9" s="1"/>
  <c r="AB8" i="8"/>
  <c r="P9" i="8" s="1"/>
  <c r="R9" i="8" s="1"/>
  <c r="S9" i="8" s="1"/>
  <c r="T8" i="8" l="1"/>
  <c r="AB7" i="8"/>
  <c r="P8" i="8" s="1"/>
  <c r="R8" i="8" s="1"/>
  <c r="S8" i="8" s="1"/>
  <c r="T7" i="8" l="1"/>
  <c r="AB6" i="8"/>
  <c r="P7" i="8" s="1"/>
  <c r="R7" i="8" s="1"/>
  <c r="S7" i="8" s="1"/>
  <c r="T6" i="8" l="1"/>
  <c r="AB5" i="8"/>
  <c r="P6" i="8" s="1"/>
  <c r="R6" i="8" s="1"/>
  <c r="S6" i="8" s="1"/>
</calcChain>
</file>

<file path=xl/sharedStrings.xml><?xml version="1.0" encoding="utf-8"?>
<sst xmlns="http://schemas.openxmlformats.org/spreadsheetml/2006/main" count="3011" uniqueCount="318">
  <si>
    <t>geo</t>
  </si>
  <si>
    <t>nace_r2</t>
  </si>
  <si>
    <t>vCRC_MNAC</t>
  </si>
  <si>
    <t>vPYR_MNAC</t>
  </si>
  <si>
    <t>vCLV15_MNAC</t>
  </si>
  <si>
    <t>AT</t>
  </si>
  <si>
    <t>0_TOTAL</t>
  </si>
  <si>
    <t>vVACP_MNAC</t>
  </si>
  <si>
    <t>vVACLV15_MNAC</t>
  </si>
  <si>
    <t>shLAB</t>
  </si>
  <si>
    <t>shCAP</t>
  </si>
  <si>
    <t>grVA</t>
  </si>
  <si>
    <t>grK</t>
  </si>
  <si>
    <t>grHW</t>
  </si>
  <si>
    <t>Income shares</t>
  </si>
  <si>
    <t>Divisia income shares</t>
  </si>
  <si>
    <t>Growth rates (log), in %</t>
  </si>
  <si>
    <t>Hours worked</t>
  </si>
  <si>
    <t>Index (2015=1)</t>
  </si>
  <si>
    <t>= (sh_t + sh_t-1)/2</t>
  </si>
  <si>
    <t>Note: according to literature one takes Divisa shares</t>
  </si>
  <si>
    <t>Note: according to literature growth rates are calculated in logs</t>
  </si>
  <si>
    <t>Note: Labour income share is approximated as</t>
  </si>
  <si>
    <t>= COMP*(HW EMP/HW_EMPE)</t>
  </si>
  <si>
    <t>Capital stock</t>
  </si>
  <si>
    <t>Value addued</t>
  </si>
  <si>
    <t>ANNUAL</t>
  </si>
  <si>
    <t>VAL.V.T2000.A.N.AT.W0.S1.S1.D.LE.N11N._T._Z.XDC.U.N._Z</t>
  </si>
  <si>
    <t>VAL.V.T2000.A.N.AT.W0.S1.S1.D.LE.N11N._T._Z.XDC.O.N._Z</t>
  </si>
  <si>
    <t>VAL.V.T0303.A.N.AT.W2.S1.S1._Z.SAL._Z._T._Z.HW._Z.N._Z</t>
  </si>
  <si>
    <t>VAL.V.T0303.A.N.AT.W2.S1.S1._Z.EMP._Z._T._Z.HW._Z.N._Z</t>
  </si>
  <si>
    <t>VAL.V.T0103.A.N.AT.W2.S1.S1.D.D1._Z._T._Z.XDC.V.N._Z</t>
  </si>
  <si>
    <t>Comp of employees D1</t>
  </si>
  <si>
    <t>LABOUR- HOURS WORKED</t>
  </si>
  <si>
    <t>Total employent</t>
  </si>
  <si>
    <t>employees</t>
  </si>
  <si>
    <t>VAL.V.T0301.A.N.AT.W2.S1.S1.B.B1G._Z._T._Z.XDC.LR.N.2015</t>
  </si>
  <si>
    <t>VAL.V.T0301.A.N.AT.W2.S1.S1.B.B1G._Z._T._Z.XDC.V.N._Z</t>
  </si>
  <si>
    <t>VAL.V.T2000.A.N.IT.W0.S1.S1.D.LE.N11N._T._Z.XDC.U.N._Z</t>
  </si>
  <si>
    <t>VAL.V.T2000.A.N.IT.W0.S1.S1.D.LE.N11N._T._Z.XDC.O.N._Z</t>
  </si>
  <si>
    <t>VAL.V.T0301.A.N.IT.W2.S1.S1.B.B1G._Z._T._Z.XDC.LR.N.2015</t>
  </si>
  <si>
    <t>VAL.V.T0301.A.N.IT.W2.S1.S1.B.B1G._Z._T._Z.XDC.V.N._Z</t>
  </si>
  <si>
    <t>VAL.V.T0103.A.N.IT.W2.S1.S1.D.D1._Z._T._Z.XDC.V.N._Z</t>
  </si>
  <si>
    <t>VAL.V.T0303.A.N.IT.W2.S1.S1._Z.EMP._Z._T._Z.HW._Z.N._Z</t>
  </si>
  <si>
    <t>VAL.V.T0303.A.N.IT.W2.S1.S1._Z.SAL._Z._T._Z.HW._Z.N._Z</t>
  </si>
  <si>
    <t>ND</t>
  </si>
  <si>
    <t>VAL.V.T2000.A.N.BG.W0.S1.S1.D.LE.N11N._T._Z.XDC.U.N._Z</t>
  </si>
  <si>
    <t>VAL.V.T2000.A.N.BG.W0.S1.S1.D.LE.N11N._T._Z.XDC.O.N._Z</t>
  </si>
  <si>
    <t>VAL.V.T0301.A.N.BG.W2.S1.S1.B.B1G._Z._T._Z.XDC.LR.N.2015</t>
  </si>
  <si>
    <t>VAL.V.T0301.A.N.BG.W2.S1.S1.B.B1G._Z._T._Z.XDC.V.N._Z</t>
  </si>
  <si>
    <t>VAL.V.T0103.A.N.BG.W2.S1.S1.D.D1._Z._T._Z.XDC.V.N._Z</t>
  </si>
  <si>
    <t>VAL.V.T0303.A.N.BG.W2.S1.S1._Z.EMP._Z._T._Z.HW._Z.N._Z</t>
  </si>
  <si>
    <t>VAL.V.T0303.A.N.BG.W2.S1.S1._Z.SAL._Z._T._Z.HW._Z.N._Z</t>
  </si>
  <si>
    <t>VAL.V.T2000.A.N.BE.W0.S1.S1.D.LE.N11N._T._Z.XDC.U.N._Z</t>
  </si>
  <si>
    <t>VAL.V.T2000.A.N.BE.W0.S1.S1.D.LE.N11N._T._Z.XDC.O.N._Z</t>
  </si>
  <si>
    <t>VAL.V.T0301.A.N.BE.W2.S1.S1.B.B1G._Z._T._Z.XDC.LR.N.2015</t>
  </si>
  <si>
    <t>VAL.V.T0301.A.N.BE.W2.S1.S1.B.B1G._Z._T._Z.XDC.V.N._Z</t>
  </si>
  <si>
    <t>VAL.V.T0103.A.N.BE.W2.S1.S1.D.D1._Z._T._Z.XDC.V.N._Z</t>
  </si>
  <si>
    <t>VAL.V.T0303.A.N.BE.W2.S1.S1._Z.EMP._Z._T._Z.HW._Z.N._Z</t>
  </si>
  <si>
    <t>VAL.V.T0303.A.N.BE.W2.S1.S1._Z.SAL._Z._T._Z.HW._Z.N._Z</t>
  </si>
  <si>
    <t>NA</t>
  </si>
  <si>
    <t>VAL.V.T2000.A.N.CY.W0.S1.S1.D.LE.N11N._T._Z.XDC.U.N._Z</t>
  </si>
  <si>
    <t>VAL.V.T2000.A.N.CY.W0.S1.S1.D.LE.N11N._T._Z.XDC.O.N._Z</t>
  </si>
  <si>
    <t>VAL.V.T0301.A.N.CY.W2.S1.S1.B.B1G._Z._T._Z.XDC.LR.N.2015</t>
  </si>
  <si>
    <t>VAL.V.T0301.A.N.CY.W2.S1.S1.B.B1G._Z._T._Z.XDC.V.N._Z</t>
  </si>
  <si>
    <t>VAL.V.T0103.A.N.CY.W2.S1.S1.D.D1._Z._T._Z.XDC.V.N._Z</t>
  </si>
  <si>
    <t>VAL.V.T0303.A.N.CY.W2.S1.S1._Z.EMP._Z._T._Z.HW._Z.N._Z</t>
  </si>
  <si>
    <t>VAL.V.T0303.A.N.CY.W2.S1.S1._Z.SAL._Z._T._Z.HW._Z.N._Z</t>
  </si>
  <si>
    <t>CY</t>
  </si>
  <si>
    <t>BE</t>
  </si>
  <si>
    <t>IT</t>
  </si>
  <si>
    <t>BG</t>
  </si>
  <si>
    <t>VAL.V.T2000.A.N.CZ.W0.S1.S1.D.LE.N11N._T._Z.XDC.U.N._Z</t>
  </si>
  <si>
    <t>VAL.V.T2000.A.N.CZ.W0.S1.S1.D.LE.N11N._T._Z.XDC.O.N._Z</t>
  </si>
  <si>
    <t>VAL.V.T0301.A.N.CZ.W2.S1.S1.B.B1G._Z._T._Z.XDC.LR.N.2015</t>
  </si>
  <si>
    <t>VAL.V.T0301.A.N.CZ.W2.S1.S1.B.B1G._Z._T._Z.XDC.V.N._Z</t>
  </si>
  <si>
    <t>VAL.V.T0103.A.N.CZ.W2.S1.S1.D.D1._Z._T._Z.XDC.V.N._Z</t>
  </si>
  <si>
    <t>VAL.V.T0303.A.N.CZ.W2.S1.S1._Z.EMP._Z._T._Z.HW._Z.N._Z</t>
  </si>
  <si>
    <t>VAL.V.T0303.A.N.CZ.W2.S1.S1._Z.SAL._Z._T._Z.HW._Z.N._Z</t>
  </si>
  <si>
    <t>VAL.V.T2000.A.N.DK.W0.S1.S1.D.LE.N11N._T._Z.XDC.U.N._Z</t>
  </si>
  <si>
    <t>VAL.V.T2000.A.N.DK.W0.S1.S1.D.LE.N11N._T._Z.XDC.O.N._Z</t>
  </si>
  <si>
    <t>VAL.V.T0301.A.N.DK.W2.S1.S1.B.B1G._Z._T._Z.XDC.LR.N.2015</t>
  </si>
  <si>
    <t>VAL.V.T0301.A.N.DK.W2.S1.S1.B.B1G._Z._T._Z.XDC.V.N._Z</t>
  </si>
  <si>
    <t>VAL.V.T0103.A.N.DK.W2.S1.S1.D.D1._Z._T._Z.XDC.V.N._Z</t>
  </si>
  <si>
    <t>VAL.V.T0303.A.N.DK.W2.S1.S1._Z.EMP._Z._T._Z.HW._Z.N._Z</t>
  </si>
  <si>
    <t>VAL.V.T0303.A.N.DK.W2.S1.S1._Z.SAL._Z._T._Z.HW._Z.N._Z</t>
  </si>
  <si>
    <t>VAL.V.T2000.A.N.EE.W0.S1.S1.D.LE.N11N._T._Z.XDC.U.N._Z</t>
  </si>
  <si>
    <t>VAL.V.T2000.A.N.EE.W0.S1.S1.D.LE.N11N._T._Z.XDC.O.N._Z</t>
  </si>
  <si>
    <t>VAL.V.T0301.A.N.EE.W2.S1.S1.B.B1G._Z._T._Z.XDC.LR.N.2015</t>
  </si>
  <si>
    <t>VAL.V.T0301.A.N.EE.W2.S1.S1.B.B1G._Z._T._Z.XDC.V.N._Z</t>
  </si>
  <si>
    <t>VAL.V.T0103.A.N.EE.W2.S1.S1.D.D1._Z._T._Z.XDC.V.N._Z</t>
  </si>
  <si>
    <t>VAL.V.T0303.A.N.EE.W2.S1.S1._Z.EMP._Z._T._Z.HW._Z.N._Z</t>
  </si>
  <si>
    <t>VAL.V.T0303.A.N.EE.W2.S1.S1._Z.SAL._Z._T._Z.HW._Z.N._Z</t>
  </si>
  <si>
    <t>VAL.V.T2000.A.N.ES.W0.S1.S1.D.LE.N11N._T._Z.XDC.U.N._Z</t>
  </si>
  <si>
    <t>VAL.V.T2000.A.N.ES.W0.S1.S1.D.LE.N11N._T._Z.XDC.O.N._Z</t>
  </si>
  <si>
    <t>VAL.V.T0301.A.N.ES.W2.S1.S1.B.B1G._Z._T._Z.XDC.LR.N.2015</t>
  </si>
  <si>
    <t>VAL.V.T0301.A.N.ES.W2.S1.S1.B.B1G._Z._T._Z.XDC.V.N._Z</t>
  </si>
  <si>
    <t>VAL.V.T0103.A.N.ES.W2.S1.S1.D.D1._Z._T._Z.XDC.V.N._Z</t>
  </si>
  <si>
    <t>VAL.V.T0303.A.N.ES.W2.S1.S1._Z.EMP._Z._T._Z.HW._Z.N._Z</t>
  </si>
  <si>
    <t>VAL.V.T0303.A.N.ES.W2.S1.S1._Z.SAL._Z._T._Z.HW._Z.N._Z</t>
  </si>
  <si>
    <t>VAL.V.T2000.A.N.FI.W0.S1.S1.D.LE.N11N._T._Z.XDC.U.N._Z</t>
  </si>
  <si>
    <t>VAL.V.T2000.A.N.FI.W0.S1.S1.D.LE.N11N._T._Z.XDC.O.N._Z</t>
  </si>
  <si>
    <t>VAL.V.T0301.A.N.FI.W2.S1.S1.B.B1G._Z._T._Z.XDC.LR.N.2015</t>
  </si>
  <si>
    <t>VAL.V.T0301.A.N.FI.W2.S1.S1.B.B1G._Z._T._Z.XDC.V.N._Z</t>
  </si>
  <si>
    <t>VAL.V.T0103.A.N.FI.W2.S1.S1.D.D1._Z._T._Z.XDC.V.N._Z</t>
  </si>
  <si>
    <t>VAL.V.T0303.A.N.FI.W2.S1.S1._Z.EMP._Z._T._Z.HW._Z.N._Z</t>
  </si>
  <si>
    <t>VAL.V.T0303.A.N.FI.W2.S1.S1._Z.SAL._Z._T._Z.HW._Z.N._Z</t>
  </si>
  <si>
    <t>VAL.V.T2000.A.N.FR.W0.S1.S1.D.LE.N11N._T._Z.XDC.U.N._Z</t>
  </si>
  <si>
    <t>VAL.V.T2000.A.N.FR.W0.S1.S1.D.LE.N11N._T._Z.XDC.O.N._Z</t>
  </si>
  <si>
    <t>VAL.V.T0301.A.N.FR.W2.S1.S1.B.B1G._Z._T._Z.XDC.LR.N.2015</t>
  </si>
  <si>
    <t>VAL.V.T0301.A.N.FR.W2.S1.S1.B.B1G._Z._T._Z.XDC.V.N._Z</t>
  </si>
  <si>
    <t>VAL.V.T0103.A.N.FR.W2.S1.S1.D.D1._Z._T._Z.XDC.V.N._Z</t>
  </si>
  <si>
    <t>VAL.V.T0303.A.N.FR.W2.S1.S1._Z.EMP._Z._T._Z.HW._Z.N._Z</t>
  </si>
  <si>
    <t>VAL.V.T0303.A.N.FR.W2.S1.S1._Z.SAL._Z._T._Z.HW._Z.N._Z</t>
  </si>
  <si>
    <t>VAL.V.T2000.A.N.GR.W0.S1.S1.D.LE.N11N._T._Z.XDC.U.N._Z</t>
  </si>
  <si>
    <t>VAL.V.T2000.A.N.GR.W0.S1.S1.D.LE.N11N._T._Z.XDC.O.N._Z</t>
  </si>
  <si>
    <t>VAL.V.T0301.A.N.GR.W2.S1.S1.B.B1G._Z._T._Z.XDC.LR.N.2015</t>
  </si>
  <si>
    <t>VAL.V.T0301.A.N.GR.W2.S1.S1.B.B1G._Z._T._Z.XDC.V.N._Z</t>
  </si>
  <si>
    <t>VAL.V.T0103.A.N.GR.W2.S1.S1.D.D1._Z._T._Z.XDC.V.N._Z</t>
  </si>
  <si>
    <t>VAL.V.T0303.A.N.GR.W2.S1.S1._Z.EMP._Z._T._Z.HW._Z.N._Z</t>
  </si>
  <si>
    <t>VAL.V.T0303.A.N.GR.W2.S1.S1._Z.SAL._Z._T._Z.HW._Z.N._Z</t>
  </si>
  <si>
    <t>VAL.V.T0301.A.N.HR.W2.S1.S1.B.B1G._Z._T._Z.XDC.LR.N.2015</t>
  </si>
  <si>
    <t>VAL.V.T0301.A.N.HR.W2.S1.S1.B.B1G._Z._T._Z.XDC.V.N._Z</t>
  </si>
  <si>
    <t>VAL.V.T0103.A.N.HR.W2.S1.S1.D.D1._Z._T._Z.XDC.V.N._Z</t>
  </si>
  <si>
    <t>VAL.V.T0303.A.N.HR.W2.S1.S1._Z.EMP._Z._T._Z.HW._Z.N._Z</t>
  </si>
  <si>
    <t>VAL.V.T0303.A.N.HR.W2.S1.S1._Z.SAL._Z._T._Z.HW._Z.N._Z</t>
  </si>
  <si>
    <t>VAL.V.T2000.A.N.HU.W0.S1.S1.D.LE.N11N._T._Z.XDC.U.N._Z</t>
  </si>
  <si>
    <t>VAL.V.T2000.A.N.HU.W0.S1.S1.D.LE.N11N._T._Z.XDC.O.N._Z</t>
  </si>
  <si>
    <t>VAL.V.T0301.A.N.HU.W2.S1.S1.B.B1G._Z._T._Z.XDC.LR.N.2015</t>
  </si>
  <si>
    <t>VAL.V.T0301.A.N.HU.W2.S1.S1.B.B1G._Z._T._Z.XDC.V.N._Z</t>
  </si>
  <si>
    <t>VAL.V.T0103.A.N.HU.W2.S1.S1.D.D1._Z._T._Z.XDC.V.N._Z</t>
  </si>
  <si>
    <t>VAL.V.T0303.A.N.HU.W2.S1.S1._Z.EMP._Z._T._Z.HW._Z.N._Z</t>
  </si>
  <si>
    <t>VAL.V.T0303.A.N.HU.W2.S1.S1._Z.SAL._Z._T._Z.HW._Z.N._Z</t>
  </si>
  <si>
    <t>VAL.V.T2000.A.N.IE.W0.S1.S1.D.LE.N11N._T._Z.XDC.U.N._Z</t>
  </si>
  <si>
    <t>VAL.V.T2000.A.N.IE.W0.S1.S1.D.LE.N11N._T._Z.XDC.O.N._Z</t>
  </si>
  <si>
    <t>VAL.V.T0301.A.N.IE.W2.S1.S1.B.B1G._Z._T._Z.XDC.LR.N.2015</t>
  </si>
  <si>
    <t>VAL.V.T0301.A.N.IE.W2.S1.S1.B.B1G._Z._T._Z.XDC.V.N._Z</t>
  </si>
  <si>
    <t>VAL.V.T0103.A.N.IE.W2.S1.S1.D.D1._Z._T._Z.XDC.V.N._Z</t>
  </si>
  <si>
    <t>VAL.V.T0303.A.N.IE.W2.S1.S1._Z.EMP._Z._T._Z.HW._Z.N._Z</t>
  </si>
  <si>
    <t>VAL.V.T0303.A.N.IE.W2.S1.S1._Z.SAL._Z._T._Z.HW._Z.N._Z</t>
  </si>
  <si>
    <t>VAL.V.T2000.A.N.LT.W0.S1.S1.D.LE.N11N._T._Z.XDC.U.N._Z</t>
  </si>
  <si>
    <t>VAL.V.T2000.A.N.LT.W0.S1.S1.D.LE.N11N._T._Z.XDC.O.N._Z</t>
  </si>
  <si>
    <t>VAL.V.T0301.A.N.LT.W2.S1.S1.B.B1G._Z._T._Z.XDC.LR.N.2015</t>
  </si>
  <si>
    <t>VAL.V.T0301.A.N.LT.W2.S1.S1.B.B1G._Z._T._Z.XDC.V.N._Z</t>
  </si>
  <si>
    <t>VAL.V.T0103.A.N.LT.W2.S1.S1.D.D1._Z._T._Z.XDC.V.N._Z</t>
  </si>
  <si>
    <t>VAL.V.T0303.A.N.LT.W2.S1.S1._Z.EMP._Z._T._Z.HW._Z.N._Z</t>
  </si>
  <si>
    <t>VAL.V.T0303.A.N.LT.W2.S1.S1._Z.SAL._Z._T._Z.HW._Z.N._Z</t>
  </si>
  <si>
    <t>VAL.V.T2000.A.N.LV.W0.S1.S1.D.LE.N11N._T._Z.XDC.U.N._Z</t>
  </si>
  <si>
    <t>VAL.V.T2000.A.N.LV.W0.S1.S1.D.LE.N11N._T._Z.XDC.O.N._Z</t>
  </si>
  <si>
    <t>VAL.V.T0301.A.N.LV.W2.S1.S1.B.B1G._Z._T._Z.XDC.LR.N.2015</t>
  </si>
  <si>
    <t>VAL.V.T0301.A.N.LV.W2.S1.S1.B.B1G._Z._T._Z.XDC.V.N._Z</t>
  </si>
  <si>
    <t>VAL.V.T0103.A.N.LV.W2.S1.S1.D.D1._Z._T._Z.XDC.V.N._Z</t>
  </si>
  <si>
    <t>VAL.V.T0303.A.N.LV.W2.S1.S1._Z.EMP._Z._T._Z.HW._Z.N._Z</t>
  </si>
  <si>
    <t>VAL.V.T0303.A.N.LV.W2.S1.S1._Z.SAL._Z._T._Z.HW._Z.N._Z</t>
  </si>
  <si>
    <t>VAL.V.T2000.A.N.LU.W0.S1.S1.D.LE.N11N._T._Z.XDC.U.N._Z</t>
  </si>
  <si>
    <t>VAL.V.T2000.A.N.LU.W0.S1.S1.D.LE.N11N._T._Z.XDC.O.N._Z</t>
  </si>
  <si>
    <t>VAL.V.T0301.A.N.LU.W2.S1.S1.B.B1G._Z._T._Z.XDC.LR.N.2015</t>
  </si>
  <si>
    <t>VAL.V.T0301.A.N.LU.W2.S1.S1.B.B1G._Z._T._Z.XDC.V.N._Z</t>
  </si>
  <si>
    <t>VAL.V.T0103.A.N.LU.W2.S1.S1.D.D1._Z._T._Z.XDC.V.N._Z</t>
  </si>
  <si>
    <t>VAL.V.T0303.A.N.LU.W2.S1.S1._Z.EMP._Z._T._Z.HW._Z.N._Z</t>
  </si>
  <si>
    <t>VAL.V.T0303.A.N.LU.W2.S1.S1._Z.SAL._Z._T._Z.HW._Z.N._Z</t>
  </si>
  <si>
    <t>VAL.V.T2000.A.N.MT.W0.S1.S1.D.LE.N11N._T._Z.XDC.U.N._Z</t>
  </si>
  <si>
    <t>VAL.V.T2000.A.N.MT.W0.S1.S1.D.LE.N11N._T._Z.XDC.O.N._Z</t>
  </si>
  <si>
    <t>VAL.V.T0301.A.N.MT.W2.S1.S1.B.B1G._Z._T._Z.XDC.LR.N.2015</t>
  </si>
  <si>
    <t>VAL.V.T0301.A.N.MT.W2.S1.S1.B.B1G._Z._T._Z.XDC.V.N._Z</t>
  </si>
  <si>
    <t>VAL.V.T0103.A.N.MT.W2.S1.S1.D.D1._Z._T._Z.XDC.V.N._Z</t>
  </si>
  <si>
    <t>VAL.V.T0303.A.N.MT.W2.S1.S1._Z.EMP._Z._T._Z.HW._Z.N._Z</t>
  </si>
  <si>
    <t>VAL.V.T0303.A.N.MT.W2.S1.S1._Z.SAL._Z._T._Z.HW._Z.N._Z</t>
  </si>
  <si>
    <t>VAL.V.T2000.A.N.NL.W0.S1.S1.D.LE.N11N._T._Z.XDC.U.N._Z</t>
  </si>
  <si>
    <t>VAL.V.T2000.A.N.NL.W0.S1.S1.D.LE.N11N._T._Z.XDC.O.N._Z</t>
  </si>
  <si>
    <t>VAL.V.T0301.A.N.NL.W2.S1.S1.B.B1G._Z._T._Z.XDC.LR.N.2015</t>
  </si>
  <si>
    <t>VAL.V.T0301.A.N.NL.W2.S1.S1.B.B1G._Z._T._Z.XDC.V.N._Z</t>
  </si>
  <si>
    <t>VAL.V.T0103.A.N.NL.W2.S1.S1.D.D1._Z._T._Z.XDC.V.N._Z</t>
  </si>
  <si>
    <t>VAL.V.T0303.A.N.NL.W2.S1.S1._Z.EMP._Z._T._Z.HW._Z.N._Z</t>
  </si>
  <si>
    <t>VAL.V.T0303.A.N.NL.W2.S1.S1._Z.SAL._Z._T._Z.HW._Z.N._Z</t>
  </si>
  <si>
    <t>VAL.V.T2000.A.N.PL.W0.S1.S1.D.LE.N11N._T._Z.XDC.U.N._Z</t>
  </si>
  <si>
    <t>VAL.V.T2000.A.N.PL.W0.S1.S1.D.LE.N11N._T._Z.XDC.O.N._Z</t>
  </si>
  <si>
    <t>VAL.V.T0301.A.N.PL.W2.S1.S1.B.B1G._Z._T._Z.XDC.LR.N.2015</t>
  </si>
  <si>
    <t>VAL.V.T0301.A.N.PL.W2.S1.S1.B.B1G._Z._T._Z.XDC.V.N._Z</t>
  </si>
  <si>
    <t>VAL.V.T0103.A.N.PL.W2.S1.S1.D.D1._Z._T._Z.XDC.V.N._Z</t>
  </si>
  <si>
    <t>VAL.V.T0303.A.N.PL.W2.S1.S1._Z.EMP._Z._T._Z.HW._Z.N._Z</t>
  </si>
  <si>
    <t>VAL.V.T0303.A.N.PL.W2.S1.S1._Z.SAL._Z._T._Z.HW._Z.N._Z</t>
  </si>
  <si>
    <t>VAL.V.T2000.A.N.PT.W0.S1.S1.D.LE.N11N._T._Z.XDC.U.N._Z</t>
  </si>
  <si>
    <t>VAL.V.T2000.A.N.PT.W0.S1.S1.D.LE.N11N._T._Z.XDC.O.N._Z</t>
  </si>
  <si>
    <t>VAL.V.T0301.A.N.PT.W2.S1.S1.B.B1G._Z._T._Z.XDC.LR.N.2015</t>
  </si>
  <si>
    <t>VAL.V.T0301.A.N.PT.W2.S1.S1.B.B1G._Z._T._Z.XDC.V.N._Z</t>
  </si>
  <si>
    <t>VAL.V.T0103.A.N.PT.W2.S1.S1.D.D1._Z._T._Z.XDC.V.N._Z</t>
  </si>
  <si>
    <t>VAL.V.T0303.A.N.PT.W2.S1.S1._Z.EMP._Z._T._Z.HW._Z.N._Z</t>
  </si>
  <si>
    <t>VAL.V.T0303.A.N.PT.W2.S1.S1._Z.SAL._Z._T._Z.HW._Z.N._Z</t>
  </si>
  <si>
    <t>VAL.V.T2000.A.N.RO.W0.S1.S1.D.LE.N11N._T._Z.XDC.U.N._Z</t>
  </si>
  <si>
    <t>VAL.V.T2000.A.N.RO.W0.S1.S1.D.LE.N11N._T._Z.XDC.O.N._Z</t>
  </si>
  <si>
    <t>VAL.V.T0301.A.N.RO.W2.S1.S1.B.B1G._Z._T._Z.XDC.LR.N.2015</t>
  </si>
  <si>
    <t>VAL.V.T0301.A.N.RO.W2.S1.S1.B.B1G._Z._T._Z.XDC.V.N._Z</t>
  </si>
  <si>
    <t>VAL.V.T0103.A.N.RO.W2.S1.S1.D.D1._Z._T._Z.XDC.V.N._Z</t>
  </si>
  <si>
    <t>VAL.V.T0303.A.N.RO.W2.S1.S1._Z.EMP._Z._T._Z.HW._Z.N._Z</t>
  </si>
  <si>
    <t>VAL.V.T0303.A.N.RO.W2.S1.S1._Z.SAL._Z._T._Z.HW._Z.N._Z</t>
  </si>
  <si>
    <t>VAL.V.T2000.A.N.SE.W0.S1.S1.D.LE.N11N._T._Z.XDC.U.N._Z</t>
  </si>
  <si>
    <t>VAL.V.T2000.A.N.SE.W0.S1.S1.D.LE.N11N._T._Z.XDC.O.N._Z</t>
  </si>
  <si>
    <t>VAL.V.T0301.A.N.SE.W2.S1.S1.B.B1G._Z._T._Z.XDC.LR.N.2015</t>
  </si>
  <si>
    <t>VAL.V.T0301.A.N.SE.W2.S1.S1.B.B1G._Z._T._Z.XDC.V.N._Z</t>
  </si>
  <si>
    <t>VAL.V.T0103.A.N.SE.W2.S1.S1.D.D1._Z._T._Z.XDC.V.N._Z</t>
  </si>
  <si>
    <t>VAL.V.T0303.A.N.SE.W2.S1.S1._Z.EMP._Z._T._Z.HW._Z.N._Z</t>
  </si>
  <si>
    <t>VAL.V.T0303.A.N.SE.W2.S1.S1._Z.SAL._Z._T._Z.HW._Z.N._Z</t>
  </si>
  <si>
    <t>VAL.V.T2000.A.N.SI.W0.S1.S1.D.LE.N11N._T._Z.XDC.U.N._Z</t>
  </si>
  <si>
    <t>VAL.V.T2000.A.N.SI.W0.S1.S1.D.LE.N11N._T._Z.XDC.O.N._Z</t>
  </si>
  <si>
    <t>VAL.V.T0301.A.N.SI.W2.S1.S1.B.B1G._Z._T._Z.XDC.LR.N.2015</t>
  </si>
  <si>
    <t>VAL.V.T0301.A.N.SI.W2.S1.S1.B.B1G._Z._T._Z.XDC.V.N._Z</t>
  </si>
  <si>
    <t>VAL.V.T0103.A.N.SI.W2.S1.S1.D.D1._Z._T._Z.XDC.V.N._Z</t>
  </si>
  <si>
    <t>VAL.V.T0303.A.N.SI.W2.S1.S1._Z.EMP._Z._T._Z.HW._Z.N._Z</t>
  </si>
  <si>
    <t>VAL.V.T0303.A.N.SI.W2.S1.S1._Z.SAL._Z._T._Z.HW._Z.N._Z</t>
  </si>
  <si>
    <t>VAL.V.T2000.A.N.SK.W0.S1.S1.D.LE.N11N._T._Z.XDC.U.N._Z</t>
  </si>
  <si>
    <t>VAL.V.T2000.A.N.SK.W0.S1.S1.D.LE.N11N._T._Z.XDC.O.N._Z</t>
  </si>
  <si>
    <t>VAL.V.T0301.A.N.SK.W2.S1.S1.B.B1G._Z._T._Z.XDC.LR.N.2015</t>
  </si>
  <si>
    <t>VAL.V.T0301.A.N.SK.W2.S1.S1.B.B1G._Z._T._Z.XDC.V.N._Z</t>
  </si>
  <si>
    <t>VAL.V.T0103.A.N.SK.W2.S1.S1.D.D1._Z._T._Z.XDC.V.N._Z</t>
  </si>
  <si>
    <t>VAL.V.T0303.A.N.SK.W2.S1.S1._Z.EMP._Z._T._Z.HW._Z.N._Z</t>
  </si>
  <si>
    <t>VAL.V.T0303.A.N.SK.W2.S1.S1._Z.SAL._Z._T._Z.HW._Z.N._Z</t>
  </si>
  <si>
    <t>DE</t>
  </si>
  <si>
    <t>DK</t>
  </si>
  <si>
    <t>MT</t>
  </si>
  <si>
    <t>NL</t>
  </si>
  <si>
    <t>PL</t>
  </si>
  <si>
    <t>PT</t>
  </si>
  <si>
    <t>RO</t>
  </si>
  <si>
    <t>CZ</t>
  </si>
  <si>
    <t>EE</t>
  </si>
  <si>
    <t>ES</t>
  </si>
  <si>
    <t>FI</t>
  </si>
  <si>
    <t>FR</t>
  </si>
  <si>
    <t>GR</t>
  </si>
  <si>
    <t>VAL.V.T2000.A.N.HR.W0.S1.S1.D.LE.N11N._T._Z.XDC.U.N._Z</t>
  </si>
  <si>
    <t>VAL.V.T2000.A.N.HR.W0.S1.S1.D.LE.N11N._T._Z.XDC.O.N._Z</t>
  </si>
  <si>
    <t>HU</t>
  </si>
  <si>
    <t>IE</t>
  </si>
  <si>
    <t>LT</t>
  </si>
  <si>
    <t>LV</t>
  </si>
  <si>
    <t>LU</t>
  </si>
  <si>
    <t>SE</t>
  </si>
  <si>
    <t>SI</t>
  </si>
  <si>
    <t>SK</t>
  </si>
  <si>
    <t>HR</t>
  </si>
  <si>
    <t>crude' MFP</t>
  </si>
  <si>
    <t>2010-2018</t>
  </si>
  <si>
    <t>2001-2018</t>
  </si>
  <si>
    <t>Hours Worked</t>
  </si>
  <si>
    <t>Value Added growth</t>
  </si>
  <si>
    <t>'crude' MFP</t>
  </si>
  <si>
    <t>Value added  growth</t>
  </si>
  <si>
    <t>Capital stock (net)</t>
  </si>
  <si>
    <t xml:space="preserve">Capital Stock (net) </t>
  </si>
  <si>
    <t>Value Added</t>
  </si>
  <si>
    <t>2001-2009</t>
  </si>
  <si>
    <t>Capital Stock (net)</t>
  </si>
  <si>
    <t>EUROPEAN COMMISSION</t>
  </si>
  <si>
    <t>EUROSTAT</t>
  </si>
  <si>
    <t>Directorate C: Macro-economic statistics</t>
  </si>
  <si>
    <t>Sheets</t>
  </si>
  <si>
    <t>Content</t>
  </si>
  <si>
    <t>Intro</t>
  </si>
  <si>
    <t>Metadata</t>
  </si>
  <si>
    <t>CrudeMFP_AT</t>
  </si>
  <si>
    <t>Crude MFP - Austria</t>
  </si>
  <si>
    <t>CrudeMFP_BE</t>
  </si>
  <si>
    <t>CrudeMFP_BG</t>
  </si>
  <si>
    <t>CrudeMFP_CY</t>
  </si>
  <si>
    <t>CrudeMFP_CZ</t>
  </si>
  <si>
    <t>CrudeMFP_DE</t>
  </si>
  <si>
    <t>CrudeMFP_DK</t>
  </si>
  <si>
    <t>CrudeMFP_EE</t>
  </si>
  <si>
    <t>CrudeMFP_ES</t>
  </si>
  <si>
    <t>CrudeMFP_FI</t>
  </si>
  <si>
    <t>CrudeMFP_FR</t>
  </si>
  <si>
    <t>CrudeMFP_GR</t>
  </si>
  <si>
    <t>CrudeMFP_HR</t>
  </si>
  <si>
    <t>CrudeMFP_HU</t>
  </si>
  <si>
    <t>CrudeMFP_IE</t>
  </si>
  <si>
    <t>CrudeMFP_IT</t>
  </si>
  <si>
    <t>CrudeMFP_LT</t>
  </si>
  <si>
    <t>CrudeMFP_LV</t>
  </si>
  <si>
    <t>CrudeMFP_LU</t>
  </si>
  <si>
    <t>CrudeMFP_MT</t>
  </si>
  <si>
    <t>CrudeMFP_NL</t>
  </si>
  <si>
    <t>CrudeMFP_PL</t>
  </si>
  <si>
    <t>CrudeMFP_PT</t>
  </si>
  <si>
    <t>CrudeMFP_RO</t>
  </si>
  <si>
    <t>CrudeMFP_SE</t>
  </si>
  <si>
    <t>CrudeMFP_SI</t>
  </si>
  <si>
    <t>CrudeMFP_SK</t>
  </si>
  <si>
    <t>Crude MFP - Belgium</t>
  </si>
  <si>
    <t>Crude MFP - Bulgaria</t>
  </si>
  <si>
    <t>Crude MFP - Cyprus</t>
  </si>
  <si>
    <t>Crude MFP - Czehia</t>
  </si>
  <si>
    <t>Crude MFP - Germany</t>
  </si>
  <si>
    <t>Crude MFP - Denmark</t>
  </si>
  <si>
    <t>Crude MFP - Estonia</t>
  </si>
  <si>
    <t>Crude MFP - Spain</t>
  </si>
  <si>
    <t>Crude MFP - Finland</t>
  </si>
  <si>
    <t>Crude MFP - France</t>
  </si>
  <si>
    <t>Crude MFP - Greece</t>
  </si>
  <si>
    <t>Crude MFP - Croatia</t>
  </si>
  <si>
    <t>Crude MFP - Hungary</t>
  </si>
  <si>
    <t>Crude MFP - Ireland</t>
  </si>
  <si>
    <t>Crude MFP - Italy</t>
  </si>
  <si>
    <t>Crude MFP - Lithuania</t>
  </si>
  <si>
    <t>Crude MFP - Latvia</t>
  </si>
  <si>
    <t>Crude MFP - Luxembourg</t>
  </si>
  <si>
    <t>Crude MFP - Malta</t>
  </si>
  <si>
    <t>Crude MFP - Netherlands</t>
  </si>
  <si>
    <t>Crude MFP - Poland</t>
  </si>
  <si>
    <t>Crude MFP - Portugal</t>
  </si>
  <si>
    <t>Crude MFP - Romania</t>
  </si>
  <si>
    <t>Crude MFP - Sweden</t>
  </si>
  <si>
    <t>Crude MFP - Slovakia</t>
  </si>
  <si>
    <t>Crude MFP - Slovenia</t>
  </si>
  <si>
    <t>Growth and Productivity accounts project (2018-2021) : 'crude' Multifactor Productivity indicator</t>
  </si>
  <si>
    <t>* These three components  sum up to value added growth (grVA, column N)</t>
  </si>
  <si>
    <t>Growth contributions*</t>
  </si>
  <si>
    <t>Cross countries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</si>
</sst>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B050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EC Square Sans Pro"/>
      <family val="2"/>
    </font>
    <font>
      <b/>
      <sz val="12"/>
      <color theme="1"/>
      <name val="EC Square Sans Pro"/>
      <family val="2"/>
    </font>
    <font>
      <sz val="11"/>
      <color theme="1"/>
      <name val="EC Square Sans Pro"/>
      <family val="2"/>
    </font>
    <font>
      <u/>
      <sz val="11"/>
      <color theme="10"/>
      <name val="Calibri"/>
      <family val="2"/>
      <scheme val="minor"/>
    </font>
    <font>
      <sz val="10"/>
      <color theme="1"/>
      <name val="Book Antiqua"/>
      <family val="1"/>
    </font>
    <font>
      <sz val="12"/>
      <color theme="1"/>
      <name val="EC Square Sans Pro"/>
      <family val="2"/>
    </font>
    <font>
      <u/>
      <sz val="11"/>
      <color theme="10"/>
      <name val="Wingdings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1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8" fillId="33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8" fillId="9" borderId="8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5" fillId="0" borderId="0"/>
    <xf numFmtId="0" fontId="7" fillId="0" borderId="0"/>
    <xf numFmtId="0" fontId="7" fillId="9" borderId="8" applyNumberFormat="0" applyFont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168">
    <xf numFmtId="0" fontId="0" fillId="0" borderId="0" xfId="0"/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65" fontId="12" fillId="0" borderId="0" xfId="0" applyNumberFormat="1" applyFont="1"/>
    <xf numFmtId="0" fontId="12" fillId="0" borderId="0" xfId="0" quotePrefix="1" applyFont="1"/>
    <xf numFmtId="0" fontId="29" fillId="0" borderId="0" xfId="0" applyFont="1" applyAlignment="1">
      <alignment horizontal="left"/>
    </xf>
    <xf numFmtId="0" fontId="29" fillId="0" borderId="0" xfId="0" applyFont="1"/>
    <xf numFmtId="0" fontId="31" fillId="0" borderId="0" xfId="0" applyFont="1"/>
    <xf numFmtId="0" fontId="33" fillId="0" borderId="0" xfId="0" applyFont="1" applyAlignment="1">
      <alignment wrapText="1"/>
    </xf>
    <xf numFmtId="2" fontId="30" fillId="0" borderId="0" xfId="43" applyNumberFormat="1" applyFont="1"/>
    <xf numFmtId="164" fontId="31" fillId="0" borderId="0" xfId="0" applyNumberFormat="1" applyFont="1"/>
    <xf numFmtId="0" fontId="34" fillId="0" borderId="0" xfId="43" applyFont="1"/>
    <xf numFmtId="0" fontId="9" fillId="0" borderId="0" xfId="57"/>
    <xf numFmtId="0" fontId="9" fillId="0" borderId="0" xfId="57"/>
    <xf numFmtId="0" fontId="9" fillId="0" borderId="0" xfId="57"/>
    <xf numFmtId="0" fontId="8" fillId="0" borderId="0" xfId="71"/>
    <xf numFmtId="0" fontId="8" fillId="0" borderId="0" xfId="71"/>
    <xf numFmtId="0" fontId="8" fillId="0" borderId="0" xfId="71"/>
    <xf numFmtId="0" fontId="8" fillId="0" borderId="0" xfId="71"/>
    <xf numFmtId="0" fontId="7" fillId="0" borderId="0" xfId="100"/>
    <xf numFmtId="0" fontId="7" fillId="0" borderId="0" xfId="85"/>
    <xf numFmtId="0" fontId="7" fillId="0" borderId="0" xfId="85"/>
    <xf numFmtId="0" fontId="7" fillId="0" borderId="0" xfId="85"/>
    <xf numFmtId="0" fontId="7" fillId="0" borderId="0" xfId="100"/>
    <xf numFmtId="0" fontId="7" fillId="0" borderId="0" xfId="100"/>
    <xf numFmtId="0" fontId="7" fillId="0" borderId="0" xfId="100"/>
    <xf numFmtId="0" fontId="7" fillId="0" borderId="0" xfId="100"/>
    <xf numFmtId="0" fontId="7" fillId="0" borderId="0" xfId="100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6" fillId="0" borderId="0" xfId="144"/>
    <xf numFmtId="0" fontId="5" fillId="0" borderId="0" xfId="158"/>
    <xf numFmtId="0" fontId="5" fillId="0" borderId="0" xfId="158"/>
    <xf numFmtId="0" fontId="5" fillId="0" borderId="0" xfId="158"/>
    <xf numFmtId="0" fontId="5" fillId="0" borderId="0" xfId="158"/>
    <xf numFmtId="0" fontId="5" fillId="0" borderId="0" xfId="158"/>
    <xf numFmtId="0" fontId="4" fillId="0" borderId="0" xfId="289"/>
    <xf numFmtId="0" fontId="4" fillId="0" borderId="0" xfId="289"/>
    <xf numFmtId="0" fontId="4" fillId="0" borderId="0" xfId="289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3" fillId="0" borderId="0" xfId="303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0" fillId="0" borderId="0" xfId="0" applyBorder="1"/>
    <xf numFmtId="0" fontId="0" fillId="0" borderId="10" xfId="0" applyBorder="1"/>
    <xf numFmtId="0" fontId="12" fillId="0" borderId="10" xfId="0" applyFont="1" applyBorder="1" applyAlignment="1">
      <alignment horizontal="right"/>
    </xf>
    <xf numFmtId="0" fontId="0" fillId="0" borderId="11" xfId="0" applyBorder="1"/>
    <xf numFmtId="0" fontId="12" fillId="0" borderId="10" xfId="0" quotePrefix="1" applyFont="1" applyBorder="1" applyAlignment="1">
      <alignment horizontal="right"/>
    </xf>
    <xf numFmtId="0" fontId="32" fillId="0" borderId="0" xfId="0" applyFont="1"/>
    <xf numFmtId="0" fontId="36" fillId="0" borderId="0" xfId="0" applyFont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1" fillId="0" borderId="0" xfId="319"/>
    <xf numFmtId="0" fontId="38" fillId="0" borderId="0" xfId="319" applyFont="1"/>
    <xf numFmtId="0" fontId="39" fillId="0" borderId="0" xfId="319" applyFont="1"/>
    <xf numFmtId="0" fontId="40" fillId="0" borderId="0" xfId="319" applyFont="1"/>
    <xf numFmtId="0" fontId="41" fillId="0" borderId="0" xfId="319" applyFont="1"/>
    <xf numFmtId="0" fontId="40" fillId="0" borderId="0" xfId="319" applyFont="1" applyAlignment="1">
      <alignment horizontal="center"/>
    </xf>
    <xf numFmtId="0" fontId="42" fillId="0" borderId="0" xfId="319" applyFont="1" applyAlignment="1">
      <alignment horizontal="center"/>
    </xf>
    <xf numFmtId="0" fontId="42" fillId="0" borderId="0" xfId="319" applyFont="1"/>
    <xf numFmtId="0" fontId="38" fillId="0" borderId="0" xfId="319" applyFont="1" applyAlignment="1">
      <alignment horizontal="right"/>
    </xf>
    <xf numFmtId="16" fontId="40" fillId="0" borderId="0" xfId="319" applyNumberFormat="1" applyFont="1" applyAlignment="1">
      <alignment horizontal="center"/>
    </xf>
    <xf numFmtId="0" fontId="40" fillId="0" borderId="0" xfId="319" applyFont="1" applyAlignment="1">
      <alignment horizontal="left"/>
    </xf>
    <xf numFmtId="0" fontId="40" fillId="0" borderId="0" xfId="319" applyFont="1" applyAlignment="1">
      <alignment horizontal="right"/>
    </xf>
    <xf numFmtId="0" fontId="43" fillId="0" borderId="0" xfId="319" applyFont="1" applyAlignment="1">
      <alignment horizontal="center"/>
    </xf>
    <xf numFmtId="0" fontId="39" fillId="0" borderId="0" xfId="319" applyFont="1" applyAlignment="1">
      <alignment horizontal="center"/>
    </xf>
    <xf numFmtId="0" fontId="41" fillId="0" borderId="0" xfId="319" applyFont="1" applyAlignment="1">
      <alignment horizontal="right"/>
    </xf>
    <xf numFmtId="0" fontId="44" fillId="0" borderId="0" xfId="319" applyFont="1"/>
    <xf numFmtId="0" fontId="45" fillId="0" borderId="0" xfId="320"/>
    <xf numFmtId="0" fontId="12" fillId="0" borderId="11" xfId="0" applyFont="1" applyBorder="1" applyAlignment="1">
      <alignment horizontal="right"/>
    </xf>
    <xf numFmtId="0" fontId="12" fillId="2" borderId="10" xfId="0" quotePrefix="1" applyFont="1" applyFill="1" applyBorder="1" applyAlignment="1">
      <alignment horizontal="right"/>
    </xf>
    <xf numFmtId="0" fontId="12" fillId="0" borderId="11" xfId="0" applyFont="1" applyBorder="1"/>
    <xf numFmtId="0" fontId="12" fillId="0" borderId="0" xfId="0" applyFont="1" applyBorder="1"/>
    <xf numFmtId="0" fontId="12" fillId="2" borderId="10" xfId="0" applyFont="1" applyFill="1" applyBorder="1"/>
    <xf numFmtId="165" fontId="12" fillId="0" borderId="11" xfId="0" applyNumberFormat="1" applyFont="1" applyBorder="1"/>
    <xf numFmtId="165" fontId="12" fillId="0" borderId="0" xfId="0" applyNumberFormat="1" applyFont="1" applyBorder="1"/>
    <xf numFmtId="165" fontId="12" fillId="2" borderId="10" xfId="0" applyNumberFormat="1" applyFont="1" applyFill="1" applyBorder="1"/>
    <xf numFmtId="165" fontId="12" fillId="0" borderId="13" xfId="0" applyNumberFormat="1" applyFont="1" applyBorder="1"/>
    <xf numFmtId="165" fontId="12" fillId="0" borderId="14" xfId="0" applyNumberFormat="1" applyFont="1" applyBorder="1"/>
    <xf numFmtId="165" fontId="12" fillId="2" borderId="15" xfId="0" applyNumberFormat="1" applyFont="1" applyFill="1" applyBorder="1"/>
    <xf numFmtId="0" fontId="12" fillId="0" borderId="10" xfId="0" applyFont="1" applyBorder="1"/>
    <xf numFmtId="165" fontId="12" fillId="0" borderId="10" xfId="0" applyNumberFormat="1" applyFont="1" applyBorder="1"/>
    <xf numFmtId="165" fontId="12" fillId="0" borderId="15" xfId="0" applyNumberFormat="1" applyFont="1" applyBorder="1"/>
    <xf numFmtId="0" fontId="12" fillId="0" borderId="19" xfId="0" quotePrefix="1" applyFont="1" applyBorder="1" applyAlignment="1">
      <alignment horizontal="right"/>
    </xf>
    <xf numFmtId="0" fontId="12" fillId="0" borderId="19" xfId="0" applyFont="1" applyBorder="1"/>
    <xf numFmtId="165" fontId="12" fillId="0" borderId="19" xfId="0" applyNumberFormat="1" applyFont="1" applyBorder="1"/>
    <xf numFmtId="165" fontId="12" fillId="0" borderId="20" xfId="0" applyNumberFormat="1" applyFont="1" applyBorder="1"/>
    <xf numFmtId="0" fontId="32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9" fillId="0" borderId="0" xfId="319" applyFont="1" applyFill="1"/>
    <xf numFmtId="0" fontId="38" fillId="0" borderId="0" xfId="319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12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321">
    <cellStyle name="20% - Accent1" xfId="18" builtinId="30" customBuiltin="1"/>
    <cellStyle name="20% - Accent1 2" xfId="45"/>
    <cellStyle name="20% - Accent1 2 2" xfId="104"/>
    <cellStyle name="20% - Accent1 2 2 2" xfId="235"/>
    <cellStyle name="20% - Accent1 2 3" xfId="177"/>
    <cellStyle name="20% - Accent1 3" xfId="59"/>
    <cellStyle name="20% - Accent1 3 2" xfId="118"/>
    <cellStyle name="20% - Accent1 3 2 2" xfId="249"/>
    <cellStyle name="20% - Accent1 3 3" xfId="191"/>
    <cellStyle name="20% - Accent1 4" xfId="73"/>
    <cellStyle name="20% - Accent1 4 2" xfId="132"/>
    <cellStyle name="20% - Accent1 4 2 2" xfId="263"/>
    <cellStyle name="20% - Accent1 4 3" xfId="205"/>
    <cellStyle name="20% - Accent1 5" xfId="87"/>
    <cellStyle name="20% - Accent1 5 2" xfId="219"/>
    <cellStyle name="20% - Accent1 6" xfId="146"/>
    <cellStyle name="20% - Accent1 6 2" xfId="277"/>
    <cellStyle name="20% - Accent1 7" xfId="160"/>
    <cellStyle name="20% - Accent1 8" xfId="291"/>
    <cellStyle name="20% - Accent1 9" xfId="305"/>
    <cellStyle name="20% - Accent2" xfId="22" builtinId="34" customBuiltin="1"/>
    <cellStyle name="20% - Accent2 2" xfId="47"/>
    <cellStyle name="20% - Accent2 2 2" xfId="106"/>
    <cellStyle name="20% - Accent2 2 2 2" xfId="237"/>
    <cellStyle name="20% - Accent2 2 3" xfId="179"/>
    <cellStyle name="20% - Accent2 3" xfId="61"/>
    <cellStyle name="20% - Accent2 3 2" xfId="120"/>
    <cellStyle name="20% - Accent2 3 2 2" xfId="251"/>
    <cellStyle name="20% - Accent2 3 3" xfId="193"/>
    <cellStyle name="20% - Accent2 4" xfId="75"/>
    <cellStyle name="20% - Accent2 4 2" xfId="134"/>
    <cellStyle name="20% - Accent2 4 2 2" xfId="265"/>
    <cellStyle name="20% - Accent2 4 3" xfId="207"/>
    <cellStyle name="20% - Accent2 5" xfId="89"/>
    <cellStyle name="20% - Accent2 5 2" xfId="221"/>
    <cellStyle name="20% - Accent2 6" xfId="148"/>
    <cellStyle name="20% - Accent2 6 2" xfId="279"/>
    <cellStyle name="20% - Accent2 7" xfId="162"/>
    <cellStyle name="20% - Accent2 8" xfId="293"/>
    <cellStyle name="20% - Accent2 9" xfId="307"/>
    <cellStyle name="20% - Accent3" xfId="26" builtinId="38" customBuiltin="1"/>
    <cellStyle name="20% - Accent3 2" xfId="49"/>
    <cellStyle name="20% - Accent3 2 2" xfId="108"/>
    <cellStyle name="20% - Accent3 2 2 2" xfId="239"/>
    <cellStyle name="20% - Accent3 2 3" xfId="181"/>
    <cellStyle name="20% - Accent3 3" xfId="63"/>
    <cellStyle name="20% - Accent3 3 2" xfId="122"/>
    <cellStyle name="20% - Accent3 3 2 2" xfId="253"/>
    <cellStyle name="20% - Accent3 3 3" xfId="195"/>
    <cellStyle name="20% - Accent3 4" xfId="77"/>
    <cellStyle name="20% - Accent3 4 2" xfId="136"/>
    <cellStyle name="20% - Accent3 4 2 2" xfId="267"/>
    <cellStyle name="20% - Accent3 4 3" xfId="209"/>
    <cellStyle name="20% - Accent3 5" xfId="91"/>
    <cellStyle name="20% - Accent3 5 2" xfId="223"/>
    <cellStyle name="20% - Accent3 6" xfId="150"/>
    <cellStyle name="20% - Accent3 6 2" xfId="281"/>
    <cellStyle name="20% - Accent3 7" xfId="164"/>
    <cellStyle name="20% - Accent3 8" xfId="295"/>
    <cellStyle name="20% - Accent3 9" xfId="309"/>
    <cellStyle name="20% - Accent4" xfId="30" builtinId="42" customBuiltin="1"/>
    <cellStyle name="20% - Accent4 2" xfId="51"/>
    <cellStyle name="20% - Accent4 2 2" xfId="110"/>
    <cellStyle name="20% - Accent4 2 2 2" xfId="241"/>
    <cellStyle name="20% - Accent4 2 3" xfId="183"/>
    <cellStyle name="20% - Accent4 3" xfId="65"/>
    <cellStyle name="20% - Accent4 3 2" xfId="124"/>
    <cellStyle name="20% - Accent4 3 2 2" xfId="255"/>
    <cellStyle name="20% - Accent4 3 3" xfId="197"/>
    <cellStyle name="20% - Accent4 4" xfId="79"/>
    <cellStyle name="20% - Accent4 4 2" xfId="138"/>
    <cellStyle name="20% - Accent4 4 2 2" xfId="269"/>
    <cellStyle name="20% - Accent4 4 3" xfId="211"/>
    <cellStyle name="20% - Accent4 5" xfId="93"/>
    <cellStyle name="20% - Accent4 5 2" xfId="225"/>
    <cellStyle name="20% - Accent4 6" xfId="152"/>
    <cellStyle name="20% - Accent4 6 2" xfId="283"/>
    <cellStyle name="20% - Accent4 7" xfId="166"/>
    <cellStyle name="20% - Accent4 8" xfId="297"/>
    <cellStyle name="20% - Accent4 9" xfId="311"/>
    <cellStyle name="20% - Accent5" xfId="34" builtinId="46" customBuiltin="1"/>
    <cellStyle name="20% - Accent5 2" xfId="53"/>
    <cellStyle name="20% - Accent5 2 2" xfId="112"/>
    <cellStyle name="20% - Accent5 2 2 2" xfId="243"/>
    <cellStyle name="20% - Accent5 2 3" xfId="185"/>
    <cellStyle name="20% - Accent5 3" xfId="67"/>
    <cellStyle name="20% - Accent5 3 2" xfId="126"/>
    <cellStyle name="20% - Accent5 3 2 2" xfId="257"/>
    <cellStyle name="20% - Accent5 3 3" xfId="199"/>
    <cellStyle name="20% - Accent5 4" xfId="81"/>
    <cellStyle name="20% - Accent5 4 2" xfId="140"/>
    <cellStyle name="20% - Accent5 4 2 2" xfId="271"/>
    <cellStyle name="20% - Accent5 4 3" xfId="213"/>
    <cellStyle name="20% - Accent5 5" xfId="95"/>
    <cellStyle name="20% - Accent5 5 2" xfId="227"/>
    <cellStyle name="20% - Accent5 6" xfId="154"/>
    <cellStyle name="20% - Accent5 6 2" xfId="285"/>
    <cellStyle name="20% - Accent5 7" xfId="168"/>
    <cellStyle name="20% - Accent5 8" xfId="299"/>
    <cellStyle name="20% - Accent5 9" xfId="313"/>
    <cellStyle name="20% - Accent6" xfId="38" builtinId="50" customBuiltin="1"/>
    <cellStyle name="20% - Accent6 2" xfId="55"/>
    <cellStyle name="20% - Accent6 2 2" xfId="114"/>
    <cellStyle name="20% - Accent6 2 2 2" xfId="245"/>
    <cellStyle name="20% - Accent6 2 3" xfId="187"/>
    <cellStyle name="20% - Accent6 3" xfId="69"/>
    <cellStyle name="20% - Accent6 3 2" xfId="128"/>
    <cellStyle name="20% - Accent6 3 2 2" xfId="259"/>
    <cellStyle name="20% - Accent6 3 3" xfId="201"/>
    <cellStyle name="20% - Accent6 4" xfId="83"/>
    <cellStyle name="20% - Accent6 4 2" xfId="142"/>
    <cellStyle name="20% - Accent6 4 2 2" xfId="273"/>
    <cellStyle name="20% - Accent6 4 3" xfId="215"/>
    <cellStyle name="20% - Accent6 5" xfId="97"/>
    <cellStyle name="20% - Accent6 5 2" xfId="229"/>
    <cellStyle name="20% - Accent6 6" xfId="156"/>
    <cellStyle name="20% - Accent6 6 2" xfId="287"/>
    <cellStyle name="20% - Accent6 7" xfId="170"/>
    <cellStyle name="20% - Accent6 8" xfId="301"/>
    <cellStyle name="20% - Accent6 9" xfId="315"/>
    <cellStyle name="40% - Accent1" xfId="19" builtinId="31" customBuiltin="1"/>
    <cellStyle name="40% - Accent1 2" xfId="46"/>
    <cellStyle name="40% - Accent1 2 2" xfId="105"/>
    <cellStyle name="40% - Accent1 2 2 2" xfId="236"/>
    <cellStyle name="40% - Accent1 2 3" xfId="178"/>
    <cellStyle name="40% - Accent1 3" xfId="60"/>
    <cellStyle name="40% - Accent1 3 2" xfId="119"/>
    <cellStyle name="40% - Accent1 3 2 2" xfId="250"/>
    <cellStyle name="40% - Accent1 3 3" xfId="192"/>
    <cellStyle name="40% - Accent1 4" xfId="74"/>
    <cellStyle name="40% - Accent1 4 2" xfId="133"/>
    <cellStyle name="40% - Accent1 4 2 2" xfId="264"/>
    <cellStyle name="40% - Accent1 4 3" xfId="206"/>
    <cellStyle name="40% - Accent1 5" xfId="88"/>
    <cellStyle name="40% - Accent1 5 2" xfId="220"/>
    <cellStyle name="40% - Accent1 6" xfId="147"/>
    <cellStyle name="40% - Accent1 6 2" xfId="278"/>
    <cellStyle name="40% - Accent1 7" xfId="161"/>
    <cellStyle name="40% - Accent1 8" xfId="292"/>
    <cellStyle name="40% - Accent1 9" xfId="306"/>
    <cellStyle name="40% - Accent2" xfId="23" builtinId="35" customBuiltin="1"/>
    <cellStyle name="40% - Accent2 2" xfId="48"/>
    <cellStyle name="40% - Accent2 2 2" xfId="107"/>
    <cellStyle name="40% - Accent2 2 2 2" xfId="238"/>
    <cellStyle name="40% - Accent2 2 3" xfId="180"/>
    <cellStyle name="40% - Accent2 3" xfId="62"/>
    <cellStyle name="40% - Accent2 3 2" xfId="121"/>
    <cellStyle name="40% - Accent2 3 2 2" xfId="252"/>
    <cellStyle name="40% - Accent2 3 3" xfId="194"/>
    <cellStyle name="40% - Accent2 4" xfId="76"/>
    <cellStyle name="40% - Accent2 4 2" xfId="135"/>
    <cellStyle name="40% - Accent2 4 2 2" xfId="266"/>
    <cellStyle name="40% - Accent2 4 3" xfId="208"/>
    <cellStyle name="40% - Accent2 5" xfId="90"/>
    <cellStyle name="40% - Accent2 5 2" xfId="222"/>
    <cellStyle name="40% - Accent2 6" xfId="149"/>
    <cellStyle name="40% - Accent2 6 2" xfId="280"/>
    <cellStyle name="40% - Accent2 7" xfId="163"/>
    <cellStyle name="40% - Accent2 8" xfId="294"/>
    <cellStyle name="40% - Accent2 9" xfId="308"/>
    <cellStyle name="40% - Accent3" xfId="27" builtinId="39" customBuiltin="1"/>
    <cellStyle name="40% - Accent3 2" xfId="50"/>
    <cellStyle name="40% - Accent3 2 2" xfId="109"/>
    <cellStyle name="40% - Accent3 2 2 2" xfId="240"/>
    <cellStyle name="40% - Accent3 2 3" xfId="182"/>
    <cellStyle name="40% - Accent3 3" xfId="64"/>
    <cellStyle name="40% - Accent3 3 2" xfId="123"/>
    <cellStyle name="40% - Accent3 3 2 2" xfId="254"/>
    <cellStyle name="40% - Accent3 3 3" xfId="196"/>
    <cellStyle name="40% - Accent3 4" xfId="78"/>
    <cellStyle name="40% - Accent3 4 2" xfId="137"/>
    <cellStyle name="40% - Accent3 4 2 2" xfId="268"/>
    <cellStyle name="40% - Accent3 4 3" xfId="210"/>
    <cellStyle name="40% - Accent3 5" xfId="92"/>
    <cellStyle name="40% - Accent3 5 2" xfId="224"/>
    <cellStyle name="40% - Accent3 6" xfId="151"/>
    <cellStyle name="40% - Accent3 6 2" xfId="282"/>
    <cellStyle name="40% - Accent3 7" xfId="165"/>
    <cellStyle name="40% - Accent3 8" xfId="296"/>
    <cellStyle name="40% - Accent3 9" xfId="310"/>
    <cellStyle name="40% - Accent4" xfId="31" builtinId="43" customBuiltin="1"/>
    <cellStyle name="40% - Accent4 2" xfId="52"/>
    <cellStyle name="40% - Accent4 2 2" xfId="111"/>
    <cellStyle name="40% - Accent4 2 2 2" xfId="242"/>
    <cellStyle name="40% - Accent4 2 3" xfId="184"/>
    <cellStyle name="40% - Accent4 3" xfId="66"/>
    <cellStyle name="40% - Accent4 3 2" xfId="125"/>
    <cellStyle name="40% - Accent4 3 2 2" xfId="256"/>
    <cellStyle name="40% - Accent4 3 3" xfId="198"/>
    <cellStyle name="40% - Accent4 4" xfId="80"/>
    <cellStyle name="40% - Accent4 4 2" xfId="139"/>
    <cellStyle name="40% - Accent4 4 2 2" xfId="270"/>
    <cellStyle name="40% - Accent4 4 3" xfId="212"/>
    <cellStyle name="40% - Accent4 5" xfId="94"/>
    <cellStyle name="40% - Accent4 5 2" xfId="226"/>
    <cellStyle name="40% - Accent4 6" xfId="153"/>
    <cellStyle name="40% - Accent4 6 2" xfId="284"/>
    <cellStyle name="40% - Accent4 7" xfId="167"/>
    <cellStyle name="40% - Accent4 8" xfId="298"/>
    <cellStyle name="40% - Accent4 9" xfId="312"/>
    <cellStyle name="40% - Accent5" xfId="35" builtinId="47" customBuiltin="1"/>
    <cellStyle name="40% - Accent5 2" xfId="54"/>
    <cellStyle name="40% - Accent5 2 2" xfId="113"/>
    <cellStyle name="40% - Accent5 2 2 2" xfId="244"/>
    <cellStyle name="40% - Accent5 2 3" xfId="186"/>
    <cellStyle name="40% - Accent5 3" xfId="68"/>
    <cellStyle name="40% - Accent5 3 2" xfId="127"/>
    <cellStyle name="40% - Accent5 3 2 2" xfId="258"/>
    <cellStyle name="40% - Accent5 3 3" xfId="200"/>
    <cellStyle name="40% - Accent5 4" xfId="82"/>
    <cellStyle name="40% - Accent5 4 2" xfId="141"/>
    <cellStyle name="40% - Accent5 4 2 2" xfId="272"/>
    <cellStyle name="40% - Accent5 4 3" xfId="214"/>
    <cellStyle name="40% - Accent5 5" xfId="96"/>
    <cellStyle name="40% - Accent5 5 2" xfId="228"/>
    <cellStyle name="40% - Accent5 6" xfId="155"/>
    <cellStyle name="40% - Accent5 6 2" xfId="286"/>
    <cellStyle name="40% - Accent5 7" xfId="169"/>
    <cellStyle name="40% - Accent5 8" xfId="300"/>
    <cellStyle name="40% - Accent5 9" xfId="314"/>
    <cellStyle name="40% - Accent6" xfId="39" builtinId="51" customBuiltin="1"/>
    <cellStyle name="40% - Accent6 2" xfId="56"/>
    <cellStyle name="40% - Accent6 2 2" xfId="115"/>
    <cellStyle name="40% - Accent6 2 2 2" xfId="246"/>
    <cellStyle name="40% - Accent6 2 3" xfId="188"/>
    <cellStyle name="40% - Accent6 3" xfId="70"/>
    <cellStyle name="40% - Accent6 3 2" xfId="129"/>
    <cellStyle name="40% - Accent6 3 2 2" xfId="260"/>
    <cellStyle name="40% - Accent6 3 3" xfId="202"/>
    <cellStyle name="40% - Accent6 4" xfId="84"/>
    <cellStyle name="40% - Accent6 4 2" xfId="143"/>
    <cellStyle name="40% - Accent6 4 2 2" xfId="274"/>
    <cellStyle name="40% - Accent6 4 3" xfId="216"/>
    <cellStyle name="40% - Accent6 5" xfId="98"/>
    <cellStyle name="40% - Accent6 5 2" xfId="230"/>
    <cellStyle name="40% - Accent6 6" xfId="157"/>
    <cellStyle name="40% - Accent6 6 2" xfId="288"/>
    <cellStyle name="40% - Accent6 7" xfId="171"/>
    <cellStyle name="40% - Accent6 8" xfId="302"/>
    <cellStyle name="40% - Accent6 9" xfId="31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320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58"/>
    <cellStyle name="Normal 11" xfId="289"/>
    <cellStyle name="Normal 12" xfId="303"/>
    <cellStyle name="Normal 13" xfId="319"/>
    <cellStyle name="Normal 2" xfId="41"/>
    <cellStyle name="Normal 2 2" xfId="100"/>
    <cellStyle name="Normal 2 2 2" xfId="231"/>
    <cellStyle name="Normal 2 3" xfId="173"/>
    <cellStyle name="Normal 3" xfId="43"/>
    <cellStyle name="Normal 3 2" xfId="102"/>
    <cellStyle name="Normal 3 2 2" xfId="233"/>
    <cellStyle name="Normal 3 3" xfId="175"/>
    <cellStyle name="Normal 3 4" xfId="318"/>
    <cellStyle name="Normal 4" xfId="57"/>
    <cellStyle name="Normal 4 2" xfId="116"/>
    <cellStyle name="Normal 4 2 2" xfId="247"/>
    <cellStyle name="Normal 4 3" xfId="189"/>
    <cellStyle name="Normal 4 4" xfId="317"/>
    <cellStyle name="Normal 5" xfId="71"/>
    <cellStyle name="Normal 5 2" xfId="130"/>
    <cellStyle name="Normal 5 2 2" xfId="261"/>
    <cellStyle name="Normal 5 3" xfId="203"/>
    <cellStyle name="Normal 6" xfId="85"/>
    <cellStyle name="Normal 6 2" xfId="217"/>
    <cellStyle name="Normal 7" xfId="99"/>
    <cellStyle name="Normal 8" xfId="144"/>
    <cellStyle name="Normal 8 2" xfId="275"/>
    <cellStyle name="Normal 9" xfId="172"/>
    <cellStyle name="Note 10" xfId="304"/>
    <cellStyle name="Note 2" xfId="42"/>
    <cellStyle name="Note 2 2" xfId="101"/>
    <cellStyle name="Note 2 2 2" xfId="232"/>
    <cellStyle name="Note 2 3" xfId="174"/>
    <cellStyle name="Note 3" xfId="44"/>
    <cellStyle name="Note 3 2" xfId="103"/>
    <cellStyle name="Note 3 2 2" xfId="234"/>
    <cellStyle name="Note 3 3" xfId="176"/>
    <cellStyle name="Note 4" xfId="58"/>
    <cellStyle name="Note 4 2" xfId="117"/>
    <cellStyle name="Note 4 2 2" xfId="248"/>
    <cellStyle name="Note 4 3" xfId="190"/>
    <cellStyle name="Note 5" xfId="72"/>
    <cellStyle name="Note 5 2" xfId="131"/>
    <cellStyle name="Note 5 2 2" xfId="262"/>
    <cellStyle name="Note 5 3" xfId="204"/>
    <cellStyle name="Note 6" xfId="86"/>
    <cellStyle name="Note 6 2" xfId="218"/>
    <cellStyle name="Note 7" xfId="145"/>
    <cellStyle name="Note 7 2" xfId="276"/>
    <cellStyle name="Note 8" xfId="159"/>
    <cellStyle name="Note 9" xfId="29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contributions to value added growth</a:t>
            </a:r>
          </a:p>
          <a:p>
            <a:pPr>
              <a:defRPr/>
            </a:pPr>
            <a:r>
              <a:rPr lang="en-US"/>
              <a:t>2001-2018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75611111111111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'cross countries comparison'!$K$2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'cross countries comparison'!$J$3:$J$29</c:f>
              <c:strCache>
                <c:ptCount val="27"/>
                <c:pt idx="0">
                  <c:v>IE</c:v>
                </c:pt>
                <c:pt idx="1">
                  <c:v>MT</c:v>
                </c:pt>
                <c:pt idx="2">
                  <c:v>LT</c:v>
                </c:pt>
                <c:pt idx="3">
                  <c:v>RO</c:v>
                </c:pt>
                <c:pt idx="4">
                  <c:v>SK</c:v>
                </c:pt>
                <c:pt idx="5">
                  <c:v>PL</c:v>
                </c:pt>
                <c:pt idx="6">
                  <c:v>EE</c:v>
                </c:pt>
                <c:pt idx="7">
                  <c:v>LV</c:v>
                </c:pt>
                <c:pt idx="8">
                  <c:v>BG</c:v>
                </c:pt>
                <c:pt idx="9">
                  <c:v>CZ</c:v>
                </c:pt>
                <c:pt idx="10">
                  <c:v>LU</c:v>
                </c:pt>
                <c:pt idx="11">
                  <c:v>HU</c:v>
                </c:pt>
                <c:pt idx="12">
                  <c:v>SI</c:v>
                </c:pt>
                <c:pt idx="13">
                  <c:v>CY</c:v>
                </c:pt>
                <c:pt idx="14">
                  <c:v>SE</c:v>
                </c:pt>
                <c:pt idx="15">
                  <c:v>ES</c:v>
                </c:pt>
                <c:pt idx="16">
                  <c:v>BE</c:v>
                </c:pt>
                <c:pt idx="17">
                  <c:v>AT</c:v>
                </c:pt>
                <c:pt idx="18">
                  <c:v>NL</c:v>
                </c:pt>
                <c:pt idx="19">
                  <c:v>DE</c:v>
                </c:pt>
                <c:pt idx="20">
                  <c:v>FR</c:v>
                </c:pt>
                <c:pt idx="21">
                  <c:v>FI</c:v>
                </c:pt>
                <c:pt idx="22">
                  <c:v>DK</c:v>
                </c:pt>
                <c:pt idx="23">
                  <c:v>PT</c:v>
                </c:pt>
                <c:pt idx="24">
                  <c:v>IT</c:v>
                </c:pt>
                <c:pt idx="25">
                  <c:v>GR</c:v>
                </c:pt>
                <c:pt idx="26">
                  <c:v>HR</c:v>
                </c:pt>
              </c:strCache>
            </c:strRef>
          </c:cat>
          <c:val>
            <c:numRef>
              <c:f>'cross countries comparison'!$K$3:$K$29</c:f>
              <c:numCache>
                <c:formatCode>General</c:formatCode>
                <c:ptCount val="27"/>
                <c:pt idx="0">
                  <c:v>0.39005876304251247</c:v>
                </c:pt>
                <c:pt idx="1">
                  <c:v>1.1543811005348954</c:v>
                </c:pt>
                <c:pt idx="2">
                  <c:v>-5.0734744830290307E-2</c:v>
                </c:pt>
                <c:pt idx="3">
                  <c:v>-0.90811421370171808</c:v>
                </c:pt>
                <c:pt idx="4">
                  <c:v>0.31807440174009549</c:v>
                </c:pt>
                <c:pt idx="5">
                  <c:v>0.23040940504124471</c:v>
                </c:pt>
                <c:pt idx="6">
                  <c:v>1.1064797320429245E-2</c:v>
                </c:pt>
                <c:pt idx="7">
                  <c:v>-0.50737781127426884</c:v>
                </c:pt>
                <c:pt idx="8">
                  <c:v>0.25402605557644686</c:v>
                </c:pt>
                <c:pt idx="9">
                  <c:v>0.14718401495551861</c:v>
                </c:pt>
                <c:pt idx="10">
                  <c:v>1.4583520685258282</c:v>
                </c:pt>
                <c:pt idx="11">
                  <c:v>5.8770460762284406E-3</c:v>
                </c:pt>
                <c:pt idx="12">
                  <c:v>0.16264897214418361</c:v>
                </c:pt>
                <c:pt idx="13">
                  <c:v>0.85963056505271185</c:v>
                </c:pt>
                <c:pt idx="14">
                  <c:v>0.47802664296980701</c:v>
                </c:pt>
                <c:pt idx="15">
                  <c:v>0.48506862517706167</c:v>
                </c:pt>
                <c:pt idx="16">
                  <c:v>0.62392995517825323</c:v>
                </c:pt>
                <c:pt idx="17">
                  <c:v>0.24685451018859364</c:v>
                </c:pt>
                <c:pt idx="18">
                  <c:v>0.43495770151263624</c:v>
                </c:pt>
                <c:pt idx="19">
                  <c:v>0.20873901867053343</c:v>
                </c:pt>
                <c:pt idx="20">
                  <c:v>0.25066847665262482</c:v>
                </c:pt>
                <c:pt idx="21">
                  <c:v>0.22975763575931993</c:v>
                </c:pt>
                <c:pt idx="22">
                  <c:v>3.5954406357347285E-2</c:v>
                </c:pt>
                <c:pt idx="23">
                  <c:v>-0.18198154185870988</c:v>
                </c:pt>
                <c:pt idx="24">
                  <c:v>7.3174101426786431E-2</c:v>
                </c:pt>
                <c:pt idx="25">
                  <c:v>0.16950264991943256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4-4AD8-A029-E5F8F95266AE}"/>
            </c:ext>
          </c:extLst>
        </c:ser>
        <c:ser>
          <c:idx val="1"/>
          <c:order val="1"/>
          <c:tx>
            <c:strRef>
              <c:f>'cross countries comparison'!$L$2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'cross countries comparison'!$J$3:$J$29</c:f>
              <c:strCache>
                <c:ptCount val="27"/>
                <c:pt idx="0">
                  <c:v>IE</c:v>
                </c:pt>
                <c:pt idx="1">
                  <c:v>MT</c:v>
                </c:pt>
                <c:pt idx="2">
                  <c:v>LT</c:v>
                </c:pt>
                <c:pt idx="3">
                  <c:v>RO</c:v>
                </c:pt>
                <c:pt idx="4">
                  <c:v>SK</c:v>
                </c:pt>
                <c:pt idx="5">
                  <c:v>PL</c:v>
                </c:pt>
                <c:pt idx="6">
                  <c:v>EE</c:v>
                </c:pt>
                <c:pt idx="7">
                  <c:v>LV</c:v>
                </c:pt>
                <c:pt idx="8">
                  <c:v>BG</c:v>
                </c:pt>
                <c:pt idx="9">
                  <c:v>CZ</c:v>
                </c:pt>
                <c:pt idx="10">
                  <c:v>LU</c:v>
                </c:pt>
                <c:pt idx="11">
                  <c:v>HU</c:v>
                </c:pt>
                <c:pt idx="12">
                  <c:v>SI</c:v>
                </c:pt>
                <c:pt idx="13">
                  <c:v>CY</c:v>
                </c:pt>
                <c:pt idx="14">
                  <c:v>SE</c:v>
                </c:pt>
                <c:pt idx="15">
                  <c:v>ES</c:v>
                </c:pt>
                <c:pt idx="16">
                  <c:v>BE</c:v>
                </c:pt>
                <c:pt idx="17">
                  <c:v>AT</c:v>
                </c:pt>
                <c:pt idx="18">
                  <c:v>NL</c:v>
                </c:pt>
                <c:pt idx="19">
                  <c:v>DE</c:v>
                </c:pt>
                <c:pt idx="20">
                  <c:v>FR</c:v>
                </c:pt>
                <c:pt idx="21">
                  <c:v>FI</c:v>
                </c:pt>
                <c:pt idx="22">
                  <c:v>DK</c:v>
                </c:pt>
                <c:pt idx="23">
                  <c:v>PT</c:v>
                </c:pt>
                <c:pt idx="24">
                  <c:v>IT</c:v>
                </c:pt>
                <c:pt idx="25">
                  <c:v>GR</c:v>
                </c:pt>
                <c:pt idx="26">
                  <c:v>HR</c:v>
                </c:pt>
              </c:strCache>
            </c:strRef>
          </c:cat>
          <c:val>
            <c:numRef>
              <c:f>'cross countries comparison'!$L$3:$L$29</c:f>
              <c:numCache>
                <c:formatCode>General</c:formatCode>
                <c:ptCount val="27"/>
                <c:pt idx="0">
                  <c:v>3.2936518125439402</c:v>
                </c:pt>
                <c:pt idx="1">
                  <c:v>0.72925534172136386</c:v>
                </c:pt>
                <c:pt idx="2">
                  <c:v>1.2285845017742458</c:v>
                </c:pt>
                <c:pt idx="3">
                  <c:v>0.90483467858488298</c:v>
                </c:pt>
                <c:pt idx="4">
                  <c:v>0.72086698401037552</c:v>
                </c:pt>
                <c:pt idx="5">
                  <c:v>1.3826052601034735</c:v>
                </c:pt>
                <c:pt idx="6">
                  <c:v>1.9032403843755037</c:v>
                </c:pt>
                <c:pt idx="7">
                  <c:v>0.23801314911700555</c:v>
                </c:pt>
                <c:pt idx="8">
                  <c:v>0.39771925542566017</c:v>
                </c:pt>
                <c:pt idx="9">
                  <c:v>1.0063772642548092</c:v>
                </c:pt>
                <c:pt idx="10">
                  <c:v>1.5876299901891349</c:v>
                </c:pt>
                <c:pt idx="11">
                  <c:v>0.50091278757830437</c:v>
                </c:pt>
                <c:pt idx="12">
                  <c:v>0.2404036458200744</c:v>
                </c:pt>
                <c:pt idx="13">
                  <c:v>0.90741256155428707</c:v>
                </c:pt>
                <c:pt idx="14">
                  <c:v>0.94551613031545523</c:v>
                </c:pt>
                <c:pt idx="15">
                  <c:v>0.87571907483612699</c:v>
                </c:pt>
                <c:pt idx="16">
                  <c:v>0.38239843692096742</c:v>
                </c:pt>
                <c:pt idx="17">
                  <c:v>0.54628511053709972</c:v>
                </c:pt>
                <c:pt idx="18">
                  <c:v>0.45343986306922296</c:v>
                </c:pt>
                <c:pt idx="19">
                  <c:v>0.25221057542544734</c:v>
                </c:pt>
                <c:pt idx="20">
                  <c:v>0.17047386209138857</c:v>
                </c:pt>
                <c:pt idx="21">
                  <c:v>0.52262832172918339</c:v>
                </c:pt>
                <c:pt idx="22">
                  <c:v>0.48182828189589583</c:v>
                </c:pt>
                <c:pt idx="23">
                  <c:v>0.23740139117001174</c:v>
                </c:pt>
                <c:pt idx="24">
                  <c:v>0.33054105256686495</c:v>
                </c:pt>
                <c:pt idx="25">
                  <c:v>0.37927927039217529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4-4AD8-A029-E5F8F95266AE}"/>
            </c:ext>
          </c:extLst>
        </c:ser>
        <c:ser>
          <c:idx val="2"/>
          <c:order val="2"/>
          <c:tx>
            <c:strRef>
              <c:f>'cross countries comparison'!$M$2</c:f>
              <c:strCache>
                <c:ptCount val="1"/>
                <c:pt idx="0">
                  <c:v>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'cross countries comparison'!$J$3:$J$29</c:f>
              <c:strCache>
                <c:ptCount val="27"/>
                <c:pt idx="0">
                  <c:v>IE</c:v>
                </c:pt>
                <c:pt idx="1">
                  <c:v>MT</c:v>
                </c:pt>
                <c:pt idx="2">
                  <c:v>LT</c:v>
                </c:pt>
                <c:pt idx="3">
                  <c:v>RO</c:v>
                </c:pt>
                <c:pt idx="4">
                  <c:v>SK</c:v>
                </c:pt>
                <c:pt idx="5">
                  <c:v>PL</c:v>
                </c:pt>
                <c:pt idx="6">
                  <c:v>EE</c:v>
                </c:pt>
                <c:pt idx="7">
                  <c:v>LV</c:v>
                </c:pt>
                <c:pt idx="8">
                  <c:v>BG</c:v>
                </c:pt>
                <c:pt idx="9">
                  <c:v>CZ</c:v>
                </c:pt>
                <c:pt idx="10">
                  <c:v>LU</c:v>
                </c:pt>
                <c:pt idx="11">
                  <c:v>HU</c:v>
                </c:pt>
                <c:pt idx="12">
                  <c:v>SI</c:v>
                </c:pt>
                <c:pt idx="13">
                  <c:v>CY</c:v>
                </c:pt>
                <c:pt idx="14">
                  <c:v>SE</c:v>
                </c:pt>
                <c:pt idx="15">
                  <c:v>ES</c:v>
                </c:pt>
                <c:pt idx="16">
                  <c:v>BE</c:v>
                </c:pt>
                <c:pt idx="17">
                  <c:v>AT</c:v>
                </c:pt>
                <c:pt idx="18">
                  <c:v>NL</c:v>
                </c:pt>
                <c:pt idx="19">
                  <c:v>DE</c:v>
                </c:pt>
                <c:pt idx="20">
                  <c:v>FR</c:v>
                </c:pt>
                <c:pt idx="21">
                  <c:v>FI</c:v>
                </c:pt>
                <c:pt idx="22">
                  <c:v>DK</c:v>
                </c:pt>
                <c:pt idx="23">
                  <c:v>PT</c:v>
                </c:pt>
                <c:pt idx="24">
                  <c:v>IT</c:v>
                </c:pt>
                <c:pt idx="25">
                  <c:v>GR</c:v>
                </c:pt>
                <c:pt idx="26">
                  <c:v>HR</c:v>
                </c:pt>
              </c:strCache>
            </c:strRef>
          </c:cat>
          <c:val>
            <c:numRef>
              <c:f>'cross countries comparison'!$M$3:$M$29</c:f>
              <c:numCache>
                <c:formatCode>General</c:formatCode>
                <c:ptCount val="27"/>
                <c:pt idx="0">
                  <c:v>0.45761688032848863</c:v>
                </c:pt>
                <c:pt idx="1">
                  <c:v>2.1769532412385173</c:v>
                </c:pt>
                <c:pt idx="2">
                  <c:v>2.808397995334007</c:v>
                </c:pt>
                <c:pt idx="3">
                  <c:v>3.9209454990574084</c:v>
                </c:pt>
                <c:pt idx="4">
                  <c:v>2.8662934639202096</c:v>
                </c:pt>
                <c:pt idx="5">
                  <c:v>2.04143856746221</c:v>
                </c:pt>
                <c:pt idx="6">
                  <c:v>1.6179418558219429</c:v>
                </c:pt>
                <c:pt idx="7">
                  <c:v>3.7516704378035235</c:v>
                </c:pt>
                <c:pt idx="8">
                  <c:v>2.6906455545112262</c:v>
                </c:pt>
                <c:pt idx="9">
                  <c:v>1.7219643671710569</c:v>
                </c:pt>
                <c:pt idx="10">
                  <c:v>-0.37787394712990491</c:v>
                </c:pt>
                <c:pt idx="11">
                  <c:v>1.9489591555702637</c:v>
                </c:pt>
                <c:pt idx="12">
                  <c:v>2.0421375307946779</c:v>
                </c:pt>
                <c:pt idx="13">
                  <c:v>0.55767326601798395</c:v>
                </c:pt>
                <c:pt idx="14">
                  <c:v>0.7421200745029779</c:v>
                </c:pt>
                <c:pt idx="15">
                  <c:v>0.24608172475576159</c:v>
                </c:pt>
                <c:pt idx="16">
                  <c:v>0.59218951715817392</c:v>
                </c:pt>
                <c:pt idx="17">
                  <c:v>0.79216894330612042</c:v>
                </c:pt>
                <c:pt idx="18">
                  <c:v>0.55553189403336367</c:v>
                </c:pt>
                <c:pt idx="19">
                  <c:v>0.88349947992679889</c:v>
                </c:pt>
                <c:pt idx="20">
                  <c:v>0.86611855658378623</c:v>
                </c:pt>
                <c:pt idx="21">
                  <c:v>0.47222344819722856</c:v>
                </c:pt>
                <c:pt idx="22">
                  <c:v>0.63907413392573609</c:v>
                </c:pt>
                <c:pt idx="23">
                  <c:v>0.64608341895808596</c:v>
                </c:pt>
                <c:pt idx="24">
                  <c:v>-0.13546133171416153</c:v>
                </c:pt>
                <c:pt idx="25">
                  <c:v>-0.49372978640407617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4-4AD8-A029-E5F8F952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642928"/>
        <c:axId val="606643256"/>
      </c:barChart>
      <c:lineChart>
        <c:grouping val="standard"/>
        <c:varyColors val="0"/>
        <c:ser>
          <c:idx val="3"/>
          <c:order val="3"/>
          <c:tx>
            <c:strRef>
              <c:f>'cross countries comparison'!$N$2</c:f>
              <c:strCache>
                <c:ptCount val="1"/>
                <c:pt idx="0">
                  <c:v>Value Added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'cross countries comparison'!$J$3:$J$29</c:f>
              <c:strCache>
                <c:ptCount val="27"/>
                <c:pt idx="0">
                  <c:v>IE</c:v>
                </c:pt>
                <c:pt idx="1">
                  <c:v>MT</c:v>
                </c:pt>
                <c:pt idx="2">
                  <c:v>LT</c:v>
                </c:pt>
                <c:pt idx="3">
                  <c:v>RO</c:v>
                </c:pt>
                <c:pt idx="4">
                  <c:v>SK</c:v>
                </c:pt>
                <c:pt idx="5">
                  <c:v>PL</c:v>
                </c:pt>
                <c:pt idx="6">
                  <c:v>EE</c:v>
                </c:pt>
                <c:pt idx="7">
                  <c:v>LV</c:v>
                </c:pt>
                <c:pt idx="8">
                  <c:v>BG</c:v>
                </c:pt>
                <c:pt idx="9">
                  <c:v>CZ</c:v>
                </c:pt>
                <c:pt idx="10">
                  <c:v>LU</c:v>
                </c:pt>
                <c:pt idx="11">
                  <c:v>HU</c:v>
                </c:pt>
                <c:pt idx="12">
                  <c:v>SI</c:v>
                </c:pt>
                <c:pt idx="13">
                  <c:v>CY</c:v>
                </c:pt>
                <c:pt idx="14">
                  <c:v>SE</c:v>
                </c:pt>
                <c:pt idx="15">
                  <c:v>ES</c:v>
                </c:pt>
                <c:pt idx="16">
                  <c:v>BE</c:v>
                </c:pt>
                <c:pt idx="17">
                  <c:v>AT</c:v>
                </c:pt>
                <c:pt idx="18">
                  <c:v>NL</c:v>
                </c:pt>
                <c:pt idx="19">
                  <c:v>DE</c:v>
                </c:pt>
                <c:pt idx="20">
                  <c:v>FR</c:v>
                </c:pt>
                <c:pt idx="21">
                  <c:v>FI</c:v>
                </c:pt>
                <c:pt idx="22">
                  <c:v>DK</c:v>
                </c:pt>
                <c:pt idx="23">
                  <c:v>PT</c:v>
                </c:pt>
                <c:pt idx="24">
                  <c:v>IT</c:v>
                </c:pt>
                <c:pt idx="25">
                  <c:v>GR</c:v>
                </c:pt>
                <c:pt idx="26">
                  <c:v>HR</c:v>
                </c:pt>
              </c:strCache>
            </c:strRef>
          </c:cat>
          <c:val>
            <c:numRef>
              <c:f>'cross countries comparison'!$N$3:$N$29</c:f>
              <c:numCache>
                <c:formatCode>General</c:formatCode>
                <c:ptCount val="27"/>
                <c:pt idx="0">
                  <c:v>4.1413274559149409</c:v>
                </c:pt>
                <c:pt idx="1">
                  <c:v>4.0605896834947766</c:v>
                </c:pt>
                <c:pt idx="2">
                  <c:v>3.9862477522779631</c:v>
                </c:pt>
                <c:pt idx="3">
                  <c:v>3.9176659639405735</c:v>
                </c:pt>
                <c:pt idx="4">
                  <c:v>3.9052348496706819</c:v>
                </c:pt>
                <c:pt idx="5">
                  <c:v>3.6544532326069281</c:v>
                </c:pt>
                <c:pt idx="6">
                  <c:v>3.5322470375178758</c:v>
                </c:pt>
                <c:pt idx="7">
                  <c:v>3.4823057756462599</c:v>
                </c:pt>
                <c:pt idx="8">
                  <c:v>3.3423908655133339</c:v>
                </c:pt>
                <c:pt idx="9">
                  <c:v>2.8755256463813854</c:v>
                </c:pt>
                <c:pt idx="10">
                  <c:v>2.6681081115850582</c:v>
                </c:pt>
                <c:pt idx="11">
                  <c:v>2.4557489892247966</c:v>
                </c:pt>
                <c:pt idx="12">
                  <c:v>2.4451901487589369</c:v>
                </c:pt>
                <c:pt idx="13">
                  <c:v>2.3247163926249828</c:v>
                </c:pt>
                <c:pt idx="14">
                  <c:v>2.1656628477882398</c:v>
                </c:pt>
                <c:pt idx="15">
                  <c:v>1.6068694247689506</c:v>
                </c:pt>
                <c:pt idx="16">
                  <c:v>1.5985179092573947</c:v>
                </c:pt>
                <c:pt idx="17">
                  <c:v>1.5853085640318139</c:v>
                </c:pt>
                <c:pt idx="18">
                  <c:v>1.4439294586152229</c:v>
                </c:pt>
                <c:pt idx="19">
                  <c:v>1.3444490740227799</c:v>
                </c:pt>
                <c:pt idx="20">
                  <c:v>1.2872608953277995</c:v>
                </c:pt>
                <c:pt idx="21">
                  <c:v>1.224609405685732</c:v>
                </c:pt>
                <c:pt idx="22">
                  <c:v>1.1568568221789792</c:v>
                </c:pt>
                <c:pt idx="23">
                  <c:v>0.7015032682693878</c:v>
                </c:pt>
                <c:pt idx="24">
                  <c:v>0.26825382227948996</c:v>
                </c:pt>
                <c:pt idx="25">
                  <c:v>5.5052133907531858E-2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C4-4AD8-A029-E5F8F952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642928"/>
        <c:axId val="606643256"/>
      </c:lineChart>
      <c:catAx>
        <c:axId val="60664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643256"/>
        <c:crosses val="autoZero"/>
        <c:auto val="1"/>
        <c:lblAlgn val="ctr"/>
        <c:lblOffset val="100"/>
        <c:noMultiLvlLbl val="0"/>
      </c:catAx>
      <c:valAx>
        <c:axId val="60664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64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2465223097112861"/>
          <c:w val="0.93611111111111112"/>
          <c:h val="0.1475699912510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CY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CrudeMFP_CY!$S$4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CrudeMFP_CY!$AG$5:$AG$29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CrudeMFP_CY!$S$5:$S$29</c:f>
              <c:numCache>
                <c:formatCode>0.000</c:formatCode>
                <c:ptCount val="25"/>
                <c:pt idx="1">
                  <c:v>-0.3003496762868012</c:v>
                </c:pt>
                <c:pt idx="2">
                  <c:v>0.70979635500198635</c:v>
                </c:pt>
                <c:pt idx="3">
                  <c:v>4.0255419475751166</c:v>
                </c:pt>
                <c:pt idx="4">
                  <c:v>2.4054508813775759</c:v>
                </c:pt>
                <c:pt idx="5">
                  <c:v>3.5730658221437945</c:v>
                </c:pt>
                <c:pt idx="6">
                  <c:v>0.8355604199748411</c:v>
                </c:pt>
                <c:pt idx="7">
                  <c:v>2.1062566434331975</c:v>
                </c:pt>
                <c:pt idx="8">
                  <c:v>-0.52186269916139416</c:v>
                </c:pt>
                <c:pt idx="9">
                  <c:v>2.5549862535666681</c:v>
                </c:pt>
                <c:pt idx="10">
                  <c:v>2.3540817997519108</c:v>
                </c:pt>
                <c:pt idx="11">
                  <c:v>2.3537123500781667</c:v>
                </c:pt>
                <c:pt idx="12">
                  <c:v>-0.71540821236270236</c:v>
                </c:pt>
                <c:pt idx="13">
                  <c:v>-0.81584617939600235</c:v>
                </c:pt>
                <c:pt idx="14">
                  <c:v>-2.6412907591853303</c:v>
                </c:pt>
                <c:pt idx="15">
                  <c:v>0.49087261017535933</c:v>
                </c:pt>
                <c:pt idx="16">
                  <c:v>-0.60962011513798009</c:v>
                </c:pt>
                <c:pt idx="17">
                  <c:v>-1.4020821741469838</c:v>
                </c:pt>
                <c:pt idx="18">
                  <c:v>-1.8337057148987423</c:v>
                </c:pt>
                <c:pt idx="19">
                  <c:v>-0.7181389728604749</c:v>
                </c:pt>
                <c:pt idx="20">
                  <c:v>2.1417273795949185</c:v>
                </c:pt>
                <c:pt idx="21">
                  <c:v>2.4400719820721992</c:v>
                </c:pt>
                <c:pt idx="22">
                  <c:v>2.0821823687297916</c:v>
                </c:pt>
                <c:pt idx="23">
                  <c:v>1.9366218080962669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1F-4F28-8AD8-E78F2B34B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27976691592801"/>
          <c:y val="0.21544345286770528"/>
          <c:w val="0.20073540335759912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CY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CrudeMFP_CY!$Q$4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(CrudeMFP_CY!$AG$4,CrudeMFP_CY!$AG$6:$AG$28)</c15:sqref>
                  </c15:fullRef>
                </c:ext>
              </c:extLst>
              <c:f>CrudeMFP_CY!$AG$6:$AG$28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CrudeMFP_CY!$Q$5:$Q$29</c15:sqref>
                  </c15:fullRef>
                </c:ext>
              </c:extLst>
              <c:f>CrudeMFP_CY!$Q$6:$Q$28</c:f>
              <c:numCache>
                <c:formatCode>0.000</c:formatCode>
                <c:ptCount val="23"/>
                <c:pt idx="0">
                  <c:v>0.3019174910371098</c:v>
                </c:pt>
                <c:pt idx="1">
                  <c:v>0.65279998304971976</c:v>
                </c:pt>
                <c:pt idx="2">
                  <c:v>1.1921493556582761</c:v>
                </c:pt>
                <c:pt idx="3">
                  <c:v>1.3679580166134977</c:v>
                </c:pt>
                <c:pt idx="4">
                  <c:v>1.2368499074809689</c:v>
                </c:pt>
                <c:pt idx="5">
                  <c:v>2.1224398169069025</c:v>
                </c:pt>
                <c:pt idx="6">
                  <c:v>0.40468004656968953</c:v>
                </c:pt>
                <c:pt idx="7">
                  <c:v>2.0728267162289673</c:v>
                </c:pt>
                <c:pt idx="8">
                  <c:v>1.2901865973120736</c:v>
                </c:pt>
                <c:pt idx="9">
                  <c:v>1.2997546679124368</c:v>
                </c:pt>
                <c:pt idx="10">
                  <c:v>0.72813890719935481</c:v>
                </c:pt>
                <c:pt idx="11">
                  <c:v>3.9557243716337096</c:v>
                </c:pt>
                <c:pt idx="12">
                  <c:v>2.4411607061734713</c:v>
                </c:pt>
                <c:pt idx="13">
                  <c:v>-0.70527848648366098</c:v>
                </c:pt>
                <c:pt idx="14">
                  <c:v>0.33188367126464396</c:v>
                </c:pt>
                <c:pt idx="15">
                  <c:v>0.25742676507725332</c:v>
                </c:pt>
                <c:pt idx="16">
                  <c:v>-2.3903727395920256</c:v>
                </c:pt>
                <c:pt idx="17">
                  <c:v>-4.8313774938652099</c:v>
                </c:pt>
                <c:pt idx="18">
                  <c:v>-1.0740849235581504</c:v>
                </c:pt>
                <c:pt idx="19">
                  <c:v>1.2410895356459561</c:v>
                </c:pt>
                <c:pt idx="20">
                  <c:v>3.1864873222942385</c:v>
                </c:pt>
                <c:pt idx="21">
                  <c:v>2.4909462542106211</c:v>
                </c:pt>
                <c:pt idx="22">
                  <c:v>2.6517184360185397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4-4677-98FC-0D499EE8DFE7}"/>
            </c:ext>
          </c:extLst>
        </c:ser>
        <c:ser>
          <c:idx val="1"/>
          <c:order val="1"/>
          <c:tx>
            <c:strRef>
              <c:f>CrudeMFP_CY!$R$4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(CrudeMFP_CY!$AG$4,CrudeMFP_CY!$AG$6:$AG$28)</c15:sqref>
                  </c15:fullRef>
                </c:ext>
              </c:extLst>
              <c:f>CrudeMFP_CY!$AG$6:$AG$28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CrudeMFP_CY!$R$5:$R$29</c15:sqref>
                  </c15:fullRef>
                </c:ext>
              </c:extLst>
              <c:f>CrudeMFP_CY!$R$6:$R$28</c:f>
              <c:numCache>
                <c:formatCode>0.000</c:formatCode>
                <c:ptCount val="23"/>
                <c:pt idx="0">
                  <c:v>1.239072866118712</c:v>
                </c:pt>
                <c:pt idx="1">
                  <c:v>1.2442369785280536</c:v>
                </c:pt>
                <c:pt idx="2">
                  <c:v>0.71362509482102798</c:v>
                </c:pt>
                <c:pt idx="3">
                  <c:v>1.1038005240746798</c:v>
                </c:pt>
                <c:pt idx="4">
                  <c:v>0.98381669400514127</c:v>
                </c:pt>
                <c:pt idx="5">
                  <c:v>0.918898724533599</c:v>
                </c:pt>
                <c:pt idx="6">
                  <c:v>1.1444623452371723</c:v>
                </c:pt>
                <c:pt idx="7">
                  <c:v>1.0383578374189972</c:v>
                </c:pt>
                <c:pt idx="8">
                  <c:v>1.0588970144249976</c:v>
                </c:pt>
                <c:pt idx="9">
                  <c:v>1.0849316748982298</c:v>
                </c:pt>
                <c:pt idx="10">
                  <c:v>1.5246117851541419</c:v>
                </c:pt>
                <c:pt idx="11">
                  <c:v>1.7316640507471381</c:v>
                </c:pt>
                <c:pt idx="12">
                  <c:v>1.9563519147889645</c:v>
                </c:pt>
                <c:pt idx="13">
                  <c:v>1.3109521355750675</c:v>
                </c:pt>
                <c:pt idx="14">
                  <c:v>1.1719557745560363</c:v>
                </c:pt>
                <c:pt idx="15">
                  <c:v>0.75292535249623771</c:v>
                </c:pt>
                <c:pt idx="16">
                  <c:v>0.28479906229552854</c:v>
                </c:pt>
                <c:pt idx="17">
                  <c:v>-0.11265990270417411</c:v>
                </c:pt>
                <c:pt idx="18">
                  <c:v>-5.386216348183933E-2</c:v>
                </c:pt>
                <c:pt idx="19">
                  <c:v>-0.21509465609628478</c:v>
                </c:pt>
                <c:pt idx="20">
                  <c:v>0.61268305508453147</c:v>
                </c:pt>
                <c:pt idx="21">
                  <c:v>1.1460361419703098</c:v>
                </c:pt>
                <c:pt idx="22">
                  <c:v>0.97751596107851357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4-4677-98FC-0D499EE8DFE7}"/>
            </c:ext>
          </c:extLst>
        </c:ser>
        <c:ser>
          <c:idx val="2"/>
          <c:order val="2"/>
          <c:tx>
            <c:strRef>
              <c:f>CrudeMFP_CY!$S$4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(CrudeMFP_CY!$AG$4,CrudeMFP_CY!$AG$6:$AG$28)</c15:sqref>
                  </c15:fullRef>
                </c:ext>
              </c:extLst>
              <c:f>CrudeMFP_CY!$AG$6:$AG$28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CrudeMFP_CY!$S$5:$S$29</c15:sqref>
                  </c15:fullRef>
                </c:ext>
              </c:extLst>
              <c:f>CrudeMFP_CY!$S$6:$S$28</c:f>
              <c:numCache>
                <c:formatCode>0.000</c:formatCode>
                <c:ptCount val="23"/>
                <c:pt idx="0">
                  <c:v>-0.3003496762868012</c:v>
                </c:pt>
                <c:pt idx="1">
                  <c:v>0.70979635500198635</c:v>
                </c:pt>
                <c:pt idx="2">
                  <c:v>4.0255419475751166</c:v>
                </c:pt>
                <c:pt idx="3">
                  <c:v>2.4054508813775759</c:v>
                </c:pt>
                <c:pt idx="4">
                  <c:v>3.5730658221437945</c:v>
                </c:pt>
                <c:pt idx="5">
                  <c:v>0.8355604199748411</c:v>
                </c:pt>
                <c:pt idx="6">
                  <c:v>2.1062566434331975</c:v>
                </c:pt>
                <c:pt idx="7">
                  <c:v>-0.52186269916139416</c:v>
                </c:pt>
                <c:pt idx="8">
                  <c:v>2.5549862535666681</c:v>
                </c:pt>
                <c:pt idx="9">
                  <c:v>2.3540817997519108</c:v>
                </c:pt>
                <c:pt idx="10">
                  <c:v>2.3537123500781667</c:v>
                </c:pt>
                <c:pt idx="11">
                  <c:v>-0.71540821236270236</c:v>
                </c:pt>
                <c:pt idx="12">
                  <c:v>-0.81584617939600235</c:v>
                </c:pt>
                <c:pt idx="13">
                  <c:v>-2.6412907591853303</c:v>
                </c:pt>
                <c:pt idx="14">
                  <c:v>0.49087261017535933</c:v>
                </c:pt>
                <c:pt idx="15">
                  <c:v>-0.60962011513798009</c:v>
                </c:pt>
                <c:pt idx="16">
                  <c:v>-1.4020821741469838</c:v>
                </c:pt>
                <c:pt idx="17">
                  <c:v>-1.8337057148987423</c:v>
                </c:pt>
                <c:pt idx="18">
                  <c:v>-0.7181389728604749</c:v>
                </c:pt>
                <c:pt idx="19">
                  <c:v>2.1417273795949185</c:v>
                </c:pt>
                <c:pt idx="20">
                  <c:v>2.4400719820721992</c:v>
                </c:pt>
                <c:pt idx="21">
                  <c:v>2.0821823687297916</c:v>
                </c:pt>
                <c:pt idx="22">
                  <c:v>1.9366218080962669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4-4677-98FC-0D499EE8D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CrudeMFP_CY!$U$4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CrudeMFP_CY!$U$5:$U$29</c15:sqref>
                  </c15:fullRef>
                </c:ext>
              </c:extLst>
              <c:f>CrudeMFP_CY!$U$6:$U$28</c:f>
              <c:numCache>
                <c:formatCode>0.000</c:formatCode>
                <c:ptCount val="23"/>
                <c:pt idx="0">
                  <c:v>1.2406406808690207</c:v>
                </c:pt>
                <c:pt idx="1">
                  <c:v>2.6068333165797597</c:v>
                </c:pt>
                <c:pt idx="2">
                  <c:v>5.9313163980544203</c:v>
                </c:pt>
                <c:pt idx="3">
                  <c:v>4.8772094220657536</c:v>
                </c:pt>
                <c:pt idx="4">
                  <c:v>5.7937324236299048</c:v>
                </c:pt>
                <c:pt idx="5">
                  <c:v>3.8768989614153426</c:v>
                </c:pt>
                <c:pt idx="6">
                  <c:v>3.6553990352400589</c:v>
                </c:pt>
                <c:pt idx="7">
                  <c:v>2.5893218544865704</c:v>
                </c:pt>
                <c:pt idx="8">
                  <c:v>4.9040698653037396</c:v>
                </c:pt>
                <c:pt idx="9">
                  <c:v>4.7387681425625772</c:v>
                </c:pt>
                <c:pt idx="10">
                  <c:v>4.6064630424316633</c:v>
                </c:pt>
                <c:pt idx="11">
                  <c:v>4.9719802100181454</c:v>
                </c:pt>
                <c:pt idx="12">
                  <c:v>3.5816664415664334</c:v>
                </c:pt>
                <c:pt idx="13">
                  <c:v>-2.0356171100939235</c:v>
                </c:pt>
                <c:pt idx="14">
                  <c:v>1.9947120559960396</c:v>
                </c:pt>
                <c:pt idx="15">
                  <c:v>0.40073200243551099</c:v>
                </c:pt>
                <c:pt idx="16">
                  <c:v>-3.5076558514434808</c:v>
                </c:pt>
                <c:pt idx="17">
                  <c:v>-6.7777431114681264</c:v>
                </c:pt>
                <c:pt idx="18">
                  <c:v>-1.8460860599004647</c:v>
                </c:pt>
                <c:pt idx="19">
                  <c:v>3.1677222591445897</c:v>
                </c:pt>
                <c:pt idx="20">
                  <c:v>6.2392423594509694</c:v>
                </c:pt>
                <c:pt idx="21">
                  <c:v>5.7191647649107225</c:v>
                </c:pt>
                <c:pt idx="22">
                  <c:v>5.5658562051933202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C4-4677-98FC-0D499EE8D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CZ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CrudeMFP_CZ!$S$4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CrudeMFP_CZ!$AH$5:$AH$29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CrudeMFP_CZ!$S$5:$S$29</c:f>
              <c:numCache>
                <c:formatCode>0.000</c:formatCode>
                <c:ptCount val="25"/>
                <c:pt idx="1">
                  <c:v>1.9823181301980317</c:v>
                </c:pt>
                <c:pt idx="2">
                  <c:v>-2.3230384477846489</c:v>
                </c:pt>
                <c:pt idx="3">
                  <c:v>-1.0883657952924222</c:v>
                </c:pt>
                <c:pt idx="4">
                  <c:v>0.89355733932535797</c:v>
                </c:pt>
                <c:pt idx="5">
                  <c:v>3.3933839185432162</c:v>
                </c:pt>
                <c:pt idx="6">
                  <c:v>4.3406743577052733</c:v>
                </c:pt>
                <c:pt idx="7">
                  <c:v>1.1418286837024161</c:v>
                </c:pt>
                <c:pt idx="8">
                  <c:v>2.6803784661127192</c:v>
                </c:pt>
                <c:pt idx="9">
                  <c:v>3.379486673805018</c:v>
                </c:pt>
                <c:pt idx="10">
                  <c:v>4.6858457534999101</c:v>
                </c:pt>
                <c:pt idx="11">
                  <c:v>5.5415231399081888</c:v>
                </c:pt>
                <c:pt idx="12">
                  <c:v>3.2017007584575534</c:v>
                </c:pt>
                <c:pt idx="13">
                  <c:v>0.61475694217275545</c:v>
                </c:pt>
                <c:pt idx="14">
                  <c:v>-4.9926093468170807</c:v>
                </c:pt>
                <c:pt idx="15">
                  <c:v>2.0391442428495314</c:v>
                </c:pt>
                <c:pt idx="16">
                  <c:v>0.84666947165988382</c:v>
                </c:pt>
                <c:pt idx="17">
                  <c:v>-0.97505739231051658</c:v>
                </c:pt>
                <c:pt idx="18">
                  <c:v>-1.0217689841239179</c:v>
                </c:pt>
                <c:pt idx="19">
                  <c:v>1.4201070512917735</c:v>
                </c:pt>
                <c:pt idx="20">
                  <c:v>3.6380051205882271</c:v>
                </c:pt>
                <c:pt idx="21">
                  <c:v>5.6348743444107341E-2</c:v>
                </c:pt>
                <c:pt idx="22">
                  <c:v>3.2215591807746402</c:v>
                </c:pt>
                <c:pt idx="23">
                  <c:v>1.1767657463585501</c:v>
                </c:pt>
                <c:pt idx="24">
                  <c:v>1.588834422240013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96-4564-855D-242DC542C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7865642734506"/>
          <c:y val="0.16620181599422362"/>
          <c:w val="0.20438559841673926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CZ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CrudeMFP_CZ!$Q$4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(CrudeMFP_CZ!$AH$4,CrudeMFP_CZ!$AH$6:$AH$29)</c15:sqref>
                  </c15:fullRef>
                </c:ext>
              </c:extLst>
              <c:f>CrudeMFP_CZ!$AH$6:$AH$29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CrudeMFP_CZ!$Q$5:$Q$29</c15:sqref>
                  </c15:fullRef>
                </c:ext>
              </c:extLst>
              <c:f>CrudeMFP_CZ!$Q$6:$Q$29</c:f>
              <c:numCache>
                <c:formatCode>0.000</c:formatCode>
                <c:ptCount val="24"/>
                <c:pt idx="0">
                  <c:v>0.20464765189894371</c:v>
                </c:pt>
                <c:pt idx="1">
                  <c:v>-0.12751009360644971</c:v>
                </c:pt>
                <c:pt idx="2">
                  <c:v>-0.27115347818655317</c:v>
                </c:pt>
                <c:pt idx="3">
                  <c:v>-0.31325491639515179</c:v>
                </c:pt>
                <c:pt idx="4">
                  <c:v>-0.16867284385048906</c:v>
                </c:pt>
                <c:pt idx="5">
                  <c:v>-2.3528535467911054</c:v>
                </c:pt>
                <c:pt idx="6">
                  <c:v>7.5773738899233495E-3</c:v>
                </c:pt>
                <c:pt idx="7">
                  <c:v>-0.85834137616368189</c:v>
                </c:pt>
                <c:pt idx="8">
                  <c:v>0.35079418807471752</c:v>
                </c:pt>
                <c:pt idx="9">
                  <c:v>0.74432187616686207</c:v>
                </c:pt>
                <c:pt idx="10">
                  <c:v>0.31882392166500889</c:v>
                </c:pt>
                <c:pt idx="11">
                  <c:v>0.69751597882792937</c:v>
                </c:pt>
                <c:pt idx="12">
                  <c:v>1.638950679101487</c:v>
                </c:pt>
                <c:pt idx="13">
                  <c:v>-1.3442337411915193</c:v>
                </c:pt>
                <c:pt idx="14">
                  <c:v>5.2817462632654258E-2</c:v>
                </c:pt>
                <c:pt idx="15">
                  <c:v>4.5245617027512876E-2</c:v>
                </c:pt>
                <c:pt idx="16">
                  <c:v>-0.68341021540738212</c:v>
                </c:pt>
                <c:pt idx="17">
                  <c:v>-0.20733579694702001</c:v>
                </c:pt>
                <c:pt idx="18">
                  <c:v>0.60794682592270133</c:v>
                </c:pt>
                <c:pt idx="19">
                  <c:v>8.2589600422644377E-2</c:v>
                </c:pt>
                <c:pt idx="20">
                  <c:v>1.5738796845993119</c:v>
                </c:pt>
                <c:pt idx="21">
                  <c:v>0.94075946812382094</c:v>
                </c:pt>
                <c:pt idx="22">
                  <c:v>1.0342642692454693</c:v>
                </c:pt>
                <c:pt idx="23">
                  <c:v>0.18826956442917042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9-4B3A-943E-0F3A0816496C}"/>
            </c:ext>
          </c:extLst>
        </c:ser>
        <c:ser>
          <c:idx val="1"/>
          <c:order val="1"/>
          <c:tx>
            <c:strRef>
              <c:f>CrudeMFP_CZ!$R$4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(CrudeMFP_CZ!$AH$4,CrudeMFP_CZ!$AH$6:$AH$29)</c15:sqref>
                  </c15:fullRef>
                </c:ext>
              </c:extLst>
              <c:f>CrudeMFP_CZ!$AH$6:$AH$29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CrudeMFP_CZ!$R$5:$R$29</c15:sqref>
                  </c15:fullRef>
                </c:ext>
              </c:extLst>
              <c:f>CrudeMFP_CZ!$R$6:$R$29</c:f>
              <c:numCache>
                <c:formatCode>0.000</c:formatCode>
                <c:ptCount val="24"/>
                <c:pt idx="0">
                  <c:v>1.6660246475838827</c:v>
                </c:pt>
                <c:pt idx="1">
                  <c:v>1.2103272762778925</c:v>
                </c:pt>
                <c:pt idx="2">
                  <c:v>1.0240771103681203</c:v>
                </c:pt>
                <c:pt idx="3">
                  <c:v>0.83819499113134199</c:v>
                </c:pt>
                <c:pt idx="4">
                  <c:v>0.96274086916945867</c:v>
                </c:pt>
                <c:pt idx="5">
                  <c:v>1.0361163462422855</c:v>
                </c:pt>
                <c:pt idx="6">
                  <c:v>0.85595196249709216</c:v>
                </c:pt>
                <c:pt idx="7">
                  <c:v>1.1090353425329027</c:v>
                </c:pt>
                <c:pt idx="8">
                  <c:v>1.0098901875941937</c:v>
                </c:pt>
                <c:pt idx="9">
                  <c:v>1.1272952763604391</c:v>
                </c:pt>
                <c:pt idx="10">
                  <c:v>1.1676910423822047</c:v>
                </c:pt>
                <c:pt idx="11">
                  <c:v>1.252605904552051</c:v>
                </c:pt>
                <c:pt idx="12">
                  <c:v>1.2572342891166766</c:v>
                </c:pt>
                <c:pt idx="13">
                  <c:v>0.91285750641639463</c:v>
                </c:pt>
                <c:pt idx="14">
                  <c:v>0.86631877332023643</c:v>
                </c:pt>
                <c:pt idx="15">
                  <c:v>0.84907235465039699</c:v>
                </c:pt>
                <c:pt idx="16">
                  <c:v>0.81614581425179333</c:v>
                </c:pt>
                <c:pt idx="17">
                  <c:v>1.2131865000563671</c:v>
                </c:pt>
                <c:pt idx="18">
                  <c:v>0.79008001734290922</c:v>
                </c:pt>
                <c:pt idx="19">
                  <c:v>0.98813810640434707</c:v>
                </c:pt>
                <c:pt idx="20">
                  <c:v>0.83736158417970052</c:v>
                </c:pt>
                <c:pt idx="21">
                  <c:v>0.90779291624079617</c:v>
                </c:pt>
                <c:pt idx="22">
                  <c:v>1.1180168324457798</c:v>
                </c:pt>
                <c:pt idx="23">
                  <c:v>1.1849645208562891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9-4B3A-943E-0F3A0816496C}"/>
            </c:ext>
          </c:extLst>
        </c:ser>
        <c:ser>
          <c:idx val="2"/>
          <c:order val="2"/>
          <c:tx>
            <c:strRef>
              <c:f>CrudeMFP_CZ!$S$4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(CrudeMFP_CZ!$AH$4,CrudeMFP_CZ!$AH$6:$AH$29)</c15:sqref>
                  </c15:fullRef>
                </c:ext>
              </c:extLst>
              <c:f>CrudeMFP_CZ!$AH$6:$AH$29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CrudeMFP_CZ!$S$5:$S$29</c15:sqref>
                  </c15:fullRef>
                </c:ext>
              </c:extLst>
              <c:f>CrudeMFP_CZ!$S$6:$S$29</c:f>
              <c:numCache>
                <c:formatCode>0.000</c:formatCode>
                <c:ptCount val="24"/>
                <c:pt idx="0">
                  <c:v>1.9823181301980317</c:v>
                </c:pt>
                <c:pt idx="1">
                  <c:v>-2.3230384477846489</c:v>
                </c:pt>
                <c:pt idx="2">
                  <c:v>-1.0883657952924222</c:v>
                </c:pt>
                <c:pt idx="3">
                  <c:v>0.89355733932535797</c:v>
                </c:pt>
                <c:pt idx="4">
                  <c:v>3.3933839185432162</c:v>
                </c:pt>
                <c:pt idx="5">
                  <c:v>4.3406743577052733</c:v>
                </c:pt>
                <c:pt idx="6">
                  <c:v>1.1418286837024161</c:v>
                </c:pt>
                <c:pt idx="7">
                  <c:v>2.6803784661127192</c:v>
                </c:pt>
                <c:pt idx="8">
                  <c:v>3.379486673805018</c:v>
                </c:pt>
                <c:pt idx="9">
                  <c:v>4.6858457534999101</c:v>
                </c:pt>
                <c:pt idx="10">
                  <c:v>5.5415231399081888</c:v>
                </c:pt>
                <c:pt idx="11">
                  <c:v>3.2017007584575534</c:v>
                </c:pt>
                <c:pt idx="12">
                  <c:v>0.61475694217275545</c:v>
                </c:pt>
                <c:pt idx="13">
                  <c:v>-4.9926093468170807</c:v>
                </c:pt>
                <c:pt idx="14">
                  <c:v>2.0391442428495314</c:v>
                </c:pt>
                <c:pt idx="15">
                  <c:v>0.84666947165988382</c:v>
                </c:pt>
                <c:pt idx="16">
                  <c:v>-0.97505739231051658</c:v>
                </c:pt>
                <c:pt idx="17">
                  <c:v>-1.0217689841239179</c:v>
                </c:pt>
                <c:pt idx="18">
                  <c:v>1.4201070512917735</c:v>
                </c:pt>
                <c:pt idx="19">
                  <c:v>3.6380051205882271</c:v>
                </c:pt>
                <c:pt idx="20">
                  <c:v>5.6348743444107341E-2</c:v>
                </c:pt>
                <c:pt idx="21">
                  <c:v>3.2215591807746402</c:v>
                </c:pt>
                <c:pt idx="22">
                  <c:v>1.1767657463585501</c:v>
                </c:pt>
                <c:pt idx="23">
                  <c:v>1.588834422240013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9-4B3A-943E-0F3A08164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CrudeMFP_CZ!$U$4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CrudeMFP_CZ!$U$5:$U$29</c15:sqref>
                  </c15:fullRef>
                </c:ext>
              </c:extLst>
              <c:f>CrudeMFP_CZ!$U$6:$U$29</c:f>
              <c:numCache>
                <c:formatCode>0.000</c:formatCode>
                <c:ptCount val="24"/>
                <c:pt idx="0">
                  <c:v>3.8529904296808581</c:v>
                </c:pt>
                <c:pt idx="1">
                  <c:v>-1.2402212651132061</c:v>
                </c:pt>
                <c:pt idx="2">
                  <c:v>-0.33544216311085506</c:v>
                </c:pt>
                <c:pt idx="3">
                  <c:v>1.4184974140615481</c:v>
                </c:pt>
                <c:pt idx="4">
                  <c:v>4.187451943862186</c:v>
                </c:pt>
                <c:pt idx="5">
                  <c:v>3.0239371571564533</c:v>
                </c:pt>
                <c:pt idx="6">
                  <c:v>2.0053580200894316</c:v>
                </c:pt>
                <c:pt idx="7">
                  <c:v>2.9310724324819404</c:v>
                </c:pt>
                <c:pt idx="8">
                  <c:v>4.7401710494739291</c:v>
                </c:pt>
                <c:pt idx="9">
                  <c:v>6.5574629060272116</c:v>
                </c:pt>
                <c:pt idx="10">
                  <c:v>7.028038103955403</c:v>
                </c:pt>
                <c:pt idx="11">
                  <c:v>5.1518226418375335</c:v>
                </c:pt>
                <c:pt idx="12">
                  <c:v>3.510941910390919</c:v>
                </c:pt>
                <c:pt idx="13">
                  <c:v>-5.4239855815922056</c:v>
                </c:pt>
                <c:pt idx="14">
                  <c:v>2.958280478802422</c:v>
                </c:pt>
                <c:pt idx="15">
                  <c:v>1.7409874433377936</c:v>
                </c:pt>
                <c:pt idx="16">
                  <c:v>-0.84232179346610536</c:v>
                </c:pt>
                <c:pt idx="17">
                  <c:v>-1.5918281014570823E-2</c:v>
                </c:pt>
                <c:pt idx="18">
                  <c:v>2.8181338945573842</c:v>
                </c:pt>
                <c:pt idx="19">
                  <c:v>4.7087328274152185</c:v>
                </c:pt>
                <c:pt idx="20">
                  <c:v>2.4675900122231198</c:v>
                </c:pt>
                <c:pt idx="21">
                  <c:v>5.070111565139257</c:v>
                </c:pt>
                <c:pt idx="22">
                  <c:v>3.3290468480497992</c:v>
                </c:pt>
                <c:pt idx="23">
                  <c:v>2.9620685075254727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9-4B3A-943E-0F3A08164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DE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CrudeMFP_DE!$S$4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CrudeMFP_DE!$AG$5:$AG$29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CrudeMFP_DE!$S$5:$S$29</c:f>
              <c:numCache>
                <c:formatCode>0.000</c:formatCode>
                <c:ptCount val="25"/>
                <c:pt idx="1">
                  <c:v>0.97308597073242153</c:v>
                </c:pt>
                <c:pt idx="2">
                  <c:v>1.872291695217088</c:v>
                </c:pt>
                <c:pt idx="3">
                  <c:v>0.85734843225621993</c:v>
                </c:pt>
                <c:pt idx="4">
                  <c:v>0.53707170487768652</c:v>
                </c:pt>
                <c:pt idx="5">
                  <c:v>2.3019260078307888</c:v>
                </c:pt>
                <c:pt idx="6">
                  <c:v>2.0798958590556937</c:v>
                </c:pt>
                <c:pt idx="7">
                  <c:v>0.54542095065860074</c:v>
                </c:pt>
                <c:pt idx="8">
                  <c:v>0.14258322739021126</c:v>
                </c:pt>
                <c:pt idx="9">
                  <c:v>1.2394532159589269</c:v>
                </c:pt>
                <c:pt idx="10">
                  <c:v>1.0431444940781531</c:v>
                </c:pt>
                <c:pt idx="11">
                  <c:v>2.0683412051301464</c:v>
                </c:pt>
                <c:pt idx="12">
                  <c:v>1.9925165222840782</c:v>
                </c:pt>
                <c:pt idx="13">
                  <c:v>0.11188356468816812</c:v>
                </c:pt>
                <c:pt idx="14">
                  <c:v>-4.628020708127611</c:v>
                </c:pt>
                <c:pt idx="15">
                  <c:v>2.8962744581405304</c:v>
                </c:pt>
                <c:pt idx="16">
                  <c:v>2.6981355297526255</c:v>
                </c:pt>
                <c:pt idx="17">
                  <c:v>0.43633417714941858</c:v>
                </c:pt>
                <c:pt idx="18">
                  <c:v>0.32650036889493705</c:v>
                </c:pt>
                <c:pt idx="19">
                  <c:v>1.243064325064406</c:v>
                </c:pt>
                <c:pt idx="20">
                  <c:v>0.33204763060253389</c:v>
                </c:pt>
                <c:pt idx="21">
                  <c:v>1.3932896855505019</c:v>
                </c:pt>
                <c:pt idx="22">
                  <c:v>1.8972781030454393</c:v>
                </c:pt>
                <c:pt idx="23">
                  <c:v>8.4848029365624245E-2</c:v>
                </c:pt>
                <c:pt idx="24">
                  <c:v>0.21297861901169896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D8-4BBE-A683-0D50EEDA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31176621889597"/>
          <c:y val="0.16498287053763827"/>
          <c:w val="0.1631210640292724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DE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CrudeMFP_DE!$Q$4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(CrudeMFP_DE!$AG$4,CrudeMFP_DE!$AG$6:$AG$29)</c15:sqref>
                  </c15:fullRef>
                </c:ext>
              </c:extLst>
              <c:f>CrudeMFP_DE!$AG$6:$AG$29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CrudeMFP_DE!$Q$5:$Q$29</c15:sqref>
                  </c15:fullRef>
                </c:ext>
              </c:extLst>
              <c:f>CrudeMFP_DE!$Q$6:$Q$29</c:f>
              <c:numCache>
                <c:formatCode>0.000</c:formatCode>
                <c:ptCount val="24"/>
                <c:pt idx="0">
                  <c:v>-0.6005112905912815</c:v>
                </c:pt>
                <c:pt idx="1">
                  <c:v>-0.44274499161806247</c:v>
                </c:pt>
                <c:pt idx="2">
                  <c:v>0.66839642147745271</c:v>
                </c:pt>
                <c:pt idx="3">
                  <c:v>0.50547936113985936</c:v>
                </c:pt>
                <c:pt idx="4">
                  <c:v>0.29245702926262185</c:v>
                </c:pt>
                <c:pt idx="5">
                  <c:v>-0.5616489785748392</c:v>
                </c:pt>
                <c:pt idx="6">
                  <c:v>-0.76673084906852229</c:v>
                </c:pt>
                <c:pt idx="7">
                  <c:v>-1.0023290420287827</c:v>
                </c:pt>
                <c:pt idx="8">
                  <c:v>0.17647478399592523</c:v>
                </c:pt>
                <c:pt idx="9">
                  <c:v>-0.55788891691249753</c:v>
                </c:pt>
                <c:pt idx="10">
                  <c:v>1.4151153411420581</c:v>
                </c:pt>
                <c:pt idx="11">
                  <c:v>1.1269197177737402</c:v>
                </c:pt>
                <c:pt idx="12">
                  <c:v>0.59684419882437434</c:v>
                </c:pt>
                <c:pt idx="13">
                  <c:v>-1.8656159453754535</c:v>
                </c:pt>
                <c:pt idx="14">
                  <c:v>1.2240676452305888</c:v>
                </c:pt>
                <c:pt idx="15">
                  <c:v>0.85004208499599421</c:v>
                </c:pt>
                <c:pt idx="16">
                  <c:v>-0.13164057978168642</c:v>
                </c:pt>
                <c:pt idx="17">
                  <c:v>-2.5010687436678596E-2</c:v>
                </c:pt>
                <c:pt idx="18">
                  <c:v>0.77429607472951267</c:v>
                </c:pt>
                <c:pt idx="19">
                  <c:v>0.65092608241040251</c:v>
                </c:pt>
                <c:pt idx="20">
                  <c:v>0.57436740229320593</c:v>
                </c:pt>
                <c:pt idx="21">
                  <c:v>0.5855297640523397</c:v>
                </c:pt>
                <c:pt idx="22">
                  <c:v>0.69358423979992045</c:v>
                </c:pt>
                <c:pt idx="23">
                  <c:v>0.4608417185862958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7-4E03-94EB-4140E917AD0B}"/>
            </c:ext>
          </c:extLst>
        </c:ser>
        <c:ser>
          <c:idx val="1"/>
          <c:order val="1"/>
          <c:tx>
            <c:strRef>
              <c:f>CrudeMFP_DE!$R$4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(CrudeMFP_DE!$AG$4,CrudeMFP_DE!$AG$6:$AG$29)</c15:sqref>
                  </c15:fullRef>
                </c:ext>
              </c:extLst>
              <c:f>CrudeMFP_DE!$AG$6:$AG$29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CrudeMFP_DE!$R$5:$R$29</c15:sqref>
                  </c15:fullRef>
                </c:ext>
              </c:extLst>
              <c:f>CrudeMFP_DE!$R$6:$R$29</c:f>
              <c:numCache>
                <c:formatCode>0.000</c:formatCode>
                <c:ptCount val="24"/>
                <c:pt idx="0">
                  <c:v>0.61642263500336192</c:v>
                </c:pt>
                <c:pt idx="1">
                  <c:v>0.58390054573844885</c:v>
                </c:pt>
                <c:pt idx="2">
                  <c:v>0.62432852380962078</c:v>
                </c:pt>
                <c:pt idx="3">
                  <c:v>0.64235618841494246</c:v>
                </c:pt>
                <c:pt idx="4">
                  <c:v>0.59672911092509373</c:v>
                </c:pt>
                <c:pt idx="5">
                  <c:v>0.47564797672850084</c:v>
                </c:pt>
                <c:pt idx="6">
                  <c:v>0.28004705134694891</c:v>
                </c:pt>
                <c:pt idx="7">
                  <c:v>0.23536945930251771</c:v>
                </c:pt>
                <c:pt idx="8">
                  <c:v>0.20173726986222917</c:v>
                </c:pt>
                <c:pt idx="9">
                  <c:v>0.19844842830825074</c:v>
                </c:pt>
                <c:pt idx="10">
                  <c:v>0.32350586255720187</c:v>
                </c:pt>
                <c:pt idx="11">
                  <c:v>0.3655415545976457</c:v>
                </c:pt>
                <c:pt idx="12">
                  <c:v>0.33795463196395231</c:v>
                </c:pt>
                <c:pt idx="13">
                  <c:v>7.6610160453637138E-2</c:v>
                </c:pt>
                <c:pt idx="14">
                  <c:v>0.1488354956207833</c:v>
                </c:pt>
                <c:pt idx="15">
                  <c:v>0.24354422333953779</c:v>
                </c:pt>
                <c:pt idx="16">
                  <c:v>0.22691752165304849</c:v>
                </c:pt>
                <c:pt idx="17">
                  <c:v>0.1548953789005964</c:v>
                </c:pt>
                <c:pt idx="18">
                  <c:v>0.21359559333709319</c:v>
                </c:pt>
                <c:pt idx="19">
                  <c:v>0.21416353946878058</c:v>
                </c:pt>
                <c:pt idx="20">
                  <c:v>0.25740380563833698</c:v>
                </c:pt>
                <c:pt idx="21">
                  <c:v>0.27585465423463201</c:v>
                </c:pt>
                <c:pt idx="22">
                  <c:v>0.30971775034435894</c:v>
                </c:pt>
                <c:pt idx="23">
                  <c:v>0.30947175470248584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7-4E03-94EB-4140E917AD0B}"/>
            </c:ext>
          </c:extLst>
        </c:ser>
        <c:ser>
          <c:idx val="2"/>
          <c:order val="2"/>
          <c:tx>
            <c:strRef>
              <c:f>CrudeMFP_DE!$S$4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(CrudeMFP_DE!$AG$4,CrudeMFP_DE!$AG$6:$AG$29)</c15:sqref>
                  </c15:fullRef>
                </c:ext>
              </c:extLst>
              <c:f>CrudeMFP_DE!$AG$6:$AG$29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CrudeMFP_DE!$S$5:$S$29</c15:sqref>
                  </c15:fullRef>
                </c:ext>
              </c:extLst>
              <c:f>CrudeMFP_DE!$S$6:$S$29</c:f>
              <c:numCache>
                <c:formatCode>0.000</c:formatCode>
                <c:ptCount val="24"/>
                <c:pt idx="0">
                  <c:v>0.97308597073242153</c:v>
                </c:pt>
                <c:pt idx="1">
                  <c:v>1.872291695217088</c:v>
                </c:pt>
                <c:pt idx="2">
                  <c:v>0.85734843225621993</c:v>
                </c:pt>
                <c:pt idx="3">
                  <c:v>0.53707170487768652</c:v>
                </c:pt>
                <c:pt idx="4">
                  <c:v>2.3019260078307888</c:v>
                </c:pt>
                <c:pt idx="5">
                  <c:v>2.0798958590556937</c:v>
                </c:pt>
                <c:pt idx="6">
                  <c:v>0.54542095065860074</c:v>
                </c:pt>
                <c:pt idx="7">
                  <c:v>0.14258322739021126</c:v>
                </c:pt>
                <c:pt idx="8">
                  <c:v>1.2394532159589269</c:v>
                </c:pt>
                <c:pt idx="9">
                  <c:v>1.0431444940781531</c:v>
                </c:pt>
                <c:pt idx="10">
                  <c:v>2.0683412051301464</c:v>
                </c:pt>
                <c:pt idx="11">
                  <c:v>1.9925165222840782</c:v>
                </c:pt>
                <c:pt idx="12">
                  <c:v>0.11188356468816812</c:v>
                </c:pt>
                <c:pt idx="13">
                  <c:v>-4.628020708127611</c:v>
                </c:pt>
                <c:pt idx="14">
                  <c:v>2.8962744581405304</c:v>
                </c:pt>
                <c:pt idx="15">
                  <c:v>2.6981355297526255</c:v>
                </c:pt>
                <c:pt idx="16">
                  <c:v>0.43633417714941858</c:v>
                </c:pt>
                <c:pt idx="17">
                  <c:v>0.32650036889493705</c:v>
                </c:pt>
                <c:pt idx="18">
                  <c:v>1.243064325064406</c:v>
                </c:pt>
                <c:pt idx="19">
                  <c:v>0.33204763060253389</c:v>
                </c:pt>
                <c:pt idx="20">
                  <c:v>1.3932896855505019</c:v>
                </c:pt>
                <c:pt idx="21">
                  <c:v>1.8972781030454393</c:v>
                </c:pt>
                <c:pt idx="22">
                  <c:v>8.4848029365624245E-2</c:v>
                </c:pt>
                <c:pt idx="23">
                  <c:v>0.21297861901169896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7-4E03-94EB-4140E917A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CrudeMFP_DE!$U$4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CrudeMFP_DE!$U$5:$U$29</c15:sqref>
                  </c15:fullRef>
                </c:ext>
              </c:extLst>
              <c:f>CrudeMFP_DE!$U$6:$U$29</c:f>
              <c:numCache>
                <c:formatCode>0.000</c:formatCode>
                <c:ptCount val="24"/>
                <c:pt idx="0">
                  <c:v>0.98899731514450195</c:v>
                </c:pt>
                <c:pt idx="1">
                  <c:v>2.0134472493374744</c:v>
                </c:pt>
                <c:pt idx="2">
                  <c:v>2.1500733775432934</c:v>
                </c:pt>
                <c:pt idx="3">
                  <c:v>1.6849072544324883</c:v>
                </c:pt>
                <c:pt idx="4">
                  <c:v>3.1911121480185045</c:v>
                </c:pt>
                <c:pt idx="5">
                  <c:v>1.9938948572093551</c:v>
                </c:pt>
                <c:pt idx="6">
                  <c:v>5.8737152937027304E-2</c:v>
                </c:pt>
                <c:pt idx="7">
                  <c:v>-0.62437635533605373</c:v>
                </c:pt>
                <c:pt idx="8">
                  <c:v>1.6176652698170813</c:v>
                </c:pt>
                <c:pt idx="9">
                  <c:v>0.68370400547390631</c:v>
                </c:pt>
                <c:pt idx="10">
                  <c:v>3.8069624088294063</c:v>
                </c:pt>
                <c:pt idx="11">
                  <c:v>3.4849777946554639</c:v>
                </c:pt>
                <c:pt idx="12">
                  <c:v>1.0466823954764948</c:v>
                </c:pt>
                <c:pt idx="13">
                  <c:v>-6.417026493049427</c:v>
                </c:pt>
                <c:pt idx="14">
                  <c:v>4.2691775989919023</c:v>
                </c:pt>
                <c:pt idx="15">
                  <c:v>3.7917218380881579</c:v>
                </c:pt>
                <c:pt idx="16">
                  <c:v>0.53161111902078062</c:v>
                </c:pt>
                <c:pt idx="17">
                  <c:v>0.45638506035885484</c:v>
                </c:pt>
                <c:pt idx="18">
                  <c:v>2.2309559931310119</c:v>
                </c:pt>
                <c:pt idx="19">
                  <c:v>1.197137252481717</c:v>
                </c:pt>
                <c:pt idx="20">
                  <c:v>2.2250608934820448</c:v>
                </c:pt>
                <c:pt idx="21">
                  <c:v>2.7586625213324112</c:v>
                </c:pt>
                <c:pt idx="22">
                  <c:v>1.0881500195099036</c:v>
                </c:pt>
                <c:pt idx="23">
                  <c:v>0.98329209230048065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57-4E03-94EB-4140E917A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DK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CrudeMFP_DK!$S$4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CrudeMFP_DK!$AG$5:$AG$29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CrudeMFP_DK!$S$5:$S$29</c:f>
              <c:numCache>
                <c:formatCode>0.000</c:formatCode>
                <c:ptCount val="25"/>
                <c:pt idx="1">
                  <c:v>1.5449079509115067</c:v>
                </c:pt>
                <c:pt idx="2">
                  <c:v>0.71226175367043709</c:v>
                </c:pt>
                <c:pt idx="3">
                  <c:v>-0.17779770481673951</c:v>
                </c:pt>
                <c:pt idx="4">
                  <c:v>1.4702870212413242</c:v>
                </c:pt>
                <c:pt idx="5">
                  <c:v>3.0301872129405871</c:v>
                </c:pt>
                <c:pt idx="6">
                  <c:v>-0.48901409443866173</c:v>
                </c:pt>
                <c:pt idx="7">
                  <c:v>0.11341204452055248</c:v>
                </c:pt>
                <c:pt idx="8">
                  <c:v>0.79126687507492788</c:v>
                </c:pt>
                <c:pt idx="9">
                  <c:v>1.8743639256709816</c:v>
                </c:pt>
                <c:pt idx="10">
                  <c:v>0.49294624255386427</c:v>
                </c:pt>
                <c:pt idx="11">
                  <c:v>1.3034859216628094</c:v>
                </c:pt>
                <c:pt idx="12">
                  <c:v>-0.71895880012832847</c:v>
                </c:pt>
                <c:pt idx="13">
                  <c:v>-1.1489394803892614</c:v>
                </c:pt>
                <c:pt idx="14">
                  <c:v>-2.0630963247387748</c:v>
                </c:pt>
                <c:pt idx="15">
                  <c:v>3.0608447596858146</c:v>
                </c:pt>
                <c:pt idx="16">
                  <c:v>0.76756599568391848</c:v>
                </c:pt>
                <c:pt idx="17">
                  <c:v>1.0741999403246159</c:v>
                </c:pt>
                <c:pt idx="18">
                  <c:v>0.52764356988789729</c:v>
                </c:pt>
                <c:pt idx="19">
                  <c:v>1.1692587994507535</c:v>
                </c:pt>
                <c:pt idx="20">
                  <c:v>1.1257525797872878</c:v>
                </c:pt>
                <c:pt idx="21">
                  <c:v>1.245893741342619</c:v>
                </c:pt>
                <c:pt idx="22">
                  <c:v>1.414376662983182</c:v>
                </c:pt>
                <c:pt idx="23">
                  <c:v>0.96233205172905067</c:v>
                </c:pt>
                <c:pt idx="24">
                  <c:v>0.93404397809030859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35-4EE5-B5EE-579788CC3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77153165451838"/>
          <c:y val="0.18949579958100909"/>
          <c:w val="0.19566628474846212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DK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CrudeMFP_DK!$Q$4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(CrudeMFP_DK!$AG$4,CrudeMFP_DK!$AG$6:$AG$29)</c15:sqref>
                  </c15:fullRef>
                </c:ext>
              </c:extLst>
              <c:f>CrudeMFP_DK!$AG$6:$AG$29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CrudeMFP_DK!$Q$5:$Q$29</c15:sqref>
                  </c15:fullRef>
                </c:ext>
              </c:extLst>
              <c:f>CrudeMFP_DK!$Q$6:$Q$29</c:f>
              <c:numCache>
                <c:formatCode>0.000</c:formatCode>
                <c:ptCount val="24"/>
                <c:pt idx="0">
                  <c:v>0.32821553563242356</c:v>
                </c:pt>
                <c:pt idx="1">
                  <c:v>1.623545140915339</c:v>
                </c:pt>
                <c:pt idx="2">
                  <c:v>1.5221067722159156</c:v>
                </c:pt>
                <c:pt idx="3">
                  <c:v>1.263652731839527</c:v>
                </c:pt>
                <c:pt idx="4">
                  <c:v>0.9115593629633636</c:v>
                </c:pt>
                <c:pt idx="5">
                  <c:v>0.7631753213860345</c:v>
                </c:pt>
                <c:pt idx="6">
                  <c:v>-0.23332824317119194</c:v>
                </c:pt>
                <c:pt idx="7">
                  <c:v>-0.83174807080297086</c:v>
                </c:pt>
                <c:pt idx="8">
                  <c:v>-0.33780079085281639</c:v>
                </c:pt>
                <c:pt idx="9">
                  <c:v>0.62359134535060912</c:v>
                </c:pt>
                <c:pt idx="10">
                  <c:v>1.658146883571386</c:v>
                </c:pt>
                <c:pt idx="11">
                  <c:v>0.47786478133714577</c:v>
                </c:pt>
                <c:pt idx="12">
                  <c:v>0.66167512928532812</c:v>
                </c:pt>
                <c:pt idx="13">
                  <c:v>-2.7998486770267363</c:v>
                </c:pt>
                <c:pt idx="14">
                  <c:v>-1.3480343375719215</c:v>
                </c:pt>
                <c:pt idx="15">
                  <c:v>0.65055283872193703</c:v>
                </c:pt>
                <c:pt idx="16">
                  <c:v>-1.0918028524586498</c:v>
                </c:pt>
                <c:pt idx="17">
                  <c:v>9.4493269846990302E-2</c:v>
                </c:pt>
                <c:pt idx="18">
                  <c:v>2.2389138892512778E-2</c:v>
                </c:pt>
                <c:pt idx="19">
                  <c:v>0.57926320991405045</c:v>
                </c:pt>
                <c:pt idx="20">
                  <c:v>1.2962484210967247</c:v>
                </c:pt>
                <c:pt idx="21">
                  <c:v>0.59406314756419076</c:v>
                </c:pt>
                <c:pt idx="22">
                  <c:v>-0.13172120065037149</c:v>
                </c:pt>
                <c:pt idx="23">
                  <c:v>0.42080063696170783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3-444F-8376-87D9BE416B98}"/>
            </c:ext>
          </c:extLst>
        </c:ser>
        <c:ser>
          <c:idx val="1"/>
          <c:order val="1"/>
          <c:tx>
            <c:strRef>
              <c:f>CrudeMFP_DK!$R$4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(CrudeMFP_DK!$AG$4,CrudeMFP_DK!$AG$6:$AG$29)</c15:sqref>
                  </c15:fullRef>
                </c:ext>
              </c:extLst>
              <c:f>CrudeMFP_DK!$AG$6:$AG$29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CrudeMFP_DK!$R$5:$R$29</c15:sqref>
                  </c15:fullRef>
                </c:ext>
              </c:extLst>
              <c:f>CrudeMFP_DK!$R$6:$R$29</c:f>
              <c:numCache>
                <c:formatCode>0.000</c:formatCode>
                <c:ptCount val="24"/>
                <c:pt idx="0">
                  <c:v>0.64736891299977561</c:v>
                </c:pt>
                <c:pt idx="1">
                  <c:v>0.73704677983129929</c:v>
                </c:pt>
                <c:pt idx="2">
                  <c:v>0.57871293897428877</c:v>
                </c:pt>
                <c:pt idx="3">
                  <c:v>0.49653994701170773</c:v>
                </c:pt>
                <c:pt idx="4">
                  <c:v>0.63421285091297153</c:v>
                </c:pt>
                <c:pt idx="5">
                  <c:v>0.56355199198056516</c:v>
                </c:pt>
                <c:pt idx="6">
                  <c:v>0.43178478933796477</c:v>
                </c:pt>
                <c:pt idx="7">
                  <c:v>0.42140832138429246</c:v>
                </c:pt>
                <c:pt idx="8">
                  <c:v>0.42155687596229652</c:v>
                </c:pt>
                <c:pt idx="9">
                  <c:v>0.48894346050959686</c:v>
                </c:pt>
                <c:pt idx="10">
                  <c:v>0.80376436975054588</c:v>
                </c:pt>
                <c:pt idx="11">
                  <c:v>0.74038646696559818</c:v>
                </c:pt>
                <c:pt idx="12">
                  <c:v>0.54176438935695803</c:v>
                </c:pt>
                <c:pt idx="13">
                  <c:v>0.31358976174206621</c:v>
                </c:pt>
                <c:pt idx="14">
                  <c:v>0.1098181101160491</c:v>
                </c:pt>
                <c:pt idx="15">
                  <c:v>0.11649302806133899</c:v>
                </c:pt>
                <c:pt idx="16">
                  <c:v>0.23565086582403766</c:v>
                </c:pt>
                <c:pt idx="17">
                  <c:v>0.29281950505215593</c:v>
                </c:pt>
                <c:pt idx="18">
                  <c:v>0.34306463488206113</c:v>
                </c:pt>
                <c:pt idx="19">
                  <c:v>0.44526008994166622</c:v>
                </c:pt>
                <c:pt idx="20">
                  <c:v>0.58400094533442748</c:v>
                </c:pt>
                <c:pt idx="21">
                  <c:v>0.91937632440712436</c:v>
                </c:pt>
                <c:pt idx="22">
                  <c:v>0.89967514351737987</c:v>
                </c:pt>
                <c:pt idx="23">
                  <c:v>0.83348182358636069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3-444F-8376-87D9BE416B98}"/>
            </c:ext>
          </c:extLst>
        </c:ser>
        <c:ser>
          <c:idx val="2"/>
          <c:order val="2"/>
          <c:tx>
            <c:strRef>
              <c:f>CrudeMFP_DK!$S$4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(CrudeMFP_DK!$AG$4,CrudeMFP_DK!$AG$6:$AG$29)</c15:sqref>
                  </c15:fullRef>
                </c:ext>
              </c:extLst>
              <c:f>CrudeMFP_DK!$AG$6:$AG$29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CrudeMFP_DK!$S$5:$S$29</c15:sqref>
                  </c15:fullRef>
                </c:ext>
              </c:extLst>
              <c:f>CrudeMFP_DK!$S$6:$S$29</c:f>
              <c:numCache>
                <c:formatCode>0.000</c:formatCode>
                <c:ptCount val="24"/>
                <c:pt idx="0">
                  <c:v>1.5449079509115067</c:v>
                </c:pt>
                <c:pt idx="1">
                  <c:v>0.71226175367043709</c:v>
                </c:pt>
                <c:pt idx="2">
                  <c:v>-0.17779770481673951</c:v>
                </c:pt>
                <c:pt idx="3">
                  <c:v>1.4702870212413242</c:v>
                </c:pt>
                <c:pt idx="4">
                  <c:v>3.0301872129405871</c:v>
                </c:pt>
                <c:pt idx="5">
                  <c:v>-0.48901409443866173</c:v>
                </c:pt>
                <c:pt idx="6">
                  <c:v>0.11341204452055248</c:v>
                </c:pt>
                <c:pt idx="7">
                  <c:v>0.79126687507492788</c:v>
                </c:pt>
                <c:pt idx="8">
                  <c:v>1.8743639256709816</c:v>
                </c:pt>
                <c:pt idx="9">
                  <c:v>0.49294624255386427</c:v>
                </c:pt>
                <c:pt idx="10">
                  <c:v>1.3034859216628094</c:v>
                </c:pt>
                <c:pt idx="11">
                  <c:v>-0.71895880012832847</c:v>
                </c:pt>
                <c:pt idx="12">
                  <c:v>-1.1489394803892614</c:v>
                </c:pt>
                <c:pt idx="13">
                  <c:v>-2.0630963247387748</c:v>
                </c:pt>
                <c:pt idx="14">
                  <c:v>3.0608447596858146</c:v>
                </c:pt>
                <c:pt idx="15">
                  <c:v>0.76756599568391848</c:v>
                </c:pt>
                <c:pt idx="16">
                  <c:v>1.0741999403246159</c:v>
                </c:pt>
                <c:pt idx="17">
                  <c:v>0.52764356988789729</c:v>
                </c:pt>
                <c:pt idx="18">
                  <c:v>1.1692587994507535</c:v>
                </c:pt>
                <c:pt idx="19">
                  <c:v>1.1257525797872878</c:v>
                </c:pt>
                <c:pt idx="20">
                  <c:v>1.245893741342619</c:v>
                </c:pt>
                <c:pt idx="21">
                  <c:v>1.414376662983182</c:v>
                </c:pt>
                <c:pt idx="22">
                  <c:v>0.96233205172905067</c:v>
                </c:pt>
                <c:pt idx="23">
                  <c:v>0.93404397809030859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3-444F-8376-87D9BE416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CrudeMFP_DK!$U$4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CrudeMFP_DK!$U$5:$U$29</c15:sqref>
                  </c15:fullRef>
                </c:ext>
              </c:extLst>
              <c:f>CrudeMFP_DK!$U$6:$U$29</c:f>
              <c:numCache>
                <c:formatCode>0.000</c:formatCode>
                <c:ptCount val="24"/>
                <c:pt idx="0">
                  <c:v>2.5204923995437056</c:v>
                </c:pt>
                <c:pt idx="1">
                  <c:v>3.0728536744170754</c:v>
                </c:pt>
                <c:pt idx="2">
                  <c:v>1.9230220063734649</c:v>
                </c:pt>
                <c:pt idx="3">
                  <c:v>3.2304797000925589</c:v>
                </c:pt>
                <c:pt idx="4">
                  <c:v>4.5759594268169224</c:v>
                </c:pt>
                <c:pt idx="5">
                  <c:v>0.83771321892793793</c:v>
                </c:pt>
                <c:pt idx="6">
                  <c:v>0.31186859068732531</c:v>
                </c:pt>
                <c:pt idx="7">
                  <c:v>0.38092712565624964</c:v>
                </c:pt>
                <c:pt idx="8">
                  <c:v>1.9581200107804619</c:v>
                </c:pt>
                <c:pt idx="9">
                  <c:v>1.6054810484140702</c:v>
                </c:pt>
                <c:pt idx="10">
                  <c:v>3.7653971749847415</c:v>
                </c:pt>
                <c:pt idx="11">
                  <c:v>0.49929244817441543</c:v>
                </c:pt>
                <c:pt idx="12">
                  <c:v>5.4500038253024741E-2</c:v>
                </c:pt>
                <c:pt idx="13">
                  <c:v>-4.5493552400234449</c:v>
                </c:pt>
                <c:pt idx="14">
                  <c:v>1.8226285322299418</c:v>
                </c:pt>
                <c:pt idx="15">
                  <c:v>1.5346118624671945</c:v>
                </c:pt>
                <c:pt idx="16">
                  <c:v>0.21804795369000374</c:v>
                </c:pt>
                <c:pt idx="17">
                  <c:v>0.91495634478704346</c:v>
                </c:pt>
                <c:pt idx="18">
                  <c:v>1.5347125732253275</c:v>
                </c:pt>
                <c:pt idx="19">
                  <c:v>2.1502758796430044</c:v>
                </c:pt>
                <c:pt idx="20">
                  <c:v>3.1261431077737711</c:v>
                </c:pt>
                <c:pt idx="21">
                  <c:v>2.9278161349544973</c:v>
                </c:pt>
                <c:pt idx="22">
                  <c:v>1.7302859945960591</c:v>
                </c:pt>
                <c:pt idx="23">
                  <c:v>2.1883264386383772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3-444F-8376-87D9BE416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EE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CrudeMFP_EE!$S$4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CrudeMFP_EE!$AG$5:$AG$29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CrudeMFP_EE!$S$5:$S$29</c:f>
              <c:numCache>
                <c:formatCode>0.000</c:formatCode>
                <c:ptCount val="25"/>
                <c:pt idx="6">
                  <c:v>3.9079320893588649</c:v>
                </c:pt>
                <c:pt idx="7">
                  <c:v>3.3416628118841802</c:v>
                </c:pt>
                <c:pt idx="8">
                  <c:v>4.0389137268207502</c:v>
                </c:pt>
                <c:pt idx="9">
                  <c:v>2.3639190317468044</c:v>
                </c:pt>
                <c:pt idx="10">
                  <c:v>4.6824900085858427</c:v>
                </c:pt>
                <c:pt idx="11">
                  <c:v>3.762019684422341</c:v>
                </c:pt>
                <c:pt idx="12">
                  <c:v>2.6682015135924564</c:v>
                </c:pt>
                <c:pt idx="13">
                  <c:v>-1.7066171147716771</c:v>
                </c:pt>
                <c:pt idx="14">
                  <c:v>-12.412379781541096</c:v>
                </c:pt>
                <c:pt idx="15">
                  <c:v>5.8991152513417253</c:v>
                </c:pt>
                <c:pt idx="16">
                  <c:v>4.547301986706124</c:v>
                </c:pt>
                <c:pt idx="17">
                  <c:v>-0.74182414405359931</c:v>
                </c:pt>
                <c:pt idx="18">
                  <c:v>-0.4062113579569866</c:v>
                </c:pt>
                <c:pt idx="19">
                  <c:v>0.85504534407567157</c:v>
                </c:pt>
                <c:pt idx="20">
                  <c:v>1.6639059503839038E-2</c:v>
                </c:pt>
                <c:pt idx="21">
                  <c:v>0.66173915051944099</c:v>
                </c:pt>
                <c:pt idx="22">
                  <c:v>4.9210867069274116</c:v>
                </c:pt>
                <c:pt idx="23">
                  <c:v>2.7239194376328788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F0-44FB-B4CF-025C6BD95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985801358380441"/>
          <c:y val="0.11582208075054448"/>
          <c:w val="0.18158373878434378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EE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CrudeMFP_EE!$Q$4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(CrudeMFP_EE!$AG$4,CrudeMFP_EE!$AG$6:$AG$28)</c15:sqref>
                  </c15:fullRef>
                </c:ext>
              </c:extLst>
              <c:f>CrudeMFP_EE!$AG$11:$AG$28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CrudeMFP_EE!$Q$5:$Q$29</c15:sqref>
                  </c15:fullRef>
                </c:ext>
              </c:extLst>
              <c:f>CrudeMFP_EE!$Q$11:$Q$29</c:f>
              <c:numCache>
                <c:formatCode>0.000</c:formatCode>
                <c:ptCount val="19"/>
                <c:pt idx="0">
                  <c:v>-0.22977738013209945</c:v>
                </c:pt>
                <c:pt idx="1">
                  <c:v>0.49360870124426814</c:v>
                </c:pt>
                <c:pt idx="2">
                  <c:v>0.45583909239322501</c:v>
                </c:pt>
                <c:pt idx="3">
                  <c:v>1.0447429654402336</c:v>
                </c:pt>
                <c:pt idx="4">
                  <c:v>1.4218960577392423</c:v>
                </c:pt>
                <c:pt idx="5">
                  <c:v>1.3936293478006683</c:v>
                </c:pt>
                <c:pt idx="6">
                  <c:v>0.49439141702812184</c:v>
                </c:pt>
                <c:pt idx="7">
                  <c:v>-3.5896622358938575</c:v>
                </c:pt>
                <c:pt idx="8">
                  <c:v>-4.598573643220023</c:v>
                </c:pt>
                <c:pt idx="9">
                  <c:v>-2.6487691620087714</c:v>
                </c:pt>
                <c:pt idx="10">
                  <c:v>1.1115442075732453</c:v>
                </c:pt>
                <c:pt idx="11">
                  <c:v>1.5906504524554415</c:v>
                </c:pt>
                <c:pt idx="12">
                  <c:v>8.8768096202700306E-2</c:v>
                </c:pt>
                <c:pt idx="13">
                  <c:v>0.58071057800187098</c:v>
                </c:pt>
                <c:pt idx="14">
                  <c:v>0.65323499660782447</c:v>
                </c:pt>
                <c:pt idx="15">
                  <c:v>1.1438686073267945</c:v>
                </c:pt>
                <c:pt idx="16">
                  <c:v>0.39181446356170607</c:v>
                </c:pt>
                <c:pt idx="17">
                  <c:v>0.40124978964713598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0-4D08-A048-4212B7CAD241}"/>
            </c:ext>
          </c:extLst>
        </c:ser>
        <c:ser>
          <c:idx val="1"/>
          <c:order val="1"/>
          <c:tx>
            <c:strRef>
              <c:f>CrudeMFP_EE!$R$4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(CrudeMFP_EE!$AG$4,CrudeMFP_EE!$AG$6:$AG$28)</c15:sqref>
                  </c15:fullRef>
                </c:ext>
              </c:extLst>
              <c:f>CrudeMFP_EE!$AG$11:$AG$28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CrudeMFP_EE!$R$5:$R$29</c15:sqref>
                  </c15:fullRef>
                </c:ext>
              </c:extLst>
              <c:f>CrudeMFP_EE!$R$11:$R$29</c:f>
              <c:numCache>
                <c:formatCode>0.000</c:formatCode>
                <c:ptCount val="19"/>
                <c:pt idx="0">
                  <c:v>1.8143550009016585</c:v>
                </c:pt>
                <c:pt idx="1">
                  <c:v>2.3917808743074347</c:v>
                </c:pt>
                <c:pt idx="2">
                  <c:v>2.9086106375385903</c:v>
                </c:pt>
                <c:pt idx="3">
                  <c:v>2.6630806855510523</c:v>
                </c:pt>
                <c:pt idx="4">
                  <c:v>3.0086201919354632</c:v>
                </c:pt>
                <c:pt idx="5">
                  <c:v>3.7328921625594531</c:v>
                </c:pt>
                <c:pt idx="6">
                  <c:v>3.6870101469186789</c:v>
                </c:pt>
                <c:pt idx="7">
                  <c:v>2.2897114062470423</c:v>
                </c:pt>
                <c:pt idx="8">
                  <c:v>0.55092285023935295</c:v>
                </c:pt>
                <c:pt idx="9">
                  <c:v>0.49032308649165302</c:v>
                </c:pt>
                <c:pt idx="10">
                  <c:v>1.4958720452344221</c:v>
                </c:pt>
                <c:pt idx="11">
                  <c:v>1.8927145168493786</c:v>
                </c:pt>
                <c:pt idx="12">
                  <c:v>1.569606255850404</c:v>
                </c:pt>
                <c:pt idx="13">
                  <c:v>1.3224129405233755</c:v>
                </c:pt>
                <c:pt idx="14">
                  <c:v>1.0005034199915273</c:v>
                </c:pt>
                <c:pt idx="15">
                  <c:v>1.0553649568086281</c:v>
                </c:pt>
                <c:pt idx="16">
                  <c:v>1.19156298621291</c:v>
                </c:pt>
                <c:pt idx="17">
                  <c:v>1.1929827545980451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0-4D08-A048-4212B7CAD241}"/>
            </c:ext>
          </c:extLst>
        </c:ser>
        <c:ser>
          <c:idx val="2"/>
          <c:order val="2"/>
          <c:tx>
            <c:strRef>
              <c:f>CrudeMFP_EE!$S$4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(CrudeMFP_EE!$AG$4,CrudeMFP_EE!$AG$6:$AG$28)</c15:sqref>
                  </c15:fullRef>
                </c:ext>
              </c:extLst>
              <c:f>CrudeMFP_EE!$AG$11:$AG$28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CrudeMFP_EE!$S$5:$S$29</c15:sqref>
                  </c15:fullRef>
                </c:ext>
              </c:extLst>
              <c:f>CrudeMFP_EE!$S$11:$S$29</c:f>
              <c:numCache>
                <c:formatCode>0.000</c:formatCode>
                <c:ptCount val="19"/>
                <c:pt idx="0">
                  <c:v>3.9079320893588649</c:v>
                </c:pt>
                <c:pt idx="1">
                  <c:v>3.3416628118841802</c:v>
                </c:pt>
                <c:pt idx="2">
                  <c:v>4.0389137268207502</c:v>
                </c:pt>
                <c:pt idx="3">
                  <c:v>2.3639190317468044</c:v>
                </c:pt>
                <c:pt idx="4">
                  <c:v>4.6824900085858427</c:v>
                </c:pt>
                <c:pt idx="5">
                  <c:v>3.762019684422341</c:v>
                </c:pt>
                <c:pt idx="6">
                  <c:v>2.6682015135924564</c:v>
                </c:pt>
                <c:pt idx="7">
                  <c:v>-1.7066171147716771</c:v>
                </c:pt>
                <c:pt idx="8">
                  <c:v>-12.412379781541096</c:v>
                </c:pt>
                <c:pt idx="9">
                  <c:v>5.8991152513417253</c:v>
                </c:pt>
                <c:pt idx="10">
                  <c:v>4.547301986706124</c:v>
                </c:pt>
                <c:pt idx="11">
                  <c:v>-0.74182414405359931</c:v>
                </c:pt>
                <c:pt idx="12">
                  <c:v>-0.4062113579569866</c:v>
                </c:pt>
                <c:pt idx="13">
                  <c:v>0.85504534407567157</c:v>
                </c:pt>
                <c:pt idx="14">
                  <c:v>1.6639059503839038E-2</c:v>
                </c:pt>
                <c:pt idx="15">
                  <c:v>0.66173915051944099</c:v>
                </c:pt>
                <c:pt idx="16">
                  <c:v>4.9210867069274116</c:v>
                </c:pt>
                <c:pt idx="17">
                  <c:v>2.7239194376328788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0-4D08-A048-4212B7CAD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CrudeMFP_EE!$U$4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CrudeMFP_EE!$U$5:$U$29</c15:sqref>
                  </c15:fullRef>
                </c:ext>
              </c:extLst>
              <c:f>CrudeMFP_EE!$U$11:$U$29</c:f>
              <c:numCache>
                <c:formatCode>0.000</c:formatCode>
                <c:ptCount val="19"/>
                <c:pt idx="0">
                  <c:v>5.4925097101284237</c:v>
                </c:pt>
                <c:pt idx="1">
                  <c:v>6.227052387435883</c:v>
                </c:pt>
                <c:pt idx="2">
                  <c:v>7.4033634567525652</c:v>
                </c:pt>
                <c:pt idx="3">
                  <c:v>6.0717426827380905</c:v>
                </c:pt>
                <c:pt idx="4">
                  <c:v>9.1130062582605476</c:v>
                </c:pt>
                <c:pt idx="5">
                  <c:v>8.8885411947824622</c:v>
                </c:pt>
                <c:pt idx="6">
                  <c:v>6.8496030775392569</c:v>
                </c:pt>
                <c:pt idx="7">
                  <c:v>-3.0065679444184923</c:v>
                </c:pt>
                <c:pt idx="8">
                  <c:v>-16.460030574521767</c:v>
                </c:pt>
                <c:pt idx="9">
                  <c:v>3.7406691758246069</c:v>
                </c:pt>
                <c:pt idx="10">
                  <c:v>7.1547182395137909</c:v>
                </c:pt>
                <c:pt idx="11">
                  <c:v>2.7415408252512208</c:v>
                </c:pt>
                <c:pt idx="12">
                  <c:v>1.2521629940961176</c:v>
                </c:pt>
                <c:pt idx="13">
                  <c:v>2.7581688626009182</c:v>
                </c:pt>
                <c:pt idx="14">
                  <c:v>1.6703774761031909</c:v>
                </c:pt>
                <c:pt idx="15">
                  <c:v>2.8609727146548636</c:v>
                </c:pt>
                <c:pt idx="16">
                  <c:v>6.5044641567020278</c:v>
                </c:pt>
                <c:pt idx="17">
                  <c:v>4.31815198187806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0-4D08-A048-4212B7CAD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contributions to value added growth</a:t>
            </a:r>
          </a:p>
          <a:p>
            <a:pPr>
              <a:defRPr/>
            </a:pPr>
            <a:r>
              <a:rPr lang="en-US"/>
              <a:t>2010-2018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'cross countries comparison'!$W$2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'cross countries comparison'!$V$3:$V$29</c:f>
              <c:strCache>
                <c:ptCount val="27"/>
                <c:pt idx="0">
                  <c:v>MT</c:v>
                </c:pt>
                <c:pt idx="1">
                  <c:v>IE</c:v>
                </c:pt>
                <c:pt idx="2">
                  <c:v>EE</c:v>
                </c:pt>
                <c:pt idx="3">
                  <c:v>PL</c:v>
                </c:pt>
                <c:pt idx="4">
                  <c:v>LT</c:v>
                </c:pt>
                <c:pt idx="5">
                  <c:v>SK</c:v>
                </c:pt>
                <c:pt idx="6">
                  <c:v>RO</c:v>
                </c:pt>
                <c:pt idx="7">
                  <c:v>HU</c:v>
                </c:pt>
                <c:pt idx="8">
                  <c:v>SE</c:v>
                </c:pt>
                <c:pt idx="9">
                  <c:v>LU</c:v>
                </c:pt>
                <c:pt idx="10">
                  <c:v>CZ</c:v>
                </c:pt>
                <c:pt idx="11">
                  <c:v>DE</c:v>
                </c:pt>
                <c:pt idx="12">
                  <c:v>LV</c:v>
                </c:pt>
                <c:pt idx="13">
                  <c:v>SI</c:v>
                </c:pt>
                <c:pt idx="14">
                  <c:v>DK</c:v>
                </c:pt>
                <c:pt idx="15">
                  <c:v>BG</c:v>
                </c:pt>
                <c:pt idx="16">
                  <c:v>AT</c:v>
                </c:pt>
                <c:pt idx="17">
                  <c:v>BE</c:v>
                </c:pt>
                <c:pt idx="18">
                  <c:v>NL</c:v>
                </c:pt>
                <c:pt idx="19">
                  <c:v>FR</c:v>
                </c:pt>
                <c:pt idx="20">
                  <c:v>CY</c:v>
                </c:pt>
                <c:pt idx="21">
                  <c:v>FI</c:v>
                </c:pt>
                <c:pt idx="22">
                  <c:v>ES</c:v>
                </c:pt>
                <c:pt idx="23">
                  <c:v>PT</c:v>
                </c:pt>
                <c:pt idx="24">
                  <c:v>IT</c:v>
                </c:pt>
                <c:pt idx="25">
                  <c:v>HR</c:v>
                </c:pt>
                <c:pt idx="26">
                  <c:v>GR</c:v>
                </c:pt>
              </c:strCache>
            </c:strRef>
          </c:cat>
          <c:val>
            <c:numRef>
              <c:f>'cross countries comparison'!$W$3:$W$29</c:f>
              <c:numCache>
                <c:formatCode>General</c:formatCode>
                <c:ptCount val="27"/>
                <c:pt idx="0">
                  <c:v>1.8384594728517989</c:v>
                </c:pt>
                <c:pt idx="1">
                  <c:v>0.36302889378722408</c:v>
                </c:pt>
                <c:pt idx="2">
                  <c:v>0.36811911437421641</c:v>
                </c:pt>
                <c:pt idx="3">
                  <c:v>7.1334327029593345E-2</c:v>
                </c:pt>
                <c:pt idx="4">
                  <c:v>0.23355293847961406</c:v>
                </c:pt>
                <c:pt idx="5">
                  <c:v>0.29755740043931106</c:v>
                </c:pt>
                <c:pt idx="6">
                  <c:v>-0.34942934436740641</c:v>
                </c:pt>
                <c:pt idx="7">
                  <c:v>0.89709860413586107</c:v>
                </c:pt>
                <c:pt idx="8">
                  <c:v>0.85753284388800166</c:v>
                </c:pt>
                <c:pt idx="9">
                  <c:v>1.4414166930578043</c:v>
                </c:pt>
                <c:pt idx="10">
                  <c:v>0.38297299062441253</c:v>
                </c:pt>
                <c:pt idx="11">
                  <c:v>0.57735133625484436</c:v>
                </c:pt>
                <c:pt idx="12">
                  <c:v>-0.21805244050120198</c:v>
                </c:pt>
                <c:pt idx="13">
                  <c:v>-0.11062658509366735</c:v>
                </c:pt>
                <c:pt idx="14">
                  <c:v>7.3939070595051462E-2</c:v>
                </c:pt>
                <c:pt idx="15">
                  <c:v>-0.36589115391685473</c:v>
                </c:pt>
                <c:pt idx="16">
                  <c:v>0.44130472071133364</c:v>
                </c:pt>
                <c:pt idx="17">
                  <c:v>0.71283278157019359</c:v>
                </c:pt>
                <c:pt idx="18">
                  <c:v>0.55231190536202235</c:v>
                </c:pt>
                <c:pt idx="19">
                  <c:v>0.28737100014900624</c:v>
                </c:pt>
                <c:pt idx="20">
                  <c:v>0.20707964749954078</c:v>
                </c:pt>
                <c:pt idx="21">
                  <c:v>0.16103959886247318</c:v>
                </c:pt>
                <c:pt idx="22">
                  <c:v>-0.10744851506275015</c:v>
                </c:pt>
                <c:pt idx="23">
                  <c:v>-0.10150779830372834</c:v>
                </c:pt>
                <c:pt idx="24">
                  <c:v>-0.11472531050461605</c:v>
                </c:pt>
                <c:pt idx="25">
                  <c:v>0</c:v>
                </c:pt>
                <c:pt idx="26">
                  <c:v>-0.3331627143401456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5-4154-BDAF-7663018AD74A}"/>
            </c:ext>
          </c:extLst>
        </c:ser>
        <c:ser>
          <c:idx val="1"/>
          <c:order val="1"/>
          <c:tx>
            <c:strRef>
              <c:f>'cross countries comparison'!$X$2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'cross countries comparison'!$V$3:$V$29</c:f>
              <c:strCache>
                <c:ptCount val="27"/>
                <c:pt idx="0">
                  <c:v>MT</c:v>
                </c:pt>
                <c:pt idx="1">
                  <c:v>IE</c:v>
                </c:pt>
                <c:pt idx="2">
                  <c:v>EE</c:v>
                </c:pt>
                <c:pt idx="3">
                  <c:v>PL</c:v>
                </c:pt>
                <c:pt idx="4">
                  <c:v>LT</c:v>
                </c:pt>
                <c:pt idx="5">
                  <c:v>SK</c:v>
                </c:pt>
                <c:pt idx="6">
                  <c:v>RO</c:v>
                </c:pt>
                <c:pt idx="7">
                  <c:v>HU</c:v>
                </c:pt>
                <c:pt idx="8">
                  <c:v>SE</c:v>
                </c:pt>
                <c:pt idx="9">
                  <c:v>LU</c:v>
                </c:pt>
                <c:pt idx="10">
                  <c:v>CZ</c:v>
                </c:pt>
                <c:pt idx="11">
                  <c:v>DE</c:v>
                </c:pt>
                <c:pt idx="12">
                  <c:v>LV</c:v>
                </c:pt>
                <c:pt idx="13">
                  <c:v>SI</c:v>
                </c:pt>
                <c:pt idx="14">
                  <c:v>DK</c:v>
                </c:pt>
                <c:pt idx="15">
                  <c:v>BG</c:v>
                </c:pt>
                <c:pt idx="16">
                  <c:v>AT</c:v>
                </c:pt>
                <c:pt idx="17">
                  <c:v>BE</c:v>
                </c:pt>
                <c:pt idx="18">
                  <c:v>NL</c:v>
                </c:pt>
                <c:pt idx="19">
                  <c:v>FR</c:v>
                </c:pt>
                <c:pt idx="20">
                  <c:v>CY</c:v>
                </c:pt>
                <c:pt idx="21">
                  <c:v>FI</c:v>
                </c:pt>
                <c:pt idx="22">
                  <c:v>ES</c:v>
                </c:pt>
                <c:pt idx="23">
                  <c:v>PT</c:v>
                </c:pt>
                <c:pt idx="24">
                  <c:v>IT</c:v>
                </c:pt>
                <c:pt idx="25">
                  <c:v>HR</c:v>
                </c:pt>
                <c:pt idx="26">
                  <c:v>GR</c:v>
                </c:pt>
              </c:strCache>
            </c:strRef>
          </c:cat>
          <c:val>
            <c:numRef>
              <c:f>'cross countries comparison'!$X$3:$X$29</c:f>
              <c:numCache>
                <c:formatCode>General</c:formatCode>
                <c:ptCount val="27"/>
                <c:pt idx="0">
                  <c:v>0.94573518466749007</c:v>
                </c:pt>
                <c:pt idx="1">
                  <c:v>3.7702678187452037</c:v>
                </c:pt>
                <c:pt idx="2">
                  <c:v>1.245704773617816</c:v>
                </c:pt>
                <c:pt idx="3">
                  <c:v>1.7637990084741397</c:v>
                </c:pt>
                <c:pt idx="4">
                  <c:v>0.92854321852671218</c:v>
                </c:pt>
                <c:pt idx="5">
                  <c:v>0.46740557761602664</c:v>
                </c:pt>
                <c:pt idx="6">
                  <c:v>1.293661907913747</c:v>
                </c:pt>
                <c:pt idx="7">
                  <c:v>0.34554839362067075</c:v>
                </c:pt>
                <c:pt idx="8">
                  <c:v>0.83271510572789509</c:v>
                </c:pt>
                <c:pt idx="9">
                  <c:v>1.4735036838076905</c:v>
                </c:pt>
                <c:pt idx="10">
                  <c:v>0.93179032209914725</c:v>
                </c:pt>
                <c:pt idx="11">
                  <c:v>0.22721421805968531</c:v>
                </c:pt>
                <c:pt idx="12">
                  <c:v>-0.15666771700309876</c:v>
                </c:pt>
                <c:pt idx="13">
                  <c:v>-9.2617637498401767E-2</c:v>
                </c:pt>
                <c:pt idx="14">
                  <c:v>0.43846207190402681</c:v>
                </c:pt>
                <c:pt idx="15">
                  <c:v>0.17444326866000998</c:v>
                </c:pt>
                <c:pt idx="16">
                  <c:v>0.45871032071614271</c:v>
                </c:pt>
                <c:pt idx="17">
                  <c:v>0.3335650776275999</c:v>
                </c:pt>
                <c:pt idx="18">
                  <c:v>0.30387958046370517</c:v>
                </c:pt>
                <c:pt idx="19">
                  <c:v>0.2010127965468374</c:v>
                </c:pt>
                <c:pt idx="20">
                  <c:v>0.50714429168876218</c:v>
                </c:pt>
                <c:pt idx="21">
                  <c:v>0.38895002872577261</c:v>
                </c:pt>
                <c:pt idx="22">
                  <c:v>0.31176633568091594</c:v>
                </c:pt>
                <c:pt idx="23">
                  <c:v>-0.17768656854214512</c:v>
                </c:pt>
                <c:pt idx="24">
                  <c:v>1.8401005688260708E-3</c:v>
                </c:pt>
                <c:pt idx="25">
                  <c:v>0</c:v>
                </c:pt>
                <c:pt idx="26">
                  <c:v>-0.62350492970651361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5-4154-BDAF-7663018AD74A}"/>
            </c:ext>
          </c:extLst>
        </c:ser>
        <c:ser>
          <c:idx val="2"/>
          <c:order val="2"/>
          <c:tx>
            <c:strRef>
              <c:f>'cross countries comparison'!$Y$2</c:f>
              <c:strCache>
                <c:ptCount val="1"/>
                <c:pt idx="0">
                  <c:v>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'cross countries comparison'!$V$3:$V$29</c:f>
              <c:strCache>
                <c:ptCount val="27"/>
                <c:pt idx="0">
                  <c:v>MT</c:v>
                </c:pt>
                <c:pt idx="1">
                  <c:v>IE</c:v>
                </c:pt>
                <c:pt idx="2">
                  <c:v>EE</c:v>
                </c:pt>
                <c:pt idx="3">
                  <c:v>PL</c:v>
                </c:pt>
                <c:pt idx="4">
                  <c:v>LT</c:v>
                </c:pt>
                <c:pt idx="5">
                  <c:v>SK</c:v>
                </c:pt>
                <c:pt idx="6">
                  <c:v>RO</c:v>
                </c:pt>
                <c:pt idx="7">
                  <c:v>HU</c:v>
                </c:pt>
                <c:pt idx="8">
                  <c:v>SE</c:v>
                </c:pt>
                <c:pt idx="9">
                  <c:v>LU</c:v>
                </c:pt>
                <c:pt idx="10">
                  <c:v>CZ</c:v>
                </c:pt>
                <c:pt idx="11">
                  <c:v>DE</c:v>
                </c:pt>
                <c:pt idx="12">
                  <c:v>LV</c:v>
                </c:pt>
                <c:pt idx="13">
                  <c:v>SI</c:v>
                </c:pt>
                <c:pt idx="14">
                  <c:v>DK</c:v>
                </c:pt>
                <c:pt idx="15">
                  <c:v>BG</c:v>
                </c:pt>
                <c:pt idx="16">
                  <c:v>AT</c:v>
                </c:pt>
                <c:pt idx="17">
                  <c:v>BE</c:v>
                </c:pt>
                <c:pt idx="18">
                  <c:v>NL</c:v>
                </c:pt>
                <c:pt idx="19">
                  <c:v>FR</c:v>
                </c:pt>
                <c:pt idx="20">
                  <c:v>CY</c:v>
                </c:pt>
                <c:pt idx="21">
                  <c:v>FI</c:v>
                </c:pt>
                <c:pt idx="22">
                  <c:v>ES</c:v>
                </c:pt>
                <c:pt idx="23">
                  <c:v>PT</c:v>
                </c:pt>
                <c:pt idx="24">
                  <c:v>IT</c:v>
                </c:pt>
                <c:pt idx="25">
                  <c:v>HR</c:v>
                </c:pt>
                <c:pt idx="26">
                  <c:v>GR</c:v>
                </c:pt>
              </c:strCache>
            </c:strRef>
          </c:cat>
          <c:val>
            <c:numRef>
              <c:f>'cross countries comparison'!$Y$3:$Y$29</c:f>
              <c:numCache>
                <c:formatCode>General</c:formatCode>
                <c:ptCount val="27"/>
                <c:pt idx="0">
                  <c:v>3.3795320256265833</c:v>
                </c:pt>
                <c:pt idx="1">
                  <c:v>1.370535295021345</c:v>
                </c:pt>
                <c:pt idx="2">
                  <c:v>2.052979048299612</c:v>
                </c:pt>
                <c:pt idx="3">
                  <c:v>1.6094365220094273</c:v>
                </c:pt>
                <c:pt idx="4">
                  <c:v>2.2644299770859702</c:v>
                </c:pt>
                <c:pt idx="5">
                  <c:v>2.1180380012419411</c:v>
                </c:pt>
                <c:pt idx="6">
                  <c:v>1.7497120266347177</c:v>
                </c:pt>
                <c:pt idx="7">
                  <c:v>1.4387228145497895</c:v>
                </c:pt>
                <c:pt idx="8">
                  <c:v>0.91594668010597269</c:v>
                </c:pt>
                <c:pt idx="9">
                  <c:v>-0.40700071167863783</c:v>
                </c:pt>
                <c:pt idx="10">
                  <c:v>1.1557525756146976</c:v>
                </c:pt>
                <c:pt idx="11">
                  <c:v>1.256419145285113</c:v>
                </c:pt>
                <c:pt idx="12">
                  <c:v>2.3829772040427946</c:v>
                </c:pt>
                <c:pt idx="13">
                  <c:v>2.0968454879562843</c:v>
                </c:pt>
                <c:pt idx="14">
                  <c:v>1.2608742334305711</c:v>
                </c:pt>
                <c:pt idx="15">
                  <c:v>1.9033722589095712</c:v>
                </c:pt>
                <c:pt idx="16">
                  <c:v>0.70470869447864026</c:v>
                </c:pt>
                <c:pt idx="17">
                  <c:v>0.52832903637714679</c:v>
                </c:pt>
                <c:pt idx="18">
                  <c:v>0.59561478255415246</c:v>
                </c:pt>
                <c:pt idx="19">
                  <c:v>0.85700012857280305</c:v>
                </c:pt>
                <c:pt idx="20">
                  <c:v>0.50310324129159489</c:v>
                </c:pt>
                <c:pt idx="21">
                  <c:v>0.45551764834559233</c:v>
                </c:pt>
                <c:pt idx="22">
                  <c:v>0.62776383504171063</c:v>
                </c:pt>
                <c:pt idx="23">
                  <c:v>0.94479854718616929</c:v>
                </c:pt>
                <c:pt idx="24">
                  <c:v>0.45086334163596103</c:v>
                </c:pt>
                <c:pt idx="25">
                  <c:v>0</c:v>
                </c:pt>
                <c:pt idx="26">
                  <c:v>-1.4339900746914962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D5-4154-BDAF-7663018A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619096"/>
        <c:axId val="636619424"/>
      </c:barChart>
      <c:lineChart>
        <c:grouping val="standard"/>
        <c:varyColors val="0"/>
        <c:ser>
          <c:idx val="3"/>
          <c:order val="3"/>
          <c:tx>
            <c:strRef>
              <c:f>'cross countries comparison'!$Z$2</c:f>
              <c:strCache>
                <c:ptCount val="1"/>
                <c:pt idx="0">
                  <c:v>Value Added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'cross countries comparison'!$V$3:$V$29</c:f>
              <c:strCache>
                <c:ptCount val="27"/>
                <c:pt idx="0">
                  <c:v>MT</c:v>
                </c:pt>
                <c:pt idx="1">
                  <c:v>IE</c:v>
                </c:pt>
                <c:pt idx="2">
                  <c:v>EE</c:v>
                </c:pt>
                <c:pt idx="3">
                  <c:v>PL</c:v>
                </c:pt>
                <c:pt idx="4">
                  <c:v>LT</c:v>
                </c:pt>
                <c:pt idx="5">
                  <c:v>SK</c:v>
                </c:pt>
                <c:pt idx="6">
                  <c:v>RO</c:v>
                </c:pt>
                <c:pt idx="7">
                  <c:v>HU</c:v>
                </c:pt>
                <c:pt idx="8">
                  <c:v>SE</c:v>
                </c:pt>
                <c:pt idx="9">
                  <c:v>LU</c:v>
                </c:pt>
                <c:pt idx="10">
                  <c:v>CZ</c:v>
                </c:pt>
                <c:pt idx="11">
                  <c:v>DE</c:v>
                </c:pt>
                <c:pt idx="12">
                  <c:v>LV</c:v>
                </c:pt>
                <c:pt idx="13">
                  <c:v>SI</c:v>
                </c:pt>
                <c:pt idx="14">
                  <c:v>DK</c:v>
                </c:pt>
                <c:pt idx="15">
                  <c:v>BG</c:v>
                </c:pt>
                <c:pt idx="16">
                  <c:v>AT</c:v>
                </c:pt>
                <c:pt idx="17">
                  <c:v>BE</c:v>
                </c:pt>
                <c:pt idx="18">
                  <c:v>NL</c:v>
                </c:pt>
                <c:pt idx="19">
                  <c:v>FR</c:v>
                </c:pt>
                <c:pt idx="20">
                  <c:v>CY</c:v>
                </c:pt>
                <c:pt idx="21">
                  <c:v>FI</c:v>
                </c:pt>
                <c:pt idx="22">
                  <c:v>ES</c:v>
                </c:pt>
                <c:pt idx="23">
                  <c:v>PT</c:v>
                </c:pt>
                <c:pt idx="24">
                  <c:v>IT</c:v>
                </c:pt>
                <c:pt idx="25">
                  <c:v>HR</c:v>
                </c:pt>
                <c:pt idx="26">
                  <c:v>GR</c:v>
                </c:pt>
              </c:strCache>
            </c:strRef>
          </c:cat>
          <c:val>
            <c:numRef>
              <c:f>'cross countries comparison'!$Z$3:$Z$29</c:f>
              <c:numCache>
                <c:formatCode>General</c:formatCode>
                <c:ptCount val="27"/>
                <c:pt idx="0">
                  <c:v>6.1637266831458719</c:v>
                </c:pt>
                <c:pt idx="1">
                  <c:v>5.5038320075537719</c:v>
                </c:pt>
                <c:pt idx="2">
                  <c:v>3.6668029362916439</c:v>
                </c:pt>
                <c:pt idx="3">
                  <c:v>3.4445698575131605</c:v>
                </c:pt>
                <c:pt idx="4">
                  <c:v>3.4265261340922968</c:v>
                </c:pt>
                <c:pt idx="5">
                  <c:v>2.8830009792972788</c:v>
                </c:pt>
                <c:pt idx="6">
                  <c:v>2.6939445901810584</c:v>
                </c:pt>
                <c:pt idx="7">
                  <c:v>2.681369812306321</c:v>
                </c:pt>
                <c:pt idx="8">
                  <c:v>2.6061946297218697</c:v>
                </c:pt>
                <c:pt idx="9">
                  <c:v>2.5079196651868565</c:v>
                </c:pt>
                <c:pt idx="10">
                  <c:v>2.4705158883382574</c:v>
                </c:pt>
                <c:pt idx="11">
                  <c:v>2.0609846995996426</c:v>
                </c:pt>
                <c:pt idx="12">
                  <c:v>2.0082570465384939</c:v>
                </c:pt>
                <c:pt idx="13">
                  <c:v>1.8936012653642149</c:v>
                </c:pt>
                <c:pt idx="14">
                  <c:v>1.7732753759296491</c:v>
                </c:pt>
                <c:pt idx="15">
                  <c:v>1.7119243736527265</c:v>
                </c:pt>
                <c:pt idx="16">
                  <c:v>1.6047237359061168</c:v>
                </c:pt>
                <c:pt idx="17">
                  <c:v>1.5747268955749405</c:v>
                </c:pt>
                <c:pt idx="18">
                  <c:v>1.45180626837988</c:v>
                </c:pt>
                <c:pt idx="19">
                  <c:v>1.3453839252686468</c:v>
                </c:pt>
                <c:pt idx="20">
                  <c:v>1.2173271804798977</c:v>
                </c:pt>
                <c:pt idx="21">
                  <c:v>1.0055072759338382</c:v>
                </c:pt>
                <c:pt idx="22">
                  <c:v>0.83208165565987635</c:v>
                </c:pt>
                <c:pt idx="23">
                  <c:v>0.66560418034029567</c:v>
                </c:pt>
                <c:pt idx="24">
                  <c:v>0.33797813170017105</c:v>
                </c:pt>
                <c:pt idx="25">
                  <c:v>0</c:v>
                </c:pt>
                <c:pt idx="26">
                  <c:v>-2.3906577187381552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D5-4154-BDAF-7663018A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19096"/>
        <c:axId val="636619424"/>
      </c:lineChart>
      <c:catAx>
        <c:axId val="63661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19424"/>
        <c:crosses val="autoZero"/>
        <c:auto val="1"/>
        <c:lblAlgn val="ctr"/>
        <c:lblOffset val="100"/>
        <c:noMultiLvlLbl val="0"/>
      </c:catAx>
      <c:valAx>
        <c:axId val="63661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61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ES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CrudeMFP_ES!$S$4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CrudeMFP_ES!$AG$5:$AG$29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CrudeMFP_ES!$S$5:$S$29</c:f>
              <c:numCache>
                <c:formatCode>0.000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7.468793490685921E-2</c:v>
                </c:pt>
                <c:pt idx="7">
                  <c:v>-0.47279264521821074</c:v>
                </c:pt>
                <c:pt idx="8">
                  <c:v>-0.53744054943761022</c:v>
                </c:pt>
                <c:pt idx="9">
                  <c:v>-0.51419767641750025</c:v>
                </c:pt>
                <c:pt idx="10">
                  <c:v>-0.22397938072079615</c:v>
                </c:pt>
                <c:pt idx="11">
                  <c:v>0.29966494085176132</c:v>
                </c:pt>
                <c:pt idx="12">
                  <c:v>0.78170738109196281</c:v>
                </c:pt>
                <c:pt idx="13">
                  <c:v>-0.50460864283354634</c:v>
                </c:pt>
                <c:pt idx="14">
                  <c:v>-0.12344483199460599</c:v>
                </c:pt>
                <c:pt idx="15">
                  <c:v>0.76975840277286556</c:v>
                </c:pt>
                <c:pt idx="16">
                  <c:v>0.59351840494852859</c:v>
                </c:pt>
                <c:pt idx="17">
                  <c:v>-9.9938248625330683E-2</c:v>
                </c:pt>
                <c:pt idx="18">
                  <c:v>0.33840667643903904</c:v>
                </c:pt>
                <c:pt idx="19">
                  <c:v>7.351610439167891E-2</c:v>
                </c:pt>
                <c:pt idx="20">
                  <c:v>1.110239842496302</c:v>
                </c:pt>
                <c:pt idx="21">
                  <c:v>0.93338443758980938</c:v>
                </c:pt>
                <c:pt idx="22">
                  <c:v>1.5865889425320501</c:v>
                </c:pt>
                <c:pt idx="23">
                  <c:v>0.34439995283045233</c:v>
                </c:pt>
                <c:pt idx="24">
                  <c:v>0.44689894407785558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41-4D46-8B4F-4BC04D59A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450915384802921"/>
          <c:y val="0.16308979577418053"/>
          <c:w val="0.18534636730780168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CrudeMFP_ES!$Q$4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(CrudeMFP_ES!$AG$4,CrudeMFP_ES!$AG$6:$AG$29)</c15:sqref>
                  </c15:fullRef>
                </c:ext>
              </c:extLst>
              <c:f>CrudeMFP_ES!$AG$11:$AG$29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CrudeMFP_ES!$Q$5:$Q$29</c15:sqref>
                  </c15:fullRef>
                </c:ext>
              </c:extLst>
              <c:f>CrudeMFP_ES!$Q$11:$Q$29</c:f>
              <c:numCache>
                <c:formatCode>0.000</c:formatCode>
                <c:ptCount val="19"/>
                <c:pt idx="0">
                  <c:v>2.4311378028052242</c:v>
                </c:pt>
                <c:pt idx="1">
                  <c:v>1.6432817047235302</c:v>
                </c:pt>
                <c:pt idx="2">
                  <c:v>1.6914208196796638</c:v>
                </c:pt>
                <c:pt idx="3">
                  <c:v>1.7548163176807443</c:v>
                </c:pt>
                <c:pt idx="4">
                  <c:v>2.0324064896753651</c:v>
                </c:pt>
                <c:pt idx="5">
                  <c:v>2.1816420738625717</c:v>
                </c:pt>
                <c:pt idx="6">
                  <c:v>1.5474230547435492</c:v>
                </c:pt>
                <c:pt idx="7">
                  <c:v>0.3990425835424663</c:v>
                </c:pt>
                <c:pt idx="8">
                  <c:v>-3.9828989579612495</c:v>
                </c:pt>
                <c:pt idx="9">
                  <c:v>-1.5077733197806935</c:v>
                </c:pt>
                <c:pt idx="10">
                  <c:v>-1.4615056201447894</c:v>
                </c:pt>
                <c:pt idx="11">
                  <c:v>-3.0878647872684541</c:v>
                </c:pt>
                <c:pt idx="12">
                  <c:v>-1.7894514871726099</c:v>
                </c:pt>
                <c:pt idx="13">
                  <c:v>0.6709184809575035</c:v>
                </c:pt>
                <c:pt idx="14">
                  <c:v>1.8554438203452546</c:v>
                </c:pt>
                <c:pt idx="15">
                  <c:v>1.5699805695962394</c:v>
                </c:pt>
                <c:pt idx="16">
                  <c:v>1.263150496015671</c:v>
                </c:pt>
                <c:pt idx="17">
                  <c:v>1.5200652118871272</c:v>
                </c:pt>
                <c:pt idx="18">
                  <c:v>1.1711817796055057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3-4436-80D6-2D081F4D24F2}"/>
            </c:ext>
          </c:extLst>
        </c:ser>
        <c:ser>
          <c:idx val="1"/>
          <c:order val="1"/>
          <c:tx>
            <c:strRef>
              <c:f>CrudeMFP_ES!$R$4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(CrudeMFP_ES!$AG$4,CrudeMFP_ES!$AG$6:$AG$29)</c15:sqref>
                  </c15:fullRef>
                </c:ext>
              </c:extLst>
              <c:f>CrudeMFP_ES!$AG$11:$AG$29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CrudeMFP_ES!$R$5:$R$29</c15:sqref>
                  </c15:fullRef>
                </c:ext>
              </c:extLst>
              <c:f>CrudeMFP_ES!$R$11:$R$29</c:f>
              <c:numCache>
                <c:formatCode>0.000</c:formatCode>
                <c:ptCount val="19"/>
                <c:pt idx="0">
                  <c:v>1.3985412815766514</c:v>
                </c:pt>
                <c:pt idx="1">
                  <c:v>1.4292724323393904</c:v>
                </c:pt>
                <c:pt idx="2">
                  <c:v>1.5112429963288727</c:v>
                </c:pt>
                <c:pt idx="3">
                  <c:v>1.5234404407279551</c:v>
                </c:pt>
                <c:pt idx="4">
                  <c:v>1.5942304977782262</c:v>
                </c:pt>
                <c:pt idx="5">
                  <c:v>1.6694227092054552</c:v>
                </c:pt>
                <c:pt idx="6">
                  <c:v>1.6472994415507327</c:v>
                </c:pt>
                <c:pt idx="7">
                  <c:v>1.3756344588758029</c:v>
                </c:pt>
                <c:pt idx="8">
                  <c:v>0.80796206753895672</c:v>
                </c:pt>
                <c:pt idx="9">
                  <c:v>0.63221668700881783</c:v>
                </c:pt>
                <c:pt idx="10">
                  <c:v>0.43202932963849128</c:v>
                </c:pt>
                <c:pt idx="11">
                  <c:v>0.257369198546128</c:v>
                </c:pt>
                <c:pt idx="12">
                  <c:v>0.15257339573189238</c:v>
                </c:pt>
                <c:pt idx="13">
                  <c:v>0.19445780137623822</c:v>
                </c:pt>
                <c:pt idx="14">
                  <c:v>0.2547548854641587</c:v>
                </c:pt>
                <c:pt idx="15">
                  <c:v>0.27344759162483612</c:v>
                </c:pt>
                <c:pt idx="16">
                  <c:v>0.18991185433631699</c:v>
                </c:pt>
                <c:pt idx="17">
                  <c:v>0.41913627740136372</c:v>
                </c:pt>
                <c:pt idx="18">
                  <c:v>0.54603047162201246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3-4436-80D6-2D081F4D24F2}"/>
            </c:ext>
          </c:extLst>
        </c:ser>
        <c:ser>
          <c:idx val="2"/>
          <c:order val="2"/>
          <c:tx>
            <c:strRef>
              <c:f>CrudeMFP_ES!$S$4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(CrudeMFP_ES!$AG$4,CrudeMFP_ES!$AG$6:$AG$29)</c15:sqref>
                  </c15:fullRef>
                </c:ext>
              </c:extLst>
              <c:f>CrudeMFP_ES!$AG$11:$AG$29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CrudeMFP_ES!$S$5:$S$29</c15:sqref>
                  </c15:fullRef>
                </c:ext>
              </c:extLst>
              <c:f>CrudeMFP_ES!$S$11:$S$29</c:f>
              <c:numCache>
                <c:formatCode>0.000</c:formatCode>
                <c:ptCount val="19"/>
                <c:pt idx="0">
                  <c:v>7.468793490685921E-2</c:v>
                </c:pt>
                <c:pt idx="1">
                  <c:v>-0.47279264521821074</c:v>
                </c:pt>
                <c:pt idx="2">
                  <c:v>-0.53744054943761022</c:v>
                </c:pt>
                <c:pt idx="3">
                  <c:v>-0.51419767641750025</c:v>
                </c:pt>
                <c:pt idx="4">
                  <c:v>-0.22397938072079615</c:v>
                </c:pt>
                <c:pt idx="5">
                  <c:v>0.29966494085176132</c:v>
                </c:pt>
                <c:pt idx="6">
                  <c:v>0.78170738109196281</c:v>
                </c:pt>
                <c:pt idx="7">
                  <c:v>-0.50460864283354634</c:v>
                </c:pt>
                <c:pt idx="8">
                  <c:v>-0.12344483199460599</c:v>
                </c:pt>
                <c:pt idx="9">
                  <c:v>0.76975840277286556</c:v>
                </c:pt>
                <c:pt idx="10">
                  <c:v>0.59351840494852859</c:v>
                </c:pt>
                <c:pt idx="11">
                  <c:v>-9.9938248625330683E-2</c:v>
                </c:pt>
                <c:pt idx="12">
                  <c:v>0.33840667643903904</c:v>
                </c:pt>
                <c:pt idx="13">
                  <c:v>7.351610439167891E-2</c:v>
                </c:pt>
                <c:pt idx="14">
                  <c:v>1.110239842496302</c:v>
                </c:pt>
                <c:pt idx="15">
                  <c:v>0.93338443758980938</c:v>
                </c:pt>
                <c:pt idx="16">
                  <c:v>1.5865889425320501</c:v>
                </c:pt>
                <c:pt idx="17">
                  <c:v>0.34439995283045233</c:v>
                </c:pt>
                <c:pt idx="18">
                  <c:v>0.44689894407785558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3-4436-80D6-2D081F4D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CrudeMFP_ES!$U$4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CrudeMFP_ES!$U$5:$U$29</c15:sqref>
                  </c15:fullRef>
                </c:ext>
              </c:extLst>
              <c:f>CrudeMFP_ES!$U$11:$U$29</c:f>
              <c:numCache>
                <c:formatCode>0.000</c:formatCode>
                <c:ptCount val="19"/>
                <c:pt idx="0">
                  <c:v>3.9043670192887348</c:v>
                </c:pt>
                <c:pt idx="1">
                  <c:v>2.5997614918447098</c:v>
                </c:pt>
                <c:pt idx="2">
                  <c:v>2.6652232665709263</c:v>
                </c:pt>
                <c:pt idx="3">
                  <c:v>2.7640590819911992</c:v>
                </c:pt>
                <c:pt idx="4">
                  <c:v>3.4026576067327952</c:v>
                </c:pt>
                <c:pt idx="5">
                  <c:v>4.1507297239197882</c:v>
                </c:pt>
                <c:pt idx="6">
                  <c:v>3.976429877386245</c:v>
                </c:pt>
                <c:pt idx="7">
                  <c:v>1.2700683995847228</c:v>
                </c:pt>
                <c:pt idx="8">
                  <c:v>-3.2983817224168988</c:v>
                </c:pt>
                <c:pt idx="9">
                  <c:v>-0.10579822999901012</c:v>
                </c:pt>
                <c:pt idx="10">
                  <c:v>-0.43595788555776949</c:v>
                </c:pt>
                <c:pt idx="11">
                  <c:v>-2.9304338373476568</c:v>
                </c:pt>
                <c:pt idx="12">
                  <c:v>-1.2984714150016785</c:v>
                </c:pt>
                <c:pt idx="13">
                  <c:v>0.93889238672542064</c:v>
                </c:pt>
                <c:pt idx="14">
                  <c:v>3.2204385483057152</c:v>
                </c:pt>
                <c:pt idx="15">
                  <c:v>2.7768125988108849</c:v>
                </c:pt>
                <c:pt idx="16">
                  <c:v>3.039651292884038</c:v>
                </c:pt>
                <c:pt idx="17">
                  <c:v>2.2836014421189432</c:v>
                </c:pt>
                <c:pt idx="18">
                  <c:v>2.1641111953053738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13-4436-80D6-2D081F4D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FI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CrudeMFP_FI!$S$4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CrudeMFP_FI!$AG$5:$AG$29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CrudeMFP_FI!$S$5:$S$29</c:f>
              <c:numCache>
                <c:formatCode>0.000</c:formatCode>
                <c:ptCount val="25"/>
                <c:pt idx="1">
                  <c:v>2.327215966377401</c:v>
                </c:pt>
                <c:pt idx="2">
                  <c:v>3.4611849040466804</c:v>
                </c:pt>
                <c:pt idx="3">
                  <c:v>3.6177971170439913</c:v>
                </c:pt>
                <c:pt idx="4">
                  <c:v>2.5550219929538929</c:v>
                </c:pt>
                <c:pt idx="5">
                  <c:v>4.625071268427714</c:v>
                </c:pt>
                <c:pt idx="6">
                  <c:v>1.5584373818694759</c:v>
                </c:pt>
                <c:pt idx="7">
                  <c:v>0.2503660449194538</c:v>
                </c:pt>
                <c:pt idx="8">
                  <c:v>0.65728258178385224</c:v>
                </c:pt>
                <c:pt idx="9">
                  <c:v>2.7620831617046813</c:v>
                </c:pt>
                <c:pt idx="10">
                  <c:v>1.3329280942837722</c:v>
                </c:pt>
                <c:pt idx="11">
                  <c:v>2.1038938278611923</c:v>
                </c:pt>
                <c:pt idx="12">
                  <c:v>3.7181499141233711</c:v>
                </c:pt>
                <c:pt idx="13">
                  <c:v>-1.1245316451256278</c:v>
                </c:pt>
                <c:pt idx="14">
                  <c:v>-6.8582461289803858</c:v>
                </c:pt>
                <c:pt idx="15">
                  <c:v>2.9866101319603113</c:v>
                </c:pt>
                <c:pt idx="16">
                  <c:v>0.70996749159212236</c:v>
                </c:pt>
                <c:pt idx="17">
                  <c:v>-2.4564557498160164</c:v>
                </c:pt>
                <c:pt idx="18">
                  <c:v>-0.5027027135735852</c:v>
                </c:pt>
                <c:pt idx="19">
                  <c:v>-0.1451237622926505</c:v>
                </c:pt>
                <c:pt idx="20">
                  <c:v>0.30434482180439443</c:v>
                </c:pt>
                <c:pt idx="21">
                  <c:v>1.8831107080952507</c:v>
                </c:pt>
                <c:pt idx="22">
                  <c:v>2.5909397221772252</c:v>
                </c:pt>
                <c:pt idx="23">
                  <c:v>-1.2710318148367215</c:v>
                </c:pt>
                <c:pt idx="24">
                  <c:v>0.21510194807891214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28-4072-AC20-876B97D6B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83095291322023"/>
          <c:y val="0.13154932867463001"/>
          <c:w val="0.17779361964612467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FI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CrudeMFP_FI!$Q$4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(CrudeMFP_FI!$AG$4,CrudeMFP_FI!$AG$6:$AG$29)</c15:sqref>
                  </c15:fullRef>
                </c:ext>
              </c:extLst>
              <c:f>CrudeMFP_FI!$AG$6:$AG$29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CrudeMFP_FI!$Q$5:$Q$29</c15:sqref>
                  </c15:fullRef>
                </c:ext>
              </c:extLst>
              <c:f>CrudeMFP_FI!$Q$6:$Q$29</c:f>
              <c:numCache>
                <c:formatCode>0.000</c:formatCode>
                <c:ptCount val="24"/>
                <c:pt idx="0">
                  <c:v>1.0802551394248361</c:v>
                </c:pt>
                <c:pt idx="1">
                  <c:v>2.0859532517784474</c:v>
                </c:pt>
                <c:pt idx="2">
                  <c:v>0.90498285888874519</c:v>
                </c:pt>
                <c:pt idx="3">
                  <c:v>1.311721344601948</c:v>
                </c:pt>
                <c:pt idx="4">
                  <c:v>0.88462082264062003</c:v>
                </c:pt>
                <c:pt idx="5">
                  <c:v>0.42256394244081746</c:v>
                </c:pt>
                <c:pt idx="6">
                  <c:v>0.49665522463154366</c:v>
                </c:pt>
                <c:pt idx="7">
                  <c:v>-7.9471754872385156E-2</c:v>
                </c:pt>
                <c:pt idx="8">
                  <c:v>0.37976537012364187</c:v>
                </c:pt>
                <c:pt idx="9">
                  <c:v>0.55592292363933493</c:v>
                </c:pt>
                <c:pt idx="10">
                  <c:v>0.98563576314211254</c:v>
                </c:pt>
                <c:pt idx="11">
                  <c:v>1.2337674941029875</c:v>
                </c:pt>
                <c:pt idx="12">
                  <c:v>1.2193869885444748</c:v>
                </c:pt>
                <c:pt idx="13">
                  <c:v>-2.5279448978470271</c:v>
                </c:pt>
                <c:pt idx="14">
                  <c:v>-0.18326825365977101</c:v>
                </c:pt>
                <c:pt idx="15">
                  <c:v>0.74108560452448657</c:v>
                </c:pt>
                <c:pt idx="16">
                  <c:v>0.13327586828265348</c:v>
                </c:pt>
                <c:pt idx="17">
                  <c:v>-0.83220661186606804</c:v>
                </c:pt>
                <c:pt idx="18">
                  <c:v>-0.40143640263194968</c:v>
                </c:pt>
                <c:pt idx="19">
                  <c:v>-0.14892888131168505</c:v>
                </c:pt>
                <c:pt idx="20">
                  <c:v>0.26181883001590456</c:v>
                </c:pt>
                <c:pt idx="21">
                  <c:v>0.42780372161055541</c:v>
                </c:pt>
                <c:pt idx="22">
                  <c:v>1.4512125147981323</c:v>
                </c:pt>
                <c:pt idx="23">
                  <c:v>0.79806462578808024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2-4913-AC83-DE8D837A582F}"/>
            </c:ext>
          </c:extLst>
        </c:ser>
        <c:ser>
          <c:idx val="1"/>
          <c:order val="1"/>
          <c:tx>
            <c:strRef>
              <c:f>CrudeMFP_FI!$R$4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(CrudeMFP_FI!$AG$4,CrudeMFP_FI!$AG$6:$AG$29)</c15:sqref>
                  </c15:fullRef>
                </c:ext>
              </c:extLst>
              <c:f>CrudeMFP_FI!$AG$6:$AG$29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CrudeMFP_FI!$R$5:$R$29</c15:sqref>
                  </c15:fullRef>
                </c:ext>
              </c:extLst>
              <c:f>CrudeMFP_FI!$R$6:$R$29</c:f>
              <c:numCache>
                <c:formatCode>0.000</c:formatCode>
                <c:ptCount val="24"/>
                <c:pt idx="0">
                  <c:v>0.27815466764658231</c:v>
                </c:pt>
                <c:pt idx="1">
                  <c:v>0.46005148946470675</c:v>
                </c:pt>
                <c:pt idx="2">
                  <c:v>0.64665896641522247</c:v>
                </c:pt>
                <c:pt idx="3">
                  <c:v>0.67671678634434818</c:v>
                </c:pt>
                <c:pt idx="4">
                  <c:v>0.74812139914614673</c:v>
                </c:pt>
                <c:pt idx="5">
                  <c:v>0.72722833895480021</c:v>
                </c:pt>
                <c:pt idx="6">
                  <c:v>0.58099494477079472</c:v>
                </c:pt>
                <c:pt idx="7">
                  <c:v>0.58647562807038833</c:v>
                </c:pt>
                <c:pt idx="8">
                  <c:v>0.64829625895642118</c:v>
                </c:pt>
                <c:pt idx="9">
                  <c:v>0.66095913694892694</c:v>
                </c:pt>
                <c:pt idx="10">
                  <c:v>0.63889115716730838</c:v>
                </c:pt>
                <c:pt idx="11">
                  <c:v>0.87793613574402829</c:v>
                </c:pt>
                <c:pt idx="12">
                  <c:v>0.81662401839430299</c:v>
                </c:pt>
                <c:pt idx="13">
                  <c:v>0.36935391358637432</c:v>
                </c:pt>
                <c:pt idx="14">
                  <c:v>0.38009838276699792</c:v>
                </c:pt>
                <c:pt idx="15">
                  <c:v>0.43946390100889321</c:v>
                </c:pt>
                <c:pt idx="16">
                  <c:v>0.40175341366263928</c:v>
                </c:pt>
                <c:pt idx="17">
                  <c:v>0.27552135921121101</c:v>
                </c:pt>
                <c:pt idx="18">
                  <c:v>0.23858468029258312</c:v>
                </c:pt>
                <c:pt idx="19">
                  <c:v>0.24076978608160687</c:v>
                </c:pt>
                <c:pt idx="20">
                  <c:v>0.43007873537726615</c:v>
                </c:pt>
                <c:pt idx="21">
                  <c:v>0.53701428925126415</c:v>
                </c:pt>
                <c:pt idx="22">
                  <c:v>0.55726571087949217</c:v>
                </c:pt>
                <c:pt idx="23">
                  <c:v>0.56345065794393601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2-4913-AC83-DE8D837A582F}"/>
            </c:ext>
          </c:extLst>
        </c:ser>
        <c:ser>
          <c:idx val="2"/>
          <c:order val="2"/>
          <c:tx>
            <c:strRef>
              <c:f>CrudeMFP_FI!$S$4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(CrudeMFP_FI!$AG$4,CrudeMFP_FI!$AG$6:$AG$29)</c15:sqref>
                  </c15:fullRef>
                </c:ext>
              </c:extLst>
              <c:f>CrudeMFP_FI!$AG$6:$AG$29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CrudeMFP_FI!$S$5:$S$29</c15:sqref>
                  </c15:fullRef>
                </c:ext>
              </c:extLst>
              <c:f>CrudeMFP_FI!$S$6:$S$29</c:f>
              <c:numCache>
                <c:formatCode>0.000</c:formatCode>
                <c:ptCount val="24"/>
                <c:pt idx="0">
                  <c:v>2.327215966377401</c:v>
                </c:pt>
                <c:pt idx="1">
                  <c:v>3.4611849040466804</c:v>
                </c:pt>
                <c:pt idx="2">
                  <c:v>3.6177971170439913</c:v>
                </c:pt>
                <c:pt idx="3">
                  <c:v>2.5550219929538929</c:v>
                </c:pt>
                <c:pt idx="4">
                  <c:v>4.625071268427714</c:v>
                </c:pt>
                <c:pt idx="5">
                  <c:v>1.5584373818694759</c:v>
                </c:pt>
                <c:pt idx="6">
                  <c:v>0.2503660449194538</c:v>
                </c:pt>
                <c:pt idx="7">
                  <c:v>0.65728258178385224</c:v>
                </c:pt>
                <c:pt idx="8">
                  <c:v>2.7620831617046813</c:v>
                </c:pt>
                <c:pt idx="9">
                  <c:v>1.3329280942837722</c:v>
                </c:pt>
                <c:pt idx="10">
                  <c:v>2.1038938278611923</c:v>
                </c:pt>
                <c:pt idx="11">
                  <c:v>3.7181499141233711</c:v>
                </c:pt>
                <c:pt idx="12">
                  <c:v>-1.1245316451256278</c:v>
                </c:pt>
                <c:pt idx="13">
                  <c:v>-6.8582461289803858</c:v>
                </c:pt>
                <c:pt idx="14">
                  <c:v>2.9866101319603113</c:v>
                </c:pt>
                <c:pt idx="15">
                  <c:v>0.70996749159212236</c:v>
                </c:pt>
                <c:pt idx="16">
                  <c:v>-2.4564557498160164</c:v>
                </c:pt>
                <c:pt idx="17">
                  <c:v>-0.5027027135735852</c:v>
                </c:pt>
                <c:pt idx="18">
                  <c:v>-0.1451237622926505</c:v>
                </c:pt>
                <c:pt idx="19">
                  <c:v>0.30434482180439443</c:v>
                </c:pt>
                <c:pt idx="20">
                  <c:v>1.8831107080952507</c:v>
                </c:pt>
                <c:pt idx="21">
                  <c:v>2.5909397221772252</c:v>
                </c:pt>
                <c:pt idx="22">
                  <c:v>-1.2710318148367215</c:v>
                </c:pt>
                <c:pt idx="23">
                  <c:v>0.21510194807891214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82-4913-AC83-DE8D837A5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CrudeMFP_FI!$U$4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CrudeMFP_FI!$U$5:$U$29</c15:sqref>
                  </c15:fullRef>
                </c:ext>
              </c:extLst>
              <c:f>CrudeMFP_FI!$U$6:$U$29</c:f>
              <c:numCache>
                <c:formatCode>0.000</c:formatCode>
                <c:ptCount val="24"/>
                <c:pt idx="0">
                  <c:v>3.6856257734488196</c:v>
                </c:pt>
                <c:pt idx="1">
                  <c:v>6.0071896452898343</c:v>
                </c:pt>
                <c:pt idx="2">
                  <c:v>5.1694389423479592</c:v>
                </c:pt>
                <c:pt idx="3">
                  <c:v>4.5434601239001893</c:v>
                </c:pt>
                <c:pt idx="4">
                  <c:v>6.2578134902144811</c:v>
                </c:pt>
                <c:pt idx="5">
                  <c:v>2.7082296632650937</c:v>
                </c:pt>
                <c:pt idx="6">
                  <c:v>1.3280162143217922</c:v>
                </c:pt>
                <c:pt idx="7">
                  <c:v>1.1642864549818555</c:v>
                </c:pt>
                <c:pt idx="8">
                  <c:v>3.7901447907847441</c:v>
                </c:pt>
                <c:pt idx="9">
                  <c:v>2.5498101548720342</c:v>
                </c:pt>
                <c:pt idx="10">
                  <c:v>3.7284207481706133</c:v>
                </c:pt>
                <c:pt idx="11">
                  <c:v>5.8298535439703869</c:v>
                </c:pt>
                <c:pt idx="12">
                  <c:v>0.91147936181315004</c:v>
                </c:pt>
                <c:pt idx="13">
                  <c:v>-9.0168371132410385</c:v>
                </c:pt>
                <c:pt idx="14">
                  <c:v>3.1834402610675383</c:v>
                </c:pt>
                <c:pt idx="15">
                  <c:v>1.890516997125502</c:v>
                </c:pt>
                <c:pt idx="16">
                  <c:v>-1.9214264678707238</c:v>
                </c:pt>
                <c:pt idx="17">
                  <c:v>-1.0593879662284422</c:v>
                </c:pt>
                <c:pt idx="18">
                  <c:v>-0.30797548463201707</c:v>
                </c:pt>
                <c:pt idx="19">
                  <c:v>0.39618572657431628</c:v>
                </c:pt>
                <c:pt idx="20">
                  <c:v>2.5750082734884217</c:v>
                </c:pt>
                <c:pt idx="21">
                  <c:v>3.5557577330390444</c:v>
                </c:pt>
                <c:pt idx="22">
                  <c:v>0.7374464108409029</c:v>
                </c:pt>
                <c:pt idx="23">
                  <c:v>1.5766172318109284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82-4913-AC83-DE8D837A5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FR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CrudeMFP_FR!$S$4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CrudeMFP_FR!$AG$5:$AG$29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CrudeMFP_FR!$S$5:$S$29</c:f>
              <c:numCache>
                <c:formatCode>0.000</c:formatCode>
                <c:ptCount val="25"/>
                <c:pt idx="1">
                  <c:v>1.0339079579282018</c:v>
                </c:pt>
                <c:pt idx="2">
                  <c:v>1.5974918907286166</c:v>
                </c:pt>
                <c:pt idx="3">
                  <c:v>2.4821582150783685</c:v>
                </c:pt>
                <c:pt idx="4">
                  <c:v>1.5778126856506294</c:v>
                </c:pt>
                <c:pt idx="5">
                  <c:v>2.4899302200526092</c:v>
                </c:pt>
                <c:pt idx="6">
                  <c:v>1.5694924896198468</c:v>
                </c:pt>
                <c:pt idx="7">
                  <c:v>2.0391780436733571</c:v>
                </c:pt>
                <c:pt idx="8">
                  <c:v>0.36122172908585798</c:v>
                </c:pt>
                <c:pt idx="9">
                  <c:v>1.860930465835356</c:v>
                </c:pt>
                <c:pt idx="10">
                  <c:v>0.8360368514931722</c:v>
                </c:pt>
                <c:pt idx="11">
                  <c:v>2.6106885991024802</c:v>
                </c:pt>
                <c:pt idx="12">
                  <c:v>0.47363888891598865</c:v>
                </c:pt>
                <c:pt idx="13">
                  <c:v>9.6867993017957232E-2</c:v>
                </c:pt>
                <c:pt idx="14">
                  <c:v>-1.9709221993910937</c:v>
                </c:pt>
                <c:pt idx="15">
                  <c:v>1.0738511029294426</c:v>
                </c:pt>
                <c:pt idx="16">
                  <c:v>1.5040598521788082</c:v>
                </c:pt>
                <c:pt idx="17">
                  <c:v>0.47452186807581564</c:v>
                </c:pt>
                <c:pt idx="18">
                  <c:v>0.83427437533588855</c:v>
                </c:pt>
                <c:pt idx="19">
                  <c:v>0.88438134118176881</c:v>
                </c:pt>
                <c:pt idx="20">
                  <c:v>0.23104468461658612</c:v>
                </c:pt>
                <c:pt idx="21">
                  <c:v>8.2390383972601622E-2</c:v>
                </c:pt>
                <c:pt idx="22">
                  <c:v>1.9068367515405518</c:v>
                </c:pt>
                <c:pt idx="23">
                  <c:v>0.72164079732376507</c:v>
                </c:pt>
                <c:pt idx="24">
                  <c:v>0.73547257864917581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74-4979-AB65-669278A9A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95969858606384"/>
          <c:y val="0.14919523852998964"/>
          <c:w val="0.198003217339768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FR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CrudeMFP_FR!$Q$4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(CrudeMFP_FR!$AG$4,CrudeMFP_FR!$AG$6:$AG$29)</c15:sqref>
                  </c15:fullRef>
                </c:ext>
              </c:extLst>
              <c:f>CrudeMFP_FR!$AG$6:$AG$29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CrudeMFP_FR!$Q$5:$Q$29</c15:sqref>
                  </c15:fullRef>
                </c:ext>
              </c:extLst>
              <c:f>CrudeMFP_FR!$Q$6:$Q$29</c:f>
              <c:numCache>
                <c:formatCode>0.000</c:formatCode>
                <c:ptCount val="24"/>
                <c:pt idx="0">
                  <c:v>0.22078566287806348</c:v>
                </c:pt>
                <c:pt idx="1">
                  <c:v>0.45977154984127505</c:v>
                </c:pt>
                <c:pt idx="2">
                  <c:v>0.73618298382610226</c:v>
                </c:pt>
                <c:pt idx="3">
                  <c:v>1.3077273727536936</c:v>
                </c:pt>
                <c:pt idx="4">
                  <c:v>0.83323486905923616</c:v>
                </c:pt>
                <c:pt idx="5">
                  <c:v>7.4287594270444443E-2</c:v>
                </c:pt>
                <c:pt idx="6">
                  <c:v>-1.1755244174910231</c:v>
                </c:pt>
                <c:pt idx="7">
                  <c:v>0.16907576904020319</c:v>
                </c:pt>
                <c:pt idx="8">
                  <c:v>1.1376401291298301</c:v>
                </c:pt>
                <c:pt idx="9">
                  <c:v>0.51361536409490849</c:v>
                </c:pt>
                <c:pt idx="10">
                  <c:v>-2.6414629208463793E-2</c:v>
                </c:pt>
                <c:pt idx="11">
                  <c:v>1.9089604031357141</c:v>
                </c:pt>
                <c:pt idx="12">
                  <c:v>0.59161983155631526</c:v>
                </c:pt>
                <c:pt idx="13">
                  <c:v>-1.2675664661217392</c:v>
                </c:pt>
                <c:pt idx="14">
                  <c:v>0.4398477816988639</c:v>
                </c:pt>
                <c:pt idx="15">
                  <c:v>0.80186597768473533</c:v>
                </c:pt>
                <c:pt idx="16">
                  <c:v>-9.3248133962218361E-3</c:v>
                </c:pt>
                <c:pt idx="17">
                  <c:v>-0.53477280597941579</c:v>
                </c:pt>
                <c:pt idx="18">
                  <c:v>-4.150650226613645E-3</c:v>
                </c:pt>
                <c:pt idx="19">
                  <c:v>0.2074343006272106</c:v>
                </c:pt>
                <c:pt idx="20">
                  <c:v>0.56110520975988021</c:v>
                </c:pt>
                <c:pt idx="21">
                  <c:v>0.12341565564037124</c:v>
                </c:pt>
                <c:pt idx="22">
                  <c:v>1.0009183455322466</c:v>
                </c:pt>
                <c:pt idx="23">
                  <c:v>0.98863606226802148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8-45D1-BEBE-379E3BCBA363}"/>
            </c:ext>
          </c:extLst>
        </c:ser>
        <c:ser>
          <c:idx val="1"/>
          <c:order val="1"/>
          <c:tx>
            <c:strRef>
              <c:f>CrudeMFP_FR!$R$4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(CrudeMFP_FR!$AG$4,CrudeMFP_FR!$AG$6:$AG$29)</c15:sqref>
                  </c15:fullRef>
                </c:ext>
              </c:extLst>
              <c:f>CrudeMFP_FR!$AG$6:$AG$29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CrudeMFP_FR!$R$5:$R$29</c15:sqref>
                  </c15:fullRef>
                </c:ext>
              </c:extLst>
              <c:f>CrudeMFP_FR!$R$6:$R$29</c:f>
              <c:numCache>
                <c:formatCode>0.000</c:formatCode>
                <c:ptCount val="24"/>
                <c:pt idx="0">
                  <c:v>0.21399056479242462</c:v>
                </c:pt>
                <c:pt idx="1">
                  <c:v>0.2003426468572857</c:v>
                </c:pt>
                <c:pt idx="2">
                  <c:v>0.41245762375268447</c:v>
                </c:pt>
                <c:pt idx="3">
                  <c:v>0.50744107770280855</c:v>
                </c:pt>
                <c:pt idx="4">
                  <c:v>0.48468647245957275</c:v>
                </c:pt>
                <c:pt idx="5">
                  <c:v>0.32149062204279533</c:v>
                </c:pt>
                <c:pt idx="6">
                  <c:v>0.24471817945813967</c:v>
                </c:pt>
                <c:pt idx="7">
                  <c:v>0.17991785949894917</c:v>
                </c:pt>
                <c:pt idx="8">
                  <c:v>-1.2767713754455521E-2</c:v>
                </c:pt>
                <c:pt idx="9">
                  <c:v>0.12200136503327644</c:v>
                </c:pt>
                <c:pt idx="10">
                  <c:v>-0.13712202009451877</c:v>
                </c:pt>
                <c:pt idx="11">
                  <c:v>0.13816867304762143</c:v>
                </c:pt>
                <c:pt idx="12">
                  <c:v>-0.17558711938670357</c:v>
                </c:pt>
                <c:pt idx="13">
                  <c:v>0.57859450287835323</c:v>
                </c:pt>
                <c:pt idx="14">
                  <c:v>0.21283265919045891</c:v>
                </c:pt>
                <c:pt idx="15">
                  <c:v>-9.1988352767526066E-2</c:v>
                </c:pt>
                <c:pt idx="16">
                  <c:v>9.8068699176307769E-2</c:v>
                </c:pt>
                <c:pt idx="17">
                  <c:v>0.31802213835441479</c:v>
                </c:pt>
                <c:pt idx="18">
                  <c:v>0.22520665996610145</c:v>
                </c:pt>
                <c:pt idx="19">
                  <c:v>0.46047416454332168</c:v>
                </c:pt>
                <c:pt idx="20">
                  <c:v>0.32005060904950228</c:v>
                </c:pt>
                <c:pt idx="21">
                  <c:v>0.12201629817133285</c:v>
                </c:pt>
                <c:pt idx="22">
                  <c:v>0.14443229323762302</c:v>
                </c:pt>
                <c:pt idx="23">
                  <c:v>0.15025423571476584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8-45D1-BEBE-379E3BCBA363}"/>
            </c:ext>
          </c:extLst>
        </c:ser>
        <c:ser>
          <c:idx val="2"/>
          <c:order val="2"/>
          <c:tx>
            <c:strRef>
              <c:f>CrudeMFP_FR!$S$4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(CrudeMFP_FR!$AG$4,CrudeMFP_FR!$AG$6:$AG$29)</c15:sqref>
                  </c15:fullRef>
                </c:ext>
              </c:extLst>
              <c:f>CrudeMFP_FR!$AG$6:$AG$29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CrudeMFP_FR!$S$5:$S$29</c15:sqref>
                  </c15:fullRef>
                </c:ext>
              </c:extLst>
              <c:f>CrudeMFP_FR!$S$6:$S$29</c:f>
              <c:numCache>
                <c:formatCode>0.000</c:formatCode>
                <c:ptCount val="24"/>
                <c:pt idx="0">
                  <c:v>1.0339079579282018</c:v>
                </c:pt>
                <c:pt idx="1">
                  <c:v>1.5974918907286166</c:v>
                </c:pt>
                <c:pt idx="2">
                  <c:v>2.4821582150783685</c:v>
                </c:pt>
                <c:pt idx="3">
                  <c:v>1.5778126856506294</c:v>
                </c:pt>
                <c:pt idx="4">
                  <c:v>2.4899302200526092</c:v>
                </c:pt>
                <c:pt idx="5">
                  <c:v>1.5694924896198468</c:v>
                </c:pt>
                <c:pt idx="6">
                  <c:v>2.0391780436733571</c:v>
                </c:pt>
                <c:pt idx="7">
                  <c:v>0.36122172908585798</c:v>
                </c:pt>
                <c:pt idx="8">
                  <c:v>1.860930465835356</c:v>
                </c:pt>
                <c:pt idx="9">
                  <c:v>0.8360368514931722</c:v>
                </c:pt>
                <c:pt idx="10">
                  <c:v>2.6106885991024802</c:v>
                </c:pt>
                <c:pt idx="11">
                  <c:v>0.47363888891598865</c:v>
                </c:pt>
                <c:pt idx="12">
                  <c:v>9.6867993017957232E-2</c:v>
                </c:pt>
                <c:pt idx="13">
                  <c:v>-1.9709221993910937</c:v>
                </c:pt>
                <c:pt idx="14">
                  <c:v>1.0738511029294426</c:v>
                </c:pt>
                <c:pt idx="15">
                  <c:v>1.5040598521788082</c:v>
                </c:pt>
                <c:pt idx="16">
                  <c:v>0.47452186807581564</c:v>
                </c:pt>
                <c:pt idx="17">
                  <c:v>0.83427437533588855</c:v>
                </c:pt>
                <c:pt idx="18">
                  <c:v>0.88438134118176881</c:v>
                </c:pt>
                <c:pt idx="19">
                  <c:v>0.23104468461658612</c:v>
                </c:pt>
                <c:pt idx="20">
                  <c:v>8.2390383972601622E-2</c:v>
                </c:pt>
                <c:pt idx="21">
                  <c:v>1.9068367515405518</c:v>
                </c:pt>
                <c:pt idx="22">
                  <c:v>0.72164079732376507</c:v>
                </c:pt>
                <c:pt idx="23">
                  <c:v>0.73547257864917581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78-45D1-BEBE-379E3BCBA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CrudeMFP_FR!$U$4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CrudeMFP_FR!$U$5:$U$29</c15:sqref>
                  </c15:fullRef>
                </c:ext>
              </c:extLst>
              <c:f>CrudeMFP_FR!$U$6:$U$29</c:f>
              <c:numCache>
                <c:formatCode>0.000</c:formatCode>
                <c:ptCount val="24"/>
                <c:pt idx="0">
                  <c:v>1.4686841855986899</c:v>
                </c:pt>
                <c:pt idx="1">
                  <c:v>2.2576060874271775</c:v>
                </c:pt>
                <c:pt idx="2">
                  <c:v>3.6307988226571553</c:v>
                </c:pt>
                <c:pt idx="3">
                  <c:v>3.3929811361071316</c:v>
                </c:pt>
                <c:pt idx="4">
                  <c:v>3.8078515615714181</c:v>
                </c:pt>
                <c:pt idx="5">
                  <c:v>1.9652707059330865</c:v>
                </c:pt>
                <c:pt idx="6">
                  <c:v>1.1083718056404734</c:v>
                </c:pt>
                <c:pt idx="7">
                  <c:v>0.71021535762501031</c:v>
                </c:pt>
                <c:pt idx="8">
                  <c:v>2.9858028812107307</c:v>
                </c:pt>
                <c:pt idx="9">
                  <c:v>1.4716535806213571</c:v>
                </c:pt>
                <c:pt idx="10">
                  <c:v>2.4471519497994976</c:v>
                </c:pt>
                <c:pt idx="11">
                  <c:v>2.5207679650993242</c:v>
                </c:pt>
                <c:pt idx="12">
                  <c:v>0.51290070518756892</c:v>
                </c:pt>
                <c:pt idx="13">
                  <c:v>-2.6598941626344796</c:v>
                </c:pt>
                <c:pt idx="14">
                  <c:v>1.7265315438187656</c:v>
                </c:pt>
                <c:pt idx="15">
                  <c:v>2.2139374770960174</c:v>
                </c:pt>
                <c:pt idx="16">
                  <c:v>0.56326575385590161</c:v>
                </c:pt>
                <c:pt idx="17">
                  <c:v>0.61752370771088749</c:v>
                </c:pt>
                <c:pt idx="18">
                  <c:v>1.1054373509212567</c:v>
                </c:pt>
                <c:pt idx="19">
                  <c:v>0.89895314978711838</c:v>
                </c:pt>
                <c:pt idx="20">
                  <c:v>0.96354620278198411</c:v>
                </c:pt>
                <c:pt idx="21">
                  <c:v>2.152268705352256</c:v>
                </c:pt>
                <c:pt idx="22">
                  <c:v>1.8669914360936346</c:v>
                </c:pt>
                <c:pt idx="23">
                  <c:v>1.8743628766319631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78-45D1-BEBE-379E3BCBA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GR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CrudeMFP_GR!$S$4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CrudeMFP_GR!$AG$5:$AG$29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CrudeMFP_GR!$S$5:$S$29</c:f>
              <c:numCache>
                <c:formatCode>0.000</c:formatCode>
                <c:ptCount val="25"/>
                <c:pt idx="1">
                  <c:v>1.6519691185211156</c:v>
                </c:pt>
                <c:pt idx="2">
                  <c:v>3.3824284655917736</c:v>
                </c:pt>
                <c:pt idx="3">
                  <c:v>0.50206720321836085</c:v>
                </c:pt>
                <c:pt idx="4">
                  <c:v>0.42846803223085472</c:v>
                </c:pt>
                <c:pt idx="5">
                  <c:v>1.8629022838677975</c:v>
                </c:pt>
                <c:pt idx="6">
                  <c:v>1.749533917454057</c:v>
                </c:pt>
                <c:pt idx="7">
                  <c:v>1.3586694435897619</c:v>
                </c:pt>
                <c:pt idx="8">
                  <c:v>3.6156621296398059</c:v>
                </c:pt>
                <c:pt idx="9">
                  <c:v>2.9784629404816396</c:v>
                </c:pt>
                <c:pt idx="10">
                  <c:v>-2.7444214391461941</c:v>
                </c:pt>
                <c:pt idx="11">
                  <c:v>1.9636936704396608</c:v>
                </c:pt>
                <c:pt idx="12">
                  <c:v>0.5013464645863277</c:v>
                </c:pt>
                <c:pt idx="13">
                  <c:v>-2.1900840730094648</c:v>
                </c:pt>
                <c:pt idx="14">
                  <c:v>-3.2140885370855004</c:v>
                </c:pt>
                <c:pt idx="15">
                  <c:v>-2.9928163785680608</c:v>
                </c:pt>
                <c:pt idx="16">
                  <c:v>-6.8436518960460084</c:v>
                </c:pt>
                <c:pt idx="17">
                  <c:v>-3.9969809950045443</c:v>
                </c:pt>
                <c:pt idx="18">
                  <c:v>-1.1231946992351407</c:v>
                </c:pt>
                <c:pt idx="19">
                  <c:v>-0.11288768759532153</c:v>
                </c:pt>
                <c:pt idx="20">
                  <c:v>3.1743236823436103</c:v>
                </c:pt>
                <c:pt idx="21">
                  <c:v>-2.3659234387599377</c:v>
                </c:pt>
                <c:pt idx="22">
                  <c:v>2.5615247822195584</c:v>
                </c:pt>
                <c:pt idx="23">
                  <c:v>-1.2063040415776203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00-4892-91F3-894123B72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8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58708859179037"/>
          <c:y val="0.14599315798380963"/>
          <c:w val="0.18792611162769302"/>
          <c:h val="0.12250460750507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GR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893320180816371E-2"/>
          <c:y val="0.2566344489338987"/>
          <c:w val="0.92251191077508465"/>
          <c:h val="0.5947490673427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CrudeMFP_GR!$Q$4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(CrudeMFP_GR!$AG$4,CrudeMFP_GR!$AG$6:$AG$28)</c15:sqref>
                  </c15:fullRef>
                </c:ext>
              </c:extLst>
              <c:f>CrudeMFP_GR!$AG$6:$AG$28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CrudeMFP_GR!$Q$5:$Q$29</c15:sqref>
                  </c15:fullRef>
                </c:ext>
              </c:extLst>
              <c:f>CrudeMFP_GR!$Q$6:$Q$29</c:f>
              <c:numCache>
                <c:formatCode>0.000</c:formatCode>
                <c:ptCount val="24"/>
                <c:pt idx="0">
                  <c:v>-0.36079436142348786</c:v>
                </c:pt>
                <c:pt idx="1">
                  <c:v>-0.26482087896050871</c:v>
                </c:pt>
                <c:pt idx="2">
                  <c:v>2.5099999585269566</c:v>
                </c:pt>
                <c:pt idx="3">
                  <c:v>-7.9992990484321985E-2</c:v>
                </c:pt>
                <c:pt idx="4">
                  <c:v>0.26968867810443875</c:v>
                </c:pt>
                <c:pt idx="5">
                  <c:v>3.0129877703749492E-2</c:v>
                </c:pt>
                <c:pt idx="6">
                  <c:v>1.2144640013852828</c:v>
                </c:pt>
                <c:pt idx="7">
                  <c:v>0.78523795404933106</c:v>
                </c:pt>
                <c:pt idx="8">
                  <c:v>1.1727636940354524</c:v>
                </c:pt>
                <c:pt idx="9">
                  <c:v>2.1087567416918711</c:v>
                </c:pt>
                <c:pt idx="10">
                  <c:v>0.78962309794567775</c:v>
                </c:pt>
                <c:pt idx="11">
                  <c:v>0.39660576102014922</c:v>
                </c:pt>
                <c:pt idx="12">
                  <c:v>0.62690951922434135</c:v>
                </c:pt>
                <c:pt idx="13">
                  <c:v>-1.0749785194447574</c:v>
                </c:pt>
                <c:pt idx="14">
                  <c:v>-2.981809643423178</c:v>
                </c:pt>
                <c:pt idx="15">
                  <c:v>-2.220109641243424</c:v>
                </c:pt>
                <c:pt idx="16">
                  <c:v>-1.362390095957638</c:v>
                </c:pt>
                <c:pt idx="17">
                  <c:v>-0.16203408794800764</c:v>
                </c:pt>
                <c:pt idx="18">
                  <c:v>0.70095329926708139</c:v>
                </c:pt>
                <c:pt idx="19">
                  <c:v>-2.3298313902702144</c:v>
                </c:pt>
                <c:pt idx="20">
                  <c:v>2.3073853240716988</c:v>
                </c:pt>
                <c:pt idx="21">
                  <c:v>-0.18445527103864018</c:v>
                </c:pt>
                <c:pt idx="22">
                  <c:v>3.2338270774810107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F-4974-ABC4-17C0AA4FCB69}"/>
            </c:ext>
          </c:extLst>
        </c:ser>
        <c:ser>
          <c:idx val="1"/>
          <c:order val="1"/>
          <c:tx>
            <c:strRef>
              <c:f>CrudeMFP_GR!$R$4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(CrudeMFP_GR!$AG$4,CrudeMFP_GR!$AG$6:$AG$28)</c15:sqref>
                  </c15:fullRef>
                </c:ext>
              </c:extLst>
              <c:f>CrudeMFP_GR!$AG$6:$AG$28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CrudeMFP_GR!$R$5:$R$29</c15:sqref>
                  </c15:fullRef>
                </c:ext>
              </c:extLst>
              <c:f>CrudeMFP_GR!$R$6:$R$29</c:f>
              <c:numCache>
                <c:formatCode>0.000</c:formatCode>
                <c:ptCount val="24"/>
                <c:pt idx="0">
                  <c:v>1.1470231090269973</c:v>
                </c:pt>
                <c:pt idx="1">
                  <c:v>1.094628734150406</c:v>
                </c:pt>
                <c:pt idx="2">
                  <c:v>1.6219507735389451</c:v>
                </c:pt>
                <c:pt idx="3">
                  <c:v>1.5684939794411428</c:v>
                </c:pt>
                <c:pt idx="4">
                  <c:v>1.5261343091701793</c:v>
                </c:pt>
                <c:pt idx="5">
                  <c:v>1.5732004262906643</c:v>
                </c:pt>
                <c:pt idx="6">
                  <c:v>1.231631885709523</c:v>
                </c:pt>
                <c:pt idx="7">
                  <c:v>1.572037586122925</c:v>
                </c:pt>
                <c:pt idx="8">
                  <c:v>1.516391801407112</c:v>
                </c:pt>
                <c:pt idx="9">
                  <c:v>1.0265858216209331</c:v>
                </c:pt>
                <c:pt idx="10">
                  <c:v>1.5282120024950108</c:v>
                </c:pt>
                <c:pt idx="11">
                  <c:v>1.7647588331855786</c:v>
                </c:pt>
                <c:pt idx="12">
                  <c:v>1.3772917373158495</c:v>
                </c:pt>
                <c:pt idx="13">
                  <c:v>0.84846114027018205</c:v>
                </c:pt>
                <c:pt idx="14">
                  <c:v>0.12019586541911739</c:v>
                </c:pt>
                <c:pt idx="15">
                  <c:v>-0.54851051787998106</c:v>
                </c:pt>
                <c:pt idx="16">
                  <c:v>-0.66009574089263179</c:v>
                </c:pt>
                <c:pt idx="17">
                  <c:v>-0.80504156472865651</c:v>
                </c:pt>
                <c:pt idx="18">
                  <c:v>-0.75810243030306268</c:v>
                </c:pt>
                <c:pt idx="19">
                  <c:v>-0.77186648186589113</c:v>
                </c:pt>
                <c:pt idx="20">
                  <c:v>-0.77433038137841315</c:v>
                </c:pt>
                <c:pt idx="21">
                  <c:v>-0.64802328119405461</c:v>
                </c:pt>
                <c:pt idx="22">
                  <c:v>-0.76576983453504743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F-4974-ABC4-17C0AA4FCB69}"/>
            </c:ext>
          </c:extLst>
        </c:ser>
        <c:ser>
          <c:idx val="2"/>
          <c:order val="2"/>
          <c:tx>
            <c:strRef>
              <c:f>CrudeMFP_GR!$S$4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(CrudeMFP_GR!$AG$4,CrudeMFP_GR!$AG$6:$AG$28)</c15:sqref>
                  </c15:fullRef>
                </c:ext>
              </c:extLst>
              <c:f>CrudeMFP_GR!$AG$6:$AG$28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CrudeMFP_GR!$S$5:$S$29</c15:sqref>
                  </c15:fullRef>
                </c:ext>
              </c:extLst>
              <c:f>CrudeMFP_GR!$S$6:$S$29</c:f>
              <c:numCache>
                <c:formatCode>0.000</c:formatCode>
                <c:ptCount val="24"/>
                <c:pt idx="0">
                  <c:v>1.6519691185211156</c:v>
                </c:pt>
                <c:pt idx="1">
                  <c:v>3.3824284655917736</c:v>
                </c:pt>
                <c:pt idx="2">
                  <c:v>0.50206720321836085</c:v>
                </c:pt>
                <c:pt idx="3">
                  <c:v>0.42846803223085472</c:v>
                </c:pt>
                <c:pt idx="4">
                  <c:v>1.8629022838677975</c:v>
                </c:pt>
                <c:pt idx="5">
                  <c:v>1.749533917454057</c:v>
                </c:pt>
                <c:pt idx="6">
                  <c:v>1.3586694435897619</c:v>
                </c:pt>
                <c:pt idx="7">
                  <c:v>3.6156621296398059</c:v>
                </c:pt>
                <c:pt idx="8">
                  <c:v>2.9784629404816396</c:v>
                </c:pt>
                <c:pt idx="9">
                  <c:v>-2.7444214391461941</c:v>
                </c:pt>
                <c:pt idx="10">
                  <c:v>1.9636936704396608</c:v>
                </c:pt>
                <c:pt idx="11">
                  <c:v>0.5013464645863277</c:v>
                </c:pt>
                <c:pt idx="12">
                  <c:v>-2.1900840730094648</c:v>
                </c:pt>
                <c:pt idx="13">
                  <c:v>-3.2140885370855004</c:v>
                </c:pt>
                <c:pt idx="14">
                  <c:v>-2.9928163785680608</c:v>
                </c:pt>
                <c:pt idx="15">
                  <c:v>-6.8436518960460084</c:v>
                </c:pt>
                <c:pt idx="16">
                  <c:v>-3.9969809950045443</c:v>
                </c:pt>
                <c:pt idx="17">
                  <c:v>-1.1231946992351407</c:v>
                </c:pt>
                <c:pt idx="18">
                  <c:v>-0.11288768759532153</c:v>
                </c:pt>
                <c:pt idx="19">
                  <c:v>3.1743236823436103</c:v>
                </c:pt>
                <c:pt idx="20">
                  <c:v>-2.3659234387599377</c:v>
                </c:pt>
                <c:pt idx="21">
                  <c:v>2.5615247822195584</c:v>
                </c:pt>
                <c:pt idx="22">
                  <c:v>-1.2063040415776203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5F-4974-ABC4-17C0AA4F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CrudeMFP_GR!$U$4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CrudeMFP_GR!$U$5:$U$29</c15:sqref>
                  </c15:fullRef>
                </c:ext>
              </c:extLst>
              <c:f>CrudeMFP_GR!$U$6:$U$29</c:f>
              <c:numCache>
                <c:formatCode>0.000</c:formatCode>
                <c:ptCount val="24"/>
                <c:pt idx="0">
                  <c:v>2.4381978661246251</c:v>
                </c:pt>
                <c:pt idx="1">
                  <c:v>4.2122363207816704</c:v>
                </c:pt>
                <c:pt idx="2">
                  <c:v>4.6340179352842625</c:v>
                </c:pt>
                <c:pt idx="3">
                  <c:v>1.9169690211876755</c:v>
                </c:pt>
                <c:pt idx="4">
                  <c:v>3.6587252711424156</c:v>
                </c:pt>
                <c:pt idx="5">
                  <c:v>3.3528642214484705</c:v>
                </c:pt>
                <c:pt idx="6">
                  <c:v>3.8047653306845675</c:v>
                </c:pt>
                <c:pt idx="7">
                  <c:v>5.9729376698120618</c:v>
                </c:pt>
                <c:pt idx="8">
                  <c:v>5.6676184359242043</c:v>
                </c:pt>
                <c:pt idx="9">
                  <c:v>0.39092112416660996</c:v>
                </c:pt>
                <c:pt idx="10">
                  <c:v>4.2815287708803496</c:v>
                </c:pt>
                <c:pt idx="11">
                  <c:v>2.6627110587920555</c:v>
                </c:pt>
                <c:pt idx="12">
                  <c:v>-0.18588281646927385</c:v>
                </c:pt>
                <c:pt idx="13">
                  <c:v>-3.4406059162600755</c:v>
                </c:pt>
                <c:pt idx="14">
                  <c:v>-5.8544301565721213</c:v>
                </c:pt>
                <c:pt idx="15">
                  <c:v>-9.612272055169413</c:v>
                </c:pt>
                <c:pt idx="16">
                  <c:v>-6.0194668318548139</c:v>
                </c:pt>
                <c:pt idx="17">
                  <c:v>-2.0902703519118049</c:v>
                </c:pt>
                <c:pt idx="18">
                  <c:v>-0.17003681863130282</c:v>
                </c:pt>
                <c:pt idx="19">
                  <c:v>7.2625810207505026E-2</c:v>
                </c:pt>
                <c:pt idx="20">
                  <c:v>-0.83286849606665214</c:v>
                </c:pt>
                <c:pt idx="21">
                  <c:v>1.7290462299868636</c:v>
                </c:pt>
                <c:pt idx="22">
                  <c:v>1.261753201368343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5F-4974-ABC4-17C0AA4F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HR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CrudeMFP_HR!$S$4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CrudeMFP_HR!$AG$5:$AG$29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CrudeMFP_HR!$S$5:$S$29</c:f>
              <c:numCache>
                <c:formatCode>0.000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71-4C22-9F04-07C8421A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38160117625748"/>
          <c:y val="0.51940263782682417"/>
          <c:w val="0.13993874870042472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HR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CrudeMFP_HR!$Q$4</c15:sqref>
                        </c15:formulaRef>
                      </c:ext>
                    </c:extLst>
                    <c:strCache>
                      <c:ptCount val="1"/>
                      <c:pt idx="0">
                        <c:v>Hours worked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CrudeMFP_HR!$Q$5:$Q$29</c15:sqref>
                        </c15:formulaRef>
                      </c:ext>
                    </c:extLst>
                    <c:numCache>
                      <c:formatCode>0.000</c:formatCode>
                      <c:ptCount val="25"/>
                      <c:pt idx="1">
                        <c:v>-7.0198791186745602E-2</c:v>
                      </c:pt>
                      <c:pt idx="2">
                        <c:v>1.7752463995714646E-2</c:v>
                      </c:pt>
                      <c:pt idx="3">
                        <c:v>-0.23092038606262988</c:v>
                      </c:pt>
                      <c:pt idx="4">
                        <c:v>3.9980250246979272E-2</c:v>
                      </c:pt>
                      <c:pt idx="5">
                        <c:v>-0.21904681026099998</c:v>
                      </c:pt>
                      <c:pt idx="6">
                        <c:v>-0.54083970977250961</c:v>
                      </c:pt>
                      <c:pt idx="7">
                        <c:v>0.56171773988694629</c:v>
                      </c:pt>
                      <c:pt idx="8">
                        <c:v>1.8482035880013528</c:v>
                      </c:pt>
                      <c:pt idx="9">
                        <c:v>0.64236473002422811</c:v>
                      </c:pt>
                      <c:pt idx="10">
                        <c:v>0.67710337993123271</c:v>
                      </c:pt>
                      <c:pt idx="11">
                        <c:v>2.2959378072856103</c:v>
                      </c:pt>
                      <c:pt idx="12">
                        <c:v>2.2441474974230458</c:v>
                      </c:pt>
                      <c:pt idx="13">
                        <c:v>1.4922718510623771</c:v>
                      </c:pt>
                      <c:pt idx="14">
                        <c:v>-0.5817242378616998</c:v>
                      </c:pt>
                      <c:pt idx="15">
                        <c:v>-2.2964735590090597</c:v>
                      </c:pt>
                      <c:pt idx="16">
                        <c:v>-2.9624927731667317</c:v>
                      </c:pt>
                      <c:pt idx="17">
                        <c:v>-3.1637913578238446</c:v>
                      </c:pt>
                      <c:pt idx="18">
                        <c:v>-2.4944012306137124</c:v>
                      </c:pt>
                      <c:pt idx="19">
                        <c:v>1.1184390957951722</c:v>
                      </c:pt>
                      <c:pt idx="20">
                        <c:v>-1.4548869689349953</c:v>
                      </c:pt>
                      <c:pt idx="21">
                        <c:v>0.43721486221018335</c:v>
                      </c:pt>
                      <c:pt idx="22">
                        <c:v>1.1797897434553255</c:v>
                      </c:pt>
                      <c:pt idx="23">
                        <c:v>1.2077218414308704</c:v>
                      </c:pt>
                      <c:pt idx="24">
                        <c:v>2.9316955635024815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FF-4F02-BECB-F88E4C0C511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CrudeMFP_HR!$R$4</c15:sqref>
                        </c15:formulaRef>
                      </c:ext>
                    </c:extLst>
                    <c:strCache>
                      <c:ptCount val="1"/>
                      <c:pt idx="0">
                        <c:v>Capital stock (net)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CrudeMFP_HR!$R$5:$R$29</c15:sqref>
                        </c15:formulaRef>
                      </c:ext>
                    </c:extLst>
                    <c:numCache>
                      <c:formatCode>0.000</c:formatCode>
                      <c:ptCount val="25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DFF-4F02-BECB-F88E4C0C51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CrudeMFP_HR!$S$4</c15:sqref>
                        </c15:formulaRef>
                      </c:ext>
                    </c:extLst>
                    <c:strCache>
                      <c:ptCount val="1"/>
                      <c:pt idx="0">
                        <c:v>'crude' MFP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CrudeMFP_HR!$S$5:$S$29</c15:sqref>
                        </c15:formulaRef>
                      </c:ext>
                    </c:extLst>
                    <c:numCache>
                      <c:formatCode>0.000</c:formatCode>
                      <c:ptCount val="25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DFF-4F02-BECB-F88E4C0C511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CrudeMFP_HR!$U$4</c15:sqref>
                        </c15:formulaRef>
                      </c:ext>
                    </c:extLst>
                    <c:strCache>
                      <c:ptCount val="1"/>
                      <c:pt idx="0">
                        <c:v>Value added  growth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CrudeMFP_HR!$U$5:$U$29</c15:sqref>
                        </c15:formulaRef>
                      </c:ext>
                    </c:extLst>
                    <c:numCache>
                      <c:formatCode>0.000</c:formatCode>
                      <c:ptCount val="25"/>
                      <c:pt idx="1">
                        <c:v>5.690152649206226</c:v>
                      </c:pt>
                      <c:pt idx="2">
                        <c:v>6.7943031908761498</c:v>
                      </c:pt>
                      <c:pt idx="3">
                        <c:v>2.2798346763480026</c:v>
                      </c:pt>
                      <c:pt idx="4">
                        <c:v>-0.41147097800227073</c:v>
                      </c:pt>
                      <c:pt idx="5">
                        <c:v>2.123265046219025</c:v>
                      </c:pt>
                      <c:pt idx="6">
                        <c:v>3.3382844093564401</c:v>
                      </c:pt>
                      <c:pt idx="7">
                        <c:v>5.0210456547825189</c:v>
                      </c:pt>
                      <c:pt idx="8">
                        <c:v>5.8279491121028926</c:v>
                      </c:pt>
                      <c:pt idx="9">
                        <c:v>4.1294440376006492</c:v>
                      </c:pt>
                      <c:pt idx="10">
                        <c:v>4.1176717129118856</c:v>
                      </c:pt>
                      <c:pt idx="11">
                        <c:v>4.6698575898304284</c:v>
                      </c:pt>
                      <c:pt idx="12">
                        <c:v>4.9650587442908289</c:v>
                      </c:pt>
                      <c:pt idx="13">
                        <c:v>1.9056255359013008</c:v>
                      </c:pt>
                      <c:pt idx="14">
                        <c:v>-6.489328145599238</c:v>
                      </c:pt>
                      <c:pt idx="15">
                        <c:v>-1.8390254338497058</c:v>
                      </c:pt>
                      <c:pt idx="16">
                        <c:v>0.16710085320639223</c:v>
                      </c:pt>
                      <c:pt idx="17">
                        <c:v>-3.5319482984110806</c:v>
                      </c:pt>
                      <c:pt idx="18">
                        <c:v>-0.77253219597981371</c:v>
                      </c:pt>
                      <c:pt idx="19">
                        <c:v>-0.26077241744424384</c:v>
                      </c:pt>
                      <c:pt idx="20">
                        <c:v>2.3840397874828057</c:v>
                      </c:pt>
                      <c:pt idx="21">
                        <c:v>3.5339910281681597</c:v>
                      </c:pt>
                      <c:pt idx="22">
                        <c:v>2.8999890797280159</c:v>
                      </c:pt>
                      <c:pt idx="23">
                        <c:v>2.523471788252607</c:v>
                      </c:pt>
                      <c:pt idx="24">
                        <c:v>2.48610689746247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DFF-4F02-BECB-F88E4C0C5112}"/>
                  </c:ext>
                </c:extLst>
              </c15:ser>
            </c15:filteredLineSeries>
          </c:ext>
        </c:extLst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contributions to value added growth</a:t>
            </a:r>
          </a:p>
          <a:p>
            <a:pPr>
              <a:defRPr/>
            </a:pPr>
            <a:r>
              <a:rPr lang="en-US"/>
              <a:t>2001-2009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75611111111111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'cross countries comparison'!$Q$2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'cross countries comparison'!$P$3:$P$29</c:f>
              <c:strCache>
                <c:ptCount val="27"/>
                <c:pt idx="0">
                  <c:v>RO</c:v>
                </c:pt>
                <c:pt idx="1">
                  <c:v>BG</c:v>
                </c:pt>
                <c:pt idx="2">
                  <c:v>LV</c:v>
                </c:pt>
                <c:pt idx="3">
                  <c:v>SK</c:v>
                </c:pt>
                <c:pt idx="4">
                  <c:v>LT</c:v>
                </c:pt>
                <c:pt idx="5">
                  <c:v>PL</c:v>
                </c:pt>
                <c:pt idx="6">
                  <c:v>CY</c:v>
                </c:pt>
                <c:pt idx="7">
                  <c:v>EE</c:v>
                </c:pt>
                <c:pt idx="8">
                  <c:v>CZ</c:v>
                </c:pt>
                <c:pt idx="9">
                  <c:v>SI</c:v>
                </c:pt>
                <c:pt idx="10">
                  <c:v>LU</c:v>
                </c:pt>
                <c:pt idx="11">
                  <c:v>IE</c:v>
                </c:pt>
                <c:pt idx="12">
                  <c:v>GR</c:v>
                </c:pt>
                <c:pt idx="13">
                  <c:v>ES</c:v>
                </c:pt>
                <c:pt idx="14">
                  <c:v>HU</c:v>
                </c:pt>
                <c:pt idx="15">
                  <c:v>MT</c:v>
                </c:pt>
                <c:pt idx="16">
                  <c:v>SE</c:v>
                </c:pt>
                <c:pt idx="17">
                  <c:v>BE</c:v>
                </c:pt>
                <c:pt idx="18">
                  <c:v>AT</c:v>
                </c:pt>
                <c:pt idx="19">
                  <c:v>FI</c:v>
                </c:pt>
                <c:pt idx="20">
                  <c:v>NL</c:v>
                </c:pt>
                <c:pt idx="21">
                  <c:v>FR</c:v>
                </c:pt>
                <c:pt idx="22">
                  <c:v>PT</c:v>
                </c:pt>
                <c:pt idx="23">
                  <c:v>DE</c:v>
                </c:pt>
                <c:pt idx="24">
                  <c:v>DK</c:v>
                </c:pt>
                <c:pt idx="25">
                  <c:v>IT</c:v>
                </c:pt>
                <c:pt idx="26">
                  <c:v>HR</c:v>
                </c:pt>
              </c:strCache>
            </c:strRef>
          </c:cat>
          <c:val>
            <c:numRef>
              <c:f>'cross countries comparison'!$Q$3:$Q$29</c:f>
              <c:numCache>
                <c:formatCode>0.00</c:formatCode>
                <c:ptCount val="27"/>
                <c:pt idx="0">
                  <c:v>-1.4667990830360298</c:v>
                </c:pt>
                <c:pt idx="1">
                  <c:v>0.87394326506974851</c:v>
                </c:pt>
                <c:pt idx="2">
                  <c:v>-0.79670318204733581</c:v>
                </c:pt>
                <c:pt idx="3">
                  <c:v>0.33859140304087998</c:v>
                </c:pt>
                <c:pt idx="4">
                  <c:v>-0.33502242814019462</c:v>
                </c:pt>
                <c:pt idx="5">
                  <c:v>0.38948448305289607</c:v>
                </c:pt>
                <c:pt idx="6">
                  <c:v>1.512181482605883</c:v>
                </c:pt>
                <c:pt idx="7">
                  <c:v>-0.34598951973335784</c:v>
                </c:pt>
                <c:pt idx="8">
                  <c:v>-8.8604960713375355E-2</c:v>
                </c:pt>
                <c:pt idx="9">
                  <c:v>0.43592452938203458</c:v>
                </c:pt>
                <c:pt idx="10">
                  <c:v>1.4752874439938521</c:v>
                </c:pt>
                <c:pt idx="11">
                  <c:v>0.41708863229780085</c:v>
                </c:pt>
                <c:pt idx="12">
                  <c:v>0.67216801417901084</c:v>
                </c:pt>
                <c:pt idx="13">
                  <c:v>1.0775857654168735</c:v>
                </c:pt>
                <c:pt idx="14">
                  <c:v>-0.88534451198340414</c:v>
                </c:pt>
                <c:pt idx="15">
                  <c:v>0.47030272821799191</c:v>
                </c:pt>
                <c:pt idx="16">
                  <c:v>9.8520442051612339E-2</c:v>
                </c:pt>
                <c:pt idx="17">
                  <c:v>0.53502712878631298</c:v>
                </c:pt>
                <c:pt idx="18">
                  <c:v>5.2404299665853582E-2</c:v>
                </c:pt>
                <c:pt idx="19">
                  <c:v>0.2984756726561667</c:v>
                </c:pt>
                <c:pt idx="20">
                  <c:v>0.31760349766325024</c:v>
                </c:pt>
                <c:pt idx="21">
                  <c:v>0.21396595315624325</c:v>
                </c:pt>
                <c:pt idx="22">
                  <c:v>-0.2624552854136914</c:v>
                </c:pt>
                <c:pt idx="23">
                  <c:v>-0.1598732989137775</c:v>
                </c:pt>
                <c:pt idx="24">
                  <c:v>-2.0302578803568969E-3</c:v>
                </c:pt>
                <c:pt idx="25">
                  <c:v>0.26107351335818885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2-4C89-95B7-80C89A27C3CD}"/>
            </c:ext>
          </c:extLst>
        </c:ser>
        <c:ser>
          <c:idx val="1"/>
          <c:order val="1"/>
          <c:tx>
            <c:strRef>
              <c:f>'cross countries comparison'!$R$2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'cross countries comparison'!$P$3:$P$29</c:f>
              <c:strCache>
                <c:ptCount val="27"/>
                <c:pt idx="0">
                  <c:v>RO</c:v>
                </c:pt>
                <c:pt idx="1">
                  <c:v>BG</c:v>
                </c:pt>
                <c:pt idx="2">
                  <c:v>LV</c:v>
                </c:pt>
                <c:pt idx="3">
                  <c:v>SK</c:v>
                </c:pt>
                <c:pt idx="4">
                  <c:v>LT</c:v>
                </c:pt>
                <c:pt idx="5">
                  <c:v>PL</c:v>
                </c:pt>
                <c:pt idx="6">
                  <c:v>CY</c:v>
                </c:pt>
                <c:pt idx="7">
                  <c:v>EE</c:v>
                </c:pt>
                <c:pt idx="8">
                  <c:v>CZ</c:v>
                </c:pt>
                <c:pt idx="9">
                  <c:v>SI</c:v>
                </c:pt>
                <c:pt idx="10">
                  <c:v>LU</c:v>
                </c:pt>
                <c:pt idx="11">
                  <c:v>IE</c:v>
                </c:pt>
                <c:pt idx="12">
                  <c:v>GR</c:v>
                </c:pt>
                <c:pt idx="13">
                  <c:v>ES</c:v>
                </c:pt>
                <c:pt idx="14">
                  <c:v>HU</c:v>
                </c:pt>
                <c:pt idx="15">
                  <c:v>MT</c:v>
                </c:pt>
                <c:pt idx="16">
                  <c:v>SE</c:v>
                </c:pt>
                <c:pt idx="17">
                  <c:v>BE</c:v>
                </c:pt>
                <c:pt idx="18">
                  <c:v>AT</c:v>
                </c:pt>
                <c:pt idx="19">
                  <c:v>FI</c:v>
                </c:pt>
                <c:pt idx="20">
                  <c:v>NL</c:v>
                </c:pt>
                <c:pt idx="21">
                  <c:v>FR</c:v>
                </c:pt>
                <c:pt idx="22">
                  <c:v>PT</c:v>
                </c:pt>
                <c:pt idx="23">
                  <c:v>DE</c:v>
                </c:pt>
                <c:pt idx="24">
                  <c:v>DK</c:v>
                </c:pt>
                <c:pt idx="25">
                  <c:v>IT</c:v>
                </c:pt>
                <c:pt idx="26">
                  <c:v>HR</c:v>
                </c:pt>
              </c:strCache>
            </c:strRef>
          </c:cat>
          <c:val>
            <c:numRef>
              <c:f>'cross countries comparison'!$R$3:$R$29</c:f>
              <c:numCache>
                <c:formatCode>0.00</c:formatCode>
                <c:ptCount val="27"/>
                <c:pt idx="0">
                  <c:v>0.51600744925601882</c:v>
                </c:pt>
                <c:pt idx="1">
                  <c:v>0.62099524219131053</c:v>
                </c:pt>
                <c:pt idx="2">
                  <c:v>0.63269401523710977</c:v>
                </c:pt>
                <c:pt idx="3">
                  <c:v>0.97432839040472452</c:v>
                </c:pt>
                <c:pt idx="4">
                  <c:v>1.5286257850217795</c:v>
                </c:pt>
                <c:pt idx="5">
                  <c:v>1.0014115117328075</c:v>
                </c:pt>
                <c:pt idx="6">
                  <c:v>1.3076808314198121</c:v>
                </c:pt>
                <c:pt idx="7">
                  <c:v>2.5607759951331923</c:v>
                </c:pt>
                <c:pt idx="8">
                  <c:v>1.080964206410471</c:v>
                </c:pt>
                <c:pt idx="9">
                  <c:v>0.5734249291385507</c:v>
                </c:pt>
                <c:pt idx="10">
                  <c:v>1.7017562965705799</c:v>
                </c:pt>
                <c:pt idx="11">
                  <c:v>2.8170358063426773</c:v>
                </c:pt>
                <c:pt idx="12">
                  <c:v>1.3820634704908639</c:v>
                </c:pt>
                <c:pt idx="13">
                  <c:v>1.439671813991338</c:v>
                </c:pt>
                <c:pt idx="14">
                  <c:v>0.65627718153593806</c:v>
                </c:pt>
                <c:pt idx="15">
                  <c:v>0.51277549877523776</c:v>
                </c:pt>
                <c:pt idx="16">
                  <c:v>1.0583171549030153</c:v>
                </c:pt>
                <c:pt idx="17">
                  <c:v>0.43123179621433494</c:v>
                </c:pt>
                <c:pt idx="18">
                  <c:v>0.63385990035805662</c:v>
                </c:pt>
                <c:pt idx="19">
                  <c:v>0.656306614732594</c:v>
                </c:pt>
                <c:pt idx="20">
                  <c:v>0.60300014567474081</c:v>
                </c:pt>
                <c:pt idx="21">
                  <c:v>0.13993492763593973</c:v>
                </c:pt>
                <c:pt idx="22">
                  <c:v>0.65248935088216853</c:v>
                </c:pt>
                <c:pt idx="23">
                  <c:v>0.27720693279120939</c:v>
                </c:pt>
                <c:pt idx="24">
                  <c:v>0.5251944918877649</c:v>
                </c:pt>
                <c:pt idx="25">
                  <c:v>0.65924200456490389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2-4C89-95B7-80C89A27C3CD}"/>
            </c:ext>
          </c:extLst>
        </c:ser>
        <c:ser>
          <c:idx val="2"/>
          <c:order val="2"/>
          <c:tx>
            <c:strRef>
              <c:f>'cross countries comparison'!$S$2</c:f>
              <c:strCache>
                <c:ptCount val="1"/>
                <c:pt idx="0">
                  <c:v>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'cross countries comparison'!$P$3:$P$29</c:f>
              <c:strCache>
                <c:ptCount val="27"/>
                <c:pt idx="0">
                  <c:v>RO</c:v>
                </c:pt>
                <c:pt idx="1">
                  <c:v>BG</c:v>
                </c:pt>
                <c:pt idx="2">
                  <c:v>LV</c:v>
                </c:pt>
                <c:pt idx="3">
                  <c:v>SK</c:v>
                </c:pt>
                <c:pt idx="4">
                  <c:v>LT</c:v>
                </c:pt>
                <c:pt idx="5">
                  <c:v>PL</c:v>
                </c:pt>
                <c:pt idx="6">
                  <c:v>CY</c:v>
                </c:pt>
                <c:pt idx="7">
                  <c:v>EE</c:v>
                </c:pt>
                <c:pt idx="8">
                  <c:v>CZ</c:v>
                </c:pt>
                <c:pt idx="9">
                  <c:v>SI</c:v>
                </c:pt>
                <c:pt idx="10">
                  <c:v>LU</c:v>
                </c:pt>
                <c:pt idx="11">
                  <c:v>IE</c:v>
                </c:pt>
                <c:pt idx="12">
                  <c:v>GR</c:v>
                </c:pt>
                <c:pt idx="13">
                  <c:v>ES</c:v>
                </c:pt>
                <c:pt idx="14">
                  <c:v>HU</c:v>
                </c:pt>
                <c:pt idx="15">
                  <c:v>MT</c:v>
                </c:pt>
                <c:pt idx="16">
                  <c:v>SE</c:v>
                </c:pt>
                <c:pt idx="17">
                  <c:v>BE</c:v>
                </c:pt>
                <c:pt idx="18">
                  <c:v>AT</c:v>
                </c:pt>
                <c:pt idx="19">
                  <c:v>FI</c:v>
                </c:pt>
                <c:pt idx="20">
                  <c:v>NL</c:v>
                </c:pt>
                <c:pt idx="21">
                  <c:v>FR</c:v>
                </c:pt>
                <c:pt idx="22">
                  <c:v>PT</c:v>
                </c:pt>
                <c:pt idx="23">
                  <c:v>DE</c:v>
                </c:pt>
                <c:pt idx="24">
                  <c:v>DK</c:v>
                </c:pt>
                <c:pt idx="25">
                  <c:v>IT</c:v>
                </c:pt>
                <c:pt idx="26">
                  <c:v>HR</c:v>
                </c:pt>
              </c:strCache>
            </c:strRef>
          </c:cat>
          <c:val>
            <c:numRef>
              <c:f>'cross countries comparison'!$S$3:$S$29</c:f>
              <c:numCache>
                <c:formatCode>0.00</c:formatCode>
                <c:ptCount val="27"/>
                <c:pt idx="0">
                  <c:v>6.0921789714801005</c:v>
                </c:pt>
                <c:pt idx="1">
                  <c:v>3.4779188501128817</c:v>
                </c:pt>
                <c:pt idx="2">
                  <c:v>5.1203636715642524</c:v>
                </c:pt>
                <c:pt idx="3">
                  <c:v>3.6145489265984789</c:v>
                </c:pt>
                <c:pt idx="4">
                  <c:v>3.3523660135820443</c:v>
                </c:pt>
                <c:pt idx="5">
                  <c:v>2.4734406129149926</c:v>
                </c:pt>
                <c:pt idx="6">
                  <c:v>0.61224329074437289</c:v>
                </c:pt>
                <c:pt idx="7">
                  <c:v>1.1829046633442741</c:v>
                </c:pt>
                <c:pt idx="8">
                  <c:v>2.2881761587274165</c:v>
                </c:pt>
                <c:pt idx="9">
                  <c:v>1.9874295736330732</c:v>
                </c:pt>
                <c:pt idx="10">
                  <c:v>-0.34874718258117199</c:v>
                </c:pt>
                <c:pt idx="11">
                  <c:v>-0.45530153436436749</c:v>
                </c:pt>
                <c:pt idx="12">
                  <c:v>0.44653050188334376</c:v>
                </c:pt>
                <c:pt idx="13">
                  <c:v>-0.13560038553018738</c:v>
                </c:pt>
                <c:pt idx="14">
                  <c:v>2.4591954965907385</c:v>
                </c:pt>
                <c:pt idx="15">
                  <c:v>0.97437445685045099</c:v>
                </c:pt>
                <c:pt idx="16">
                  <c:v>0.56829346889998278</c:v>
                </c:pt>
                <c:pt idx="17">
                  <c:v>0.65604999793920071</c:v>
                </c:pt>
                <c:pt idx="18">
                  <c:v>0.87962919213360058</c:v>
                </c:pt>
                <c:pt idx="19">
                  <c:v>0.48892924804886495</c:v>
                </c:pt>
                <c:pt idx="20">
                  <c:v>0.515449005512575</c:v>
                </c:pt>
                <c:pt idx="21">
                  <c:v>0.87523698459476917</c:v>
                </c:pt>
                <c:pt idx="22">
                  <c:v>0.34736829073000269</c:v>
                </c:pt>
                <c:pt idx="23">
                  <c:v>0.51057981456848522</c:v>
                </c:pt>
                <c:pt idx="24">
                  <c:v>1.7274034420901103E-2</c:v>
                </c:pt>
                <c:pt idx="25">
                  <c:v>-0.72178600506428392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2-4C89-95B7-80C89A27C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642928"/>
        <c:axId val="606643256"/>
      </c:barChart>
      <c:lineChart>
        <c:grouping val="standard"/>
        <c:varyColors val="0"/>
        <c:ser>
          <c:idx val="3"/>
          <c:order val="3"/>
          <c:tx>
            <c:strRef>
              <c:f>'cross countries comparison'!$T$2</c:f>
              <c:strCache>
                <c:ptCount val="1"/>
                <c:pt idx="0">
                  <c:v>Value Added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'cross countries comparison'!$P$3:$P$29</c:f>
              <c:strCache>
                <c:ptCount val="27"/>
                <c:pt idx="0">
                  <c:v>RO</c:v>
                </c:pt>
                <c:pt idx="1">
                  <c:v>BG</c:v>
                </c:pt>
                <c:pt idx="2">
                  <c:v>LV</c:v>
                </c:pt>
                <c:pt idx="3">
                  <c:v>SK</c:v>
                </c:pt>
                <c:pt idx="4">
                  <c:v>LT</c:v>
                </c:pt>
                <c:pt idx="5">
                  <c:v>PL</c:v>
                </c:pt>
                <c:pt idx="6">
                  <c:v>CY</c:v>
                </c:pt>
                <c:pt idx="7">
                  <c:v>EE</c:v>
                </c:pt>
                <c:pt idx="8">
                  <c:v>CZ</c:v>
                </c:pt>
                <c:pt idx="9">
                  <c:v>SI</c:v>
                </c:pt>
                <c:pt idx="10">
                  <c:v>LU</c:v>
                </c:pt>
                <c:pt idx="11">
                  <c:v>IE</c:v>
                </c:pt>
                <c:pt idx="12">
                  <c:v>GR</c:v>
                </c:pt>
                <c:pt idx="13">
                  <c:v>ES</c:v>
                </c:pt>
                <c:pt idx="14">
                  <c:v>HU</c:v>
                </c:pt>
                <c:pt idx="15">
                  <c:v>MT</c:v>
                </c:pt>
                <c:pt idx="16">
                  <c:v>SE</c:v>
                </c:pt>
                <c:pt idx="17">
                  <c:v>BE</c:v>
                </c:pt>
                <c:pt idx="18">
                  <c:v>AT</c:v>
                </c:pt>
                <c:pt idx="19">
                  <c:v>FI</c:v>
                </c:pt>
                <c:pt idx="20">
                  <c:v>NL</c:v>
                </c:pt>
                <c:pt idx="21">
                  <c:v>FR</c:v>
                </c:pt>
                <c:pt idx="22">
                  <c:v>PT</c:v>
                </c:pt>
                <c:pt idx="23">
                  <c:v>DE</c:v>
                </c:pt>
                <c:pt idx="24">
                  <c:v>DK</c:v>
                </c:pt>
                <c:pt idx="25">
                  <c:v>IT</c:v>
                </c:pt>
                <c:pt idx="26">
                  <c:v>HR</c:v>
                </c:pt>
              </c:strCache>
            </c:strRef>
          </c:cat>
          <c:val>
            <c:numRef>
              <c:f>'cross countries comparison'!$T$3:$T$29</c:f>
              <c:numCache>
                <c:formatCode>0.00</c:formatCode>
                <c:ptCount val="27"/>
                <c:pt idx="0">
                  <c:v>5.14138733770009</c:v>
                </c:pt>
                <c:pt idx="1">
                  <c:v>4.9728573573739414</c:v>
                </c:pt>
                <c:pt idx="2">
                  <c:v>4.9563545047540263</c:v>
                </c:pt>
                <c:pt idx="3">
                  <c:v>4.9274687200440841</c:v>
                </c:pt>
                <c:pt idx="4">
                  <c:v>4.545969370463629</c:v>
                </c:pt>
                <c:pt idx="5">
                  <c:v>3.8643366077006962</c:v>
                </c:pt>
                <c:pt idx="6">
                  <c:v>3.4321056047700673</c:v>
                </c:pt>
                <c:pt idx="7">
                  <c:v>3.3976911387441078</c:v>
                </c:pt>
                <c:pt idx="8">
                  <c:v>3.280535404424513</c:v>
                </c:pt>
                <c:pt idx="9">
                  <c:v>2.9967790321536589</c:v>
                </c:pt>
                <c:pt idx="10">
                  <c:v>2.82829655798326</c:v>
                </c:pt>
                <c:pt idx="11">
                  <c:v>2.7788229042761099</c:v>
                </c:pt>
                <c:pt idx="12">
                  <c:v>2.5007619865532189</c:v>
                </c:pt>
                <c:pt idx="13">
                  <c:v>2.3816571938780249</c:v>
                </c:pt>
                <c:pt idx="14">
                  <c:v>2.2301281661432721</c:v>
                </c:pt>
                <c:pt idx="15">
                  <c:v>1.9574526838436808</c:v>
                </c:pt>
                <c:pt idx="16">
                  <c:v>1.7251310658546102</c:v>
                </c:pt>
                <c:pt idx="17">
                  <c:v>1.6223089229398486</c:v>
                </c:pt>
                <c:pt idx="18">
                  <c:v>1.5658933921575111</c:v>
                </c:pt>
                <c:pt idx="19">
                  <c:v>1.4437115354376258</c:v>
                </c:pt>
                <c:pt idx="20">
                  <c:v>1.4360526488505658</c:v>
                </c:pt>
                <c:pt idx="21">
                  <c:v>1.229137865386952</c:v>
                </c:pt>
                <c:pt idx="22">
                  <c:v>0.73740235619847994</c:v>
                </c:pt>
                <c:pt idx="23">
                  <c:v>0.62791344844591712</c:v>
                </c:pt>
                <c:pt idx="24">
                  <c:v>0.54043826842830911</c:v>
                </c:pt>
                <c:pt idx="25">
                  <c:v>0.19852951285880888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2-4C89-95B7-80C89A27C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642928"/>
        <c:axId val="606643256"/>
      </c:lineChart>
      <c:catAx>
        <c:axId val="60664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643256"/>
        <c:crosses val="autoZero"/>
        <c:auto val="1"/>
        <c:lblAlgn val="ctr"/>
        <c:lblOffset val="100"/>
        <c:noMultiLvlLbl val="0"/>
      </c:catAx>
      <c:valAx>
        <c:axId val="60664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64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2465223097112861"/>
          <c:w val="0.93611111111111112"/>
          <c:h val="0.1475699912510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HU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CrudeMFP_HU!$S$4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CrudeMFP_HU!$AG$5:$AG$29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CrudeMFP_HU!$S$5:$S$29</c:f>
              <c:numCache>
                <c:formatCode>0.000</c:formatCode>
                <c:ptCount val="25"/>
                <c:pt idx="1">
                  <c:v>1.2348435022907425</c:v>
                </c:pt>
                <c:pt idx="2">
                  <c:v>1.5144560189448886</c:v>
                </c:pt>
                <c:pt idx="3">
                  <c:v>2.9476438033759433</c:v>
                </c:pt>
                <c:pt idx="4">
                  <c:v>0.62203868168845133</c:v>
                </c:pt>
                <c:pt idx="5">
                  <c:v>4.1120872226390359</c:v>
                </c:pt>
                <c:pt idx="6">
                  <c:v>4.5282268700133121</c:v>
                </c:pt>
                <c:pt idx="7">
                  <c:v>4.5547931383287086</c:v>
                </c:pt>
                <c:pt idx="8">
                  <c:v>3.3217103788936924</c:v>
                </c:pt>
                <c:pt idx="9">
                  <c:v>4.7460218289932268</c:v>
                </c:pt>
                <c:pt idx="10">
                  <c:v>4.7213330863663714</c:v>
                </c:pt>
                <c:pt idx="11">
                  <c:v>3.3072756131191587</c:v>
                </c:pt>
                <c:pt idx="12">
                  <c:v>0.84938105595967439</c:v>
                </c:pt>
                <c:pt idx="13">
                  <c:v>1.0881047174508796</c:v>
                </c:pt>
                <c:pt idx="14">
                  <c:v>-4.9840872198083801</c:v>
                </c:pt>
                <c:pt idx="15">
                  <c:v>1.2694659380128941</c:v>
                </c:pt>
                <c:pt idx="16">
                  <c:v>2.2704007066348972</c:v>
                </c:pt>
                <c:pt idx="17">
                  <c:v>-0.84881041125462064</c:v>
                </c:pt>
                <c:pt idx="18">
                  <c:v>1.2015091320057882</c:v>
                </c:pt>
                <c:pt idx="19">
                  <c:v>0.92323363403597813</c:v>
                </c:pt>
                <c:pt idx="20">
                  <c:v>1.9781145392963222</c:v>
                </c:pt>
                <c:pt idx="21">
                  <c:v>-0.46380455232123663</c:v>
                </c:pt>
                <c:pt idx="22">
                  <c:v>2.8342967280753966</c:v>
                </c:pt>
                <c:pt idx="23">
                  <c:v>3.7840996164626857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8D-4CFD-A7AB-0A27894B3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8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788909365052774"/>
          <c:y val="0.11683152453559587"/>
          <c:w val="0.1867471938348132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HU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CrudeMFP_HU!$Q$4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(CrudeMFP_HU!$AG$4,CrudeMFP_HU!$AG$6:$AG$28)</c15:sqref>
                  </c15:fullRef>
                </c:ext>
              </c:extLst>
              <c:f>CrudeMFP_HU!$AG$6:$AG$28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CrudeMFP_HU!$Q$5:$Q$29</c15:sqref>
                  </c15:fullRef>
                </c:ext>
              </c:extLst>
              <c:f>CrudeMFP_HU!$Q$6:$Q$29</c:f>
              <c:numCache>
                <c:formatCode>0.000</c:formatCode>
                <c:ptCount val="24"/>
                <c:pt idx="0">
                  <c:v>-0.19420899671332684</c:v>
                </c:pt>
                <c:pt idx="1">
                  <c:v>0.92226121771458536</c:v>
                </c:pt>
                <c:pt idx="2">
                  <c:v>0.26871946734858626</c:v>
                </c:pt>
                <c:pt idx="3">
                  <c:v>1.4560214478605367</c:v>
                </c:pt>
                <c:pt idx="4">
                  <c:v>-0.25908040160074419</c:v>
                </c:pt>
                <c:pt idx="5">
                  <c:v>-1.0174436070778849</c:v>
                </c:pt>
                <c:pt idx="6">
                  <c:v>-0.55778230530974549</c:v>
                </c:pt>
                <c:pt idx="7">
                  <c:v>0.27722518368432669</c:v>
                </c:pt>
                <c:pt idx="8">
                  <c:v>-0.59590675291905515</c:v>
                </c:pt>
                <c:pt idx="9">
                  <c:v>-1.2873133728086208</c:v>
                </c:pt>
                <c:pt idx="10">
                  <c:v>-0.18081207726306944</c:v>
                </c:pt>
                <c:pt idx="11">
                  <c:v>-1.3306251850712727</c:v>
                </c:pt>
                <c:pt idx="12">
                  <c:v>-0.98709532855269178</c:v>
                </c:pt>
                <c:pt idx="13">
                  <c:v>-2.2883471625326242</c:v>
                </c:pt>
                <c:pt idx="14">
                  <c:v>-0.12444135986093906</c:v>
                </c:pt>
                <c:pt idx="15">
                  <c:v>-0.44255633376010345</c:v>
                </c:pt>
                <c:pt idx="16">
                  <c:v>1.820239631011596E-2</c:v>
                </c:pt>
                <c:pt idx="17">
                  <c:v>0.59570292144782544</c:v>
                </c:pt>
                <c:pt idx="18">
                  <c:v>3.0426994010794446</c:v>
                </c:pt>
                <c:pt idx="19">
                  <c:v>1.1449416316886833</c:v>
                </c:pt>
                <c:pt idx="20">
                  <c:v>2.4817186700107263</c:v>
                </c:pt>
                <c:pt idx="21">
                  <c:v>0.65917761402251163</c:v>
                </c:pt>
                <c:pt idx="22">
                  <c:v>0.69844249628448407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3-4582-AF32-CA0595A72FD0}"/>
            </c:ext>
          </c:extLst>
        </c:ser>
        <c:ser>
          <c:idx val="1"/>
          <c:order val="1"/>
          <c:tx>
            <c:strRef>
              <c:f>CrudeMFP_HU!$R$4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(CrudeMFP_HU!$AG$4,CrudeMFP_HU!$AG$6:$AG$28)</c15:sqref>
                  </c15:fullRef>
                </c:ext>
              </c:extLst>
              <c:f>CrudeMFP_HU!$AG$6:$AG$28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CrudeMFP_HU!$R$5:$R$29</c15:sqref>
                  </c15:fullRef>
                </c:ext>
              </c:extLst>
              <c:f>CrudeMFP_HU!$R$6:$R$29</c:f>
              <c:numCache>
                <c:formatCode>0.000</c:formatCode>
                <c:ptCount val="24"/>
                <c:pt idx="0">
                  <c:v>0.32026076885604449</c:v>
                </c:pt>
                <c:pt idx="1">
                  <c:v>0.56401547327354451</c:v>
                </c:pt>
                <c:pt idx="2">
                  <c:v>0.56633290234239431</c:v>
                </c:pt>
                <c:pt idx="3">
                  <c:v>0.78006661748786077</c:v>
                </c:pt>
                <c:pt idx="4">
                  <c:v>0.45315324577454513</c:v>
                </c:pt>
                <c:pt idx="5">
                  <c:v>0.65598462730736762</c:v>
                </c:pt>
                <c:pt idx="6">
                  <c:v>0.73423373072482223</c:v>
                </c:pt>
                <c:pt idx="7">
                  <c:v>0.57709384559103816</c:v>
                </c:pt>
                <c:pt idx="8">
                  <c:v>0.71577033211831109</c:v>
                </c:pt>
                <c:pt idx="9">
                  <c:v>0.70187038561648274</c:v>
                </c:pt>
                <c:pt idx="10">
                  <c:v>0.70114554821142838</c:v>
                </c:pt>
                <c:pt idx="11">
                  <c:v>0.69175550566572164</c:v>
                </c:pt>
                <c:pt idx="12">
                  <c:v>0.73400878065124064</c:v>
                </c:pt>
                <c:pt idx="13">
                  <c:v>0.39463187793703025</c:v>
                </c:pt>
                <c:pt idx="14">
                  <c:v>0.14885839903140322</c:v>
                </c:pt>
                <c:pt idx="15">
                  <c:v>9.8490294705526588E-2</c:v>
                </c:pt>
                <c:pt idx="16">
                  <c:v>-0.421433078472018</c:v>
                </c:pt>
                <c:pt idx="17">
                  <c:v>0.60667401883390626</c:v>
                </c:pt>
                <c:pt idx="18">
                  <c:v>0.39677772226435026</c:v>
                </c:pt>
                <c:pt idx="19">
                  <c:v>0.49416866136953197</c:v>
                </c:pt>
                <c:pt idx="20">
                  <c:v>0.24314089512723649</c:v>
                </c:pt>
                <c:pt idx="21">
                  <c:v>0.61412957455472761</c:v>
                </c:pt>
                <c:pt idx="22">
                  <c:v>0.92912905517137223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3-4582-AF32-CA0595A72FD0}"/>
            </c:ext>
          </c:extLst>
        </c:ser>
        <c:ser>
          <c:idx val="2"/>
          <c:order val="2"/>
          <c:tx>
            <c:strRef>
              <c:f>CrudeMFP_HU!$S$4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(CrudeMFP_HU!$AG$4,CrudeMFP_HU!$AG$6:$AG$28)</c15:sqref>
                  </c15:fullRef>
                </c:ext>
              </c:extLst>
              <c:f>CrudeMFP_HU!$AG$6:$AG$28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CrudeMFP_HU!$S$5:$S$29</c15:sqref>
                  </c15:fullRef>
                </c:ext>
              </c:extLst>
              <c:f>CrudeMFP_HU!$S$6:$S$29</c:f>
              <c:numCache>
                <c:formatCode>0.000</c:formatCode>
                <c:ptCount val="24"/>
                <c:pt idx="0">
                  <c:v>1.2348435022907425</c:v>
                </c:pt>
                <c:pt idx="1">
                  <c:v>1.5144560189448886</c:v>
                </c:pt>
                <c:pt idx="2">
                  <c:v>2.9476438033759433</c:v>
                </c:pt>
                <c:pt idx="3">
                  <c:v>0.62203868168845133</c:v>
                </c:pt>
                <c:pt idx="4">
                  <c:v>4.1120872226390359</c:v>
                </c:pt>
                <c:pt idx="5">
                  <c:v>4.5282268700133121</c:v>
                </c:pt>
                <c:pt idx="6">
                  <c:v>4.5547931383287086</c:v>
                </c:pt>
                <c:pt idx="7">
                  <c:v>3.3217103788936924</c:v>
                </c:pt>
                <c:pt idx="8">
                  <c:v>4.7460218289932268</c:v>
                </c:pt>
                <c:pt idx="9">
                  <c:v>4.7213330863663714</c:v>
                </c:pt>
                <c:pt idx="10">
                  <c:v>3.3072756131191587</c:v>
                </c:pt>
                <c:pt idx="11">
                  <c:v>0.84938105595967439</c:v>
                </c:pt>
                <c:pt idx="12">
                  <c:v>1.0881047174508796</c:v>
                </c:pt>
                <c:pt idx="13">
                  <c:v>-4.9840872198083801</c:v>
                </c:pt>
                <c:pt idx="14">
                  <c:v>1.2694659380128941</c:v>
                </c:pt>
                <c:pt idx="15">
                  <c:v>2.2704007066348972</c:v>
                </c:pt>
                <c:pt idx="16">
                  <c:v>-0.84881041125462064</c:v>
                </c:pt>
                <c:pt idx="17">
                  <c:v>1.2015091320057882</c:v>
                </c:pt>
                <c:pt idx="18">
                  <c:v>0.92323363403597813</c:v>
                </c:pt>
                <c:pt idx="19">
                  <c:v>1.9781145392963222</c:v>
                </c:pt>
                <c:pt idx="20">
                  <c:v>-0.46380455232123663</c:v>
                </c:pt>
                <c:pt idx="21">
                  <c:v>2.8342967280753966</c:v>
                </c:pt>
                <c:pt idx="22">
                  <c:v>3.7840996164626857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3-4582-AF32-CA0595A72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CrudeMFP_HU!$U$4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CrudeMFP_HU!$U$5:$U$29</c15:sqref>
                  </c15:fullRef>
                </c:ext>
              </c:extLst>
              <c:f>CrudeMFP_HU!$U$6:$U$29</c:f>
              <c:numCache>
                <c:formatCode>0.000</c:formatCode>
                <c:ptCount val="24"/>
                <c:pt idx="0">
                  <c:v>1.3608952744334601</c:v>
                </c:pt>
                <c:pt idx="1">
                  <c:v>3.0007327099330183</c:v>
                </c:pt>
                <c:pt idx="2">
                  <c:v>3.782696173066924</c:v>
                </c:pt>
                <c:pt idx="3">
                  <c:v>2.8581267470368488</c:v>
                </c:pt>
                <c:pt idx="4">
                  <c:v>4.3061600668128364</c:v>
                </c:pt>
                <c:pt idx="5">
                  <c:v>4.1667678902427951</c:v>
                </c:pt>
                <c:pt idx="6">
                  <c:v>4.7312445637437861</c:v>
                </c:pt>
                <c:pt idx="7">
                  <c:v>4.1760294081690574</c:v>
                </c:pt>
                <c:pt idx="8">
                  <c:v>4.8658854081924829</c:v>
                </c:pt>
                <c:pt idx="9">
                  <c:v>4.1358900991742331</c:v>
                </c:pt>
                <c:pt idx="10">
                  <c:v>3.8276090840675181</c:v>
                </c:pt>
                <c:pt idx="11">
                  <c:v>0.21051137655412333</c:v>
                </c:pt>
                <c:pt idx="12">
                  <c:v>0.83501816954942853</c:v>
                </c:pt>
                <c:pt idx="13">
                  <c:v>-6.8778025044039737</c:v>
                </c:pt>
                <c:pt idx="14">
                  <c:v>1.2938829771833582</c:v>
                </c:pt>
                <c:pt idx="15">
                  <c:v>1.9263346675803206</c:v>
                </c:pt>
                <c:pt idx="16">
                  <c:v>-1.2520410934165227</c:v>
                </c:pt>
                <c:pt idx="17">
                  <c:v>2.4038860722875199</c:v>
                </c:pt>
                <c:pt idx="18">
                  <c:v>4.362710757379773</c:v>
                </c:pt>
                <c:pt idx="19">
                  <c:v>3.6172248323545375</c:v>
                </c:pt>
                <c:pt idx="20">
                  <c:v>2.2610550128167262</c:v>
                </c:pt>
                <c:pt idx="21">
                  <c:v>4.1076039166526357</c:v>
                </c:pt>
                <c:pt idx="22">
                  <c:v>5.4116711679185414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F3-4582-AF32-CA0595A72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IE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CrudeMFP_IE!$S$4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CrudeMFP_IE!$AG$5:$AG$29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CrudeMFP_IE!$S$5:$S$29</c:f>
              <c:numCache>
                <c:formatCode>0.000</c:formatCode>
                <c:ptCount val="25"/>
                <c:pt idx="1">
                  <c:v>2.2425830734566241</c:v>
                </c:pt>
                <c:pt idx="2">
                  <c:v>5.5718131063403895</c:v>
                </c:pt>
                <c:pt idx="3">
                  <c:v>2.3905495988690197</c:v>
                </c:pt>
                <c:pt idx="4">
                  <c:v>2.0149403363199112</c:v>
                </c:pt>
                <c:pt idx="5">
                  <c:v>2.6453321051261196</c:v>
                </c:pt>
                <c:pt idx="6">
                  <c:v>-0.60142861583943974</c:v>
                </c:pt>
                <c:pt idx="7">
                  <c:v>2.3156337028982041</c:v>
                </c:pt>
                <c:pt idx="8">
                  <c:v>-2.1319545135926132</c:v>
                </c:pt>
                <c:pt idx="9">
                  <c:v>0.45763417323953615</c:v>
                </c:pt>
                <c:pt idx="10">
                  <c:v>-1.3944244561763752</c:v>
                </c:pt>
                <c:pt idx="11">
                  <c:v>-0.83423392622264947</c:v>
                </c:pt>
                <c:pt idx="12">
                  <c:v>2.8870009344975442</c:v>
                </c:pt>
                <c:pt idx="13">
                  <c:v>-3.0202730722199895</c:v>
                </c:pt>
                <c:pt idx="14">
                  <c:v>-1.7756680358635248</c:v>
                </c:pt>
                <c:pt idx="15">
                  <c:v>6.4742738039492735</c:v>
                </c:pt>
                <c:pt idx="16">
                  <c:v>1.0394684959435967</c:v>
                </c:pt>
                <c:pt idx="17">
                  <c:v>-2.8112500346393112</c:v>
                </c:pt>
                <c:pt idx="18">
                  <c:v>-1.2024120156123304</c:v>
                </c:pt>
                <c:pt idx="19">
                  <c:v>2.8621565766706585</c:v>
                </c:pt>
                <c:pt idx="20">
                  <c:v>-0.74957094329054996</c:v>
                </c:pt>
                <c:pt idx="21">
                  <c:v>-2.4870193093500754</c:v>
                </c:pt>
                <c:pt idx="22">
                  <c:v>1.7902293875363875</c:v>
                </c:pt>
                <c:pt idx="23">
                  <c:v>7.4189416939844532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D4-4D0F-9413-26206D5A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39465521355282"/>
          <c:y val="0.14231447202751207"/>
          <c:w val="0.159419333946893"/>
          <c:h val="0.15793772198522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IE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CrudeMFP_IE!$Q$4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(CrudeMFP_IE!$AG$4,CrudeMFP_IE!$AG$6:$AG$28)</c15:sqref>
                  </c15:fullRef>
                </c:ext>
              </c:extLst>
              <c:f>CrudeMFP_IE!$AG$6:$AG$28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CrudeMFP_IE!$Q$5:$Q$29</c15:sqref>
                  </c15:fullRef>
                </c:ext>
              </c:extLst>
              <c:f>CrudeMFP_IE!$Q$6:$Q$29</c:f>
              <c:numCache>
                <c:formatCode>0.000</c:formatCode>
                <c:ptCount val="24"/>
                <c:pt idx="0">
                  <c:v>1.9777357570397363</c:v>
                </c:pt>
                <c:pt idx="1">
                  <c:v>2.34397000448421</c:v>
                </c:pt>
                <c:pt idx="2">
                  <c:v>3.7149120479979034</c:v>
                </c:pt>
                <c:pt idx="3">
                  <c:v>3.2684579714355988</c:v>
                </c:pt>
                <c:pt idx="4">
                  <c:v>2.1868006353739764</c:v>
                </c:pt>
                <c:pt idx="5">
                  <c:v>1.412065252224304</c:v>
                </c:pt>
                <c:pt idx="6">
                  <c:v>0.29558846063454713</c:v>
                </c:pt>
                <c:pt idx="7">
                  <c:v>0.48313195933320641</c:v>
                </c:pt>
                <c:pt idx="8">
                  <c:v>1.460606726689049</c:v>
                </c:pt>
                <c:pt idx="9">
                  <c:v>2.8443899710718719</c:v>
                </c:pt>
                <c:pt idx="10">
                  <c:v>2.3562457449075063</c:v>
                </c:pt>
                <c:pt idx="11">
                  <c:v>1.9733023547915209</c:v>
                </c:pt>
                <c:pt idx="12">
                  <c:v>-1.0361311884487394</c:v>
                </c:pt>
                <c:pt idx="13">
                  <c:v>-6.0354015905230591</c:v>
                </c:pt>
                <c:pt idx="14">
                  <c:v>-5.4036431903816267</c:v>
                </c:pt>
                <c:pt idx="15">
                  <c:v>-0.72905215405409318</c:v>
                </c:pt>
                <c:pt idx="16">
                  <c:v>-0.23535606185439528</c:v>
                </c:pt>
                <c:pt idx="17">
                  <c:v>1.800012424189031</c:v>
                </c:pt>
                <c:pt idx="18">
                  <c:v>1.8490811388703507</c:v>
                </c:pt>
                <c:pt idx="19">
                  <c:v>1.8998265257846185</c:v>
                </c:pt>
                <c:pt idx="20">
                  <c:v>1.2786142453304414</c:v>
                </c:pt>
                <c:pt idx="21">
                  <c:v>1.4547983173911834</c:v>
                </c:pt>
                <c:pt idx="22">
                  <c:v>1.352978798809507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5-4142-839E-B59CE2FE609A}"/>
            </c:ext>
          </c:extLst>
        </c:ser>
        <c:ser>
          <c:idx val="1"/>
          <c:order val="1"/>
          <c:tx>
            <c:strRef>
              <c:f>CrudeMFP_IE!$R$4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(CrudeMFP_IE!$AG$4,CrudeMFP_IE!$AG$6:$AG$28)</c15:sqref>
                  </c15:fullRef>
                </c:ext>
              </c:extLst>
              <c:f>CrudeMFP_IE!$AG$6:$AG$28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CrudeMFP_IE!$R$5:$R$29</c15:sqref>
                  </c15:fullRef>
                </c:ext>
              </c:extLst>
              <c:f>CrudeMFP_IE!$R$6:$R$29</c:f>
              <c:numCache>
                <c:formatCode>0.000</c:formatCode>
                <c:ptCount val="24"/>
                <c:pt idx="0">
                  <c:v>1.5990682730853365</c:v>
                </c:pt>
                <c:pt idx="1">
                  <c:v>2.0191925104462594</c:v>
                </c:pt>
                <c:pt idx="2">
                  <c:v>2.412583369814596</c:v>
                </c:pt>
                <c:pt idx="3">
                  <c:v>2.744151434340298</c:v>
                </c:pt>
                <c:pt idx="4">
                  <c:v>3.0058501487407949</c:v>
                </c:pt>
                <c:pt idx="5">
                  <c:v>2.9252838594598383</c:v>
                </c:pt>
                <c:pt idx="6">
                  <c:v>3.2961412788467475</c:v>
                </c:pt>
                <c:pt idx="7">
                  <c:v>2.9283084882899177</c:v>
                </c:pt>
                <c:pt idx="8">
                  <c:v>3.1453087428670434</c:v>
                </c:pt>
                <c:pt idx="9">
                  <c:v>4.4555735901187381</c:v>
                </c:pt>
                <c:pt idx="10">
                  <c:v>2.9502493898721367</c:v>
                </c:pt>
                <c:pt idx="11">
                  <c:v>2.6583909146466511</c:v>
                </c:pt>
                <c:pt idx="12">
                  <c:v>1.7801927234278603</c:v>
                </c:pt>
                <c:pt idx="13">
                  <c:v>1.2138732695551588</c:v>
                </c:pt>
                <c:pt idx="14">
                  <c:v>0.77291777651311577</c:v>
                </c:pt>
                <c:pt idx="15">
                  <c:v>0.49567795228069766</c:v>
                </c:pt>
                <c:pt idx="16">
                  <c:v>0.90813257643918877</c:v>
                </c:pt>
                <c:pt idx="17">
                  <c:v>0.81658336987258451</c:v>
                </c:pt>
                <c:pt idx="18">
                  <c:v>2.6201872686356618</c:v>
                </c:pt>
                <c:pt idx="19">
                  <c:v>21.634069452338629</c:v>
                </c:pt>
                <c:pt idx="20">
                  <c:v>2.4870900698481622</c:v>
                </c:pt>
                <c:pt idx="21">
                  <c:v>3.3310181179286089</c:v>
                </c:pt>
                <c:pt idx="22">
                  <c:v>0.86673378485018238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5-4142-839E-B59CE2FE609A}"/>
            </c:ext>
          </c:extLst>
        </c:ser>
        <c:ser>
          <c:idx val="2"/>
          <c:order val="2"/>
          <c:tx>
            <c:strRef>
              <c:f>CrudeMFP_IE!$S$4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(CrudeMFP_IE!$AG$4,CrudeMFP_IE!$AG$6:$AG$28)</c15:sqref>
                  </c15:fullRef>
                </c:ext>
              </c:extLst>
              <c:f>CrudeMFP_IE!$AG$6:$AG$28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CrudeMFP_IE!$S$5:$S$29</c15:sqref>
                  </c15:fullRef>
                </c:ext>
              </c:extLst>
              <c:f>CrudeMFP_IE!$S$6:$S$29</c:f>
              <c:numCache>
                <c:formatCode>0.000</c:formatCode>
                <c:ptCount val="24"/>
                <c:pt idx="0">
                  <c:v>2.2425830734566241</c:v>
                </c:pt>
                <c:pt idx="1">
                  <c:v>5.5718131063403895</c:v>
                </c:pt>
                <c:pt idx="2">
                  <c:v>2.3905495988690197</c:v>
                </c:pt>
                <c:pt idx="3">
                  <c:v>2.0149403363199112</c:v>
                </c:pt>
                <c:pt idx="4">
                  <c:v>2.6453321051261196</c:v>
                </c:pt>
                <c:pt idx="5">
                  <c:v>-0.60142861583943974</c:v>
                </c:pt>
                <c:pt idx="6">
                  <c:v>2.3156337028982041</c:v>
                </c:pt>
                <c:pt idx="7">
                  <c:v>-2.1319545135926132</c:v>
                </c:pt>
                <c:pt idx="8">
                  <c:v>0.45763417323953615</c:v>
                </c:pt>
                <c:pt idx="9">
                  <c:v>-1.3944244561763752</c:v>
                </c:pt>
                <c:pt idx="10">
                  <c:v>-0.83423392622264947</c:v>
                </c:pt>
                <c:pt idx="11">
                  <c:v>2.8870009344975442</c:v>
                </c:pt>
                <c:pt idx="12">
                  <c:v>-3.0202730722199895</c:v>
                </c:pt>
                <c:pt idx="13">
                  <c:v>-1.7756680358635248</c:v>
                </c:pt>
                <c:pt idx="14">
                  <c:v>6.4742738039492735</c:v>
                </c:pt>
                <c:pt idx="15">
                  <c:v>1.0394684959435967</c:v>
                </c:pt>
                <c:pt idx="16">
                  <c:v>-2.8112500346393112</c:v>
                </c:pt>
                <c:pt idx="17">
                  <c:v>-1.2024120156123304</c:v>
                </c:pt>
                <c:pt idx="18">
                  <c:v>2.8621565766706585</c:v>
                </c:pt>
                <c:pt idx="19">
                  <c:v>-0.74957094329054996</c:v>
                </c:pt>
                <c:pt idx="20">
                  <c:v>-2.4870193093500754</c:v>
                </c:pt>
                <c:pt idx="21">
                  <c:v>1.7902293875363875</c:v>
                </c:pt>
                <c:pt idx="22">
                  <c:v>7.4189416939844532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5-4142-839E-B59CE2FE6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CrudeMFP_IE!$U$4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CrudeMFP_IE!$U$5:$U$29</c15:sqref>
                  </c15:fullRef>
                </c:ext>
              </c:extLst>
              <c:f>CrudeMFP_IE!$U$6:$U$29</c:f>
              <c:numCache>
                <c:formatCode>0.000</c:formatCode>
                <c:ptCount val="24"/>
                <c:pt idx="0">
                  <c:v>5.8193871035816969</c:v>
                </c:pt>
                <c:pt idx="1">
                  <c:v>9.9349756212708584</c:v>
                </c:pt>
                <c:pt idx="2">
                  <c:v>8.5180450166815191</c:v>
                </c:pt>
                <c:pt idx="3">
                  <c:v>8.0275497420958075</c:v>
                </c:pt>
                <c:pt idx="4">
                  <c:v>7.8379828892408909</c:v>
                </c:pt>
                <c:pt idx="5">
                  <c:v>3.7359204958447023</c:v>
                </c:pt>
                <c:pt idx="6">
                  <c:v>5.9073634423794985</c:v>
                </c:pt>
                <c:pt idx="7">
                  <c:v>1.2794859340305109</c:v>
                </c:pt>
                <c:pt idx="8">
                  <c:v>5.0635496427956284</c:v>
                </c:pt>
                <c:pt idx="9">
                  <c:v>5.9055391050142347</c:v>
                </c:pt>
                <c:pt idx="10">
                  <c:v>4.4722612085569935</c:v>
                </c:pt>
                <c:pt idx="11">
                  <c:v>7.5186942039357163</c:v>
                </c:pt>
                <c:pt idx="12">
                  <c:v>-2.2762115372408687</c:v>
                </c:pt>
                <c:pt idx="13">
                  <c:v>-6.5971963568314251</c:v>
                </c:pt>
                <c:pt idx="14">
                  <c:v>1.8435483900807625</c:v>
                </c:pt>
                <c:pt idx="15">
                  <c:v>0.80609429417020095</c:v>
                </c:pt>
                <c:pt idx="16">
                  <c:v>-2.138473520054518</c:v>
                </c:pt>
                <c:pt idx="17">
                  <c:v>1.414183778449285</c:v>
                </c:pt>
                <c:pt idx="18">
                  <c:v>7.331424984176671</c:v>
                </c:pt>
                <c:pt idx="19">
                  <c:v>22.784325034832698</c:v>
                </c:pt>
                <c:pt idx="20">
                  <c:v>1.2786850058285282</c:v>
                </c:pt>
                <c:pt idx="21">
                  <c:v>6.5760458228561802</c:v>
                </c:pt>
                <c:pt idx="22">
                  <c:v>9.6386542776441431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15-4142-839E-B59CE2FE6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IT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CrudeMFP_IT!$S$4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CrudeMFP_IT!$AG$5:$AG$29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CrudeMFP_IT!$S$5:$S$29</c:f>
              <c:numCache>
                <c:formatCode>0.000</c:formatCode>
                <c:ptCount val="25"/>
                <c:pt idx="1">
                  <c:v>-4.4796009774864642E-2</c:v>
                </c:pt>
                <c:pt idx="2">
                  <c:v>1.0285311588650008</c:v>
                </c:pt>
                <c:pt idx="3">
                  <c:v>-5.0272004293959172E-2</c:v>
                </c:pt>
                <c:pt idx="4">
                  <c:v>0.2961767676938003</c:v>
                </c:pt>
                <c:pt idx="5">
                  <c:v>2.381104944719052</c:v>
                </c:pt>
                <c:pt idx="6">
                  <c:v>0.24893819318558785</c:v>
                </c:pt>
                <c:pt idx="7">
                  <c:v>-1.1115534434733849</c:v>
                </c:pt>
                <c:pt idx="8">
                  <c:v>-1.1930767232150639</c:v>
                </c:pt>
                <c:pt idx="9">
                  <c:v>0.5056655958443611</c:v>
                </c:pt>
                <c:pt idx="10">
                  <c:v>-0.10181428154667338</c:v>
                </c:pt>
                <c:pt idx="11">
                  <c:v>-6.2946239480225596E-2</c:v>
                </c:pt>
                <c:pt idx="12">
                  <c:v>-0.10714606971712048</c:v>
                </c:pt>
                <c:pt idx="13">
                  <c:v>-0.99650696684363615</c:v>
                </c:pt>
                <c:pt idx="14">
                  <c:v>-3.6776341103323995</c:v>
                </c:pt>
                <c:pt idx="15">
                  <c:v>1.9257039043642901</c:v>
                </c:pt>
                <c:pt idx="16">
                  <c:v>0.50763283056985065</c:v>
                </c:pt>
                <c:pt idx="17">
                  <c:v>-1.0912917054173357</c:v>
                </c:pt>
                <c:pt idx="18">
                  <c:v>0.25734499551645112</c:v>
                </c:pt>
                <c:pt idx="19">
                  <c:v>0.25656226283119232</c:v>
                </c:pt>
                <c:pt idx="20">
                  <c:v>0.52705162443045361</c:v>
                </c:pt>
                <c:pt idx="21">
                  <c:v>0.3899506455068249</c:v>
                </c:pt>
                <c:pt idx="22">
                  <c:v>0.96688626965599811</c:v>
                </c:pt>
                <c:pt idx="23">
                  <c:v>0.3179292472659237</c:v>
                </c:pt>
                <c:pt idx="24">
                  <c:v>0.39488699166808844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21-469E-B1E3-85FDCCE90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99791464423117"/>
          <c:y val="0.18893556232036871"/>
          <c:w val="0.17190216805091144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IT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CrudeMFP_IT!$Q$4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(CrudeMFP_IT!$AG$4,CrudeMFP_IT!$AG$6:$AG$29)</c15:sqref>
                  </c15:fullRef>
                </c:ext>
              </c:extLst>
              <c:f>CrudeMFP_IT!$AG$6:$AG$29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CrudeMFP_IT!$Q$5:$Q$29</c15:sqref>
                  </c15:fullRef>
                </c:ext>
              </c:extLst>
              <c:f>CrudeMFP_IT!$Q$6:$Q$29</c:f>
              <c:numCache>
                <c:formatCode>0.000</c:formatCode>
                <c:ptCount val="24"/>
                <c:pt idx="0">
                  <c:v>0.74755649157378501</c:v>
                </c:pt>
                <c:pt idx="1">
                  <c:v>-9.8945961733035159E-3</c:v>
                </c:pt>
                <c:pt idx="2">
                  <c:v>1.116398588849048</c:v>
                </c:pt>
                <c:pt idx="3">
                  <c:v>0.57882992528553323</c:v>
                </c:pt>
                <c:pt idx="4">
                  <c:v>0.55593902328723299</c:v>
                </c:pt>
                <c:pt idx="5">
                  <c:v>0.78173722954257618</c:v>
                </c:pt>
                <c:pt idx="6">
                  <c:v>0.6442797518613127</c:v>
                </c:pt>
                <c:pt idx="7">
                  <c:v>0.53151490228463771</c:v>
                </c:pt>
                <c:pt idx="8">
                  <c:v>0.36408853275800501</c:v>
                </c:pt>
                <c:pt idx="9">
                  <c:v>0.23296422689255813</c:v>
                </c:pt>
                <c:pt idx="10">
                  <c:v>1.2698192313451939</c:v>
                </c:pt>
                <c:pt idx="11">
                  <c:v>0.98887276959745729</c:v>
                </c:pt>
                <c:pt idx="12">
                  <c:v>-0.25161780704449344</c:v>
                </c:pt>
                <c:pt idx="13">
                  <c:v>-2.2119972170135482</c:v>
                </c:pt>
                <c:pt idx="14">
                  <c:v>-0.36126406043069986</c:v>
                </c:pt>
                <c:pt idx="15">
                  <c:v>2.0961107625999943E-2</c:v>
                </c:pt>
                <c:pt idx="16">
                  <c:v>-1.621421870498517</c:v>
                </c:pt>
                <c:pt idx="17">
                  <c:v>-1.7202754236977527</c:v>
                </c:pt>
                <c:pt idx="18">
                  <c:v>-5.4239069035615227E-2</c:v>
                </c:pt>
                <c:pt idx="19">
                  <c:v>0.459940947965845</c:v>
                </c:pt>
                <c:pt idx="20">
                  <c:v>1.0165706732994428</c:v>
                </c:pt>
                <c:pt idx="21">
                  <c:v>0.63862517638997596</c:v>
                </c:pt>
                <c:pt idx="22">
                  <c:v>0.58857472383977683</c:v>
                </c:pt>
                <c:pt idx="23">
                  <c:v>-1.2925079959559535E-2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8-45FE-825B-E0721FCC3D43}"/>
            </c:ext>
          </c:extLst>
        </c:ser>
        <c:ser>
          <c:idx val="1"/>
          <c:order val="1"/>
          <c:tx>
            <c:strRef>
              <c:f>CrudeMFP_IT!$R$4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(CrudeMFP_IT!$AG$4,CrudeMFP_IT!$AG$6:$AG$29)</c15:sqref>
                  </c15:fullRef>
                </c:ext>
              </c:extLst>
              <c:f>CrudeMFP_IT!$AG$6:$AG$29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CrudeMFP_IT!$R$5:$R$29</c15:sqref>
                  </c15:fullRef>
                </c:ext>
              </c:extLst>
              <c:f>CrudeMFP_IT!$R$6:$R$29</c:f>
              <c:numCache>
                <c:formatCode>0.000</c:formatCode>
                <c:ptCount val="24"/>
                <c:pt idx="0">
                  <c:v>0.57699696074290863</c:v>
                </c:pt>
                <c:pt idx="1">
                  <c:v>0.55848370395310731</c:v>
                </c:pt>
                <c:pt idx="2">
                  <c:v>0.61611316980430486</c:v>
                </c:pt>
                <c:pt idx="3">
                  <c:v>0.67786358064205376</c:v>
                </c:pt>
                <c:pt idx="4">
                  <c:v>0.78896173493883826</c:v>
                </c:pt>
                <c:pt idx="5">
                  <c:v>0.80321291591401156</c:v>
                </c:pt>
                <c:pt idx="6">
                  <c:v>0.83205570757577707</c:v>
                </c:pt>
                <c:pt idx="7">
                  <c:v>0.73146960336689981</c:v>
                </c:pt>
                <c:pt idx="8">
                  <c:v>0.70093317375388897</c:v>
                </c:pt>
                <c:pt idx="9">
                  <c:v>0.67899828202855617</c:v>
                </c:pt>
                <c:pt idx="10">
                  <c:v>0.68196118286869845</c:v>
                </c:pt>
                <c:pt idx="11">
                  <c:v>0.67012468621434573</c:v>
                </c:pt>
                <c:pt idx="12">
                  <c:v>0.54501424706911217</c:v>
                </c:pt>
                <c:pt idx="13">
                  <c:v>0.28940824229284551</c:v>
                </c:pt>
                <c:pt idx="14">
                  <c:v>0.24603405683930063</c:v>
                </c:pt>
                <c:pt idx="15">
                  <c:v>0.19818981754059814</c:v>
                </c:pt>
                <c:pt idx="16">
                  <c:v>2.1196213832831395E-3</c:v>
                </c:pt>
                <c:pt idx="17">
                  <c:v>-0.11116715672144346</c:v>
                </c:pt>
                <c:pt idx="18">
                  <c:v>-0.14876384719761265</c:v>
                </c:pt>
                <c:pt idx="19">
                  <c:v>-0.12027853984597886</c:v>
                </c:pt>
                <c:pt idx="20">
                  <c:v>-5.7620079087376208E-2</c:v>
                </c:pt>
                <c:pt idx="21">
                  <c:v>-1.4673356934417068E-2</c:v>
                </c:pt>
                <c:pt idx="22">
                  <c:v>2.2720389143080992E-2</c:v>
                </c:pt>
                <c:pt idx="23">
                  <c:v>2.7665263665831882E-2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8-45FE-825B-E0721FCC3D43}"/>
            </c:ext>
          </c:extLst>
        </c:ser>
        <c:ser>
          <c:idx val="2"/>
          <c:order val="2"/>
          <c:tx>
            <c:strRef>
              <c:f>CrudeMFP_IT!$S$4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(CrudeMFP_IT!$AG$4,CrudeMFP_IT!$AG$6:$AG$29)</c15:sqref>
                  </c15:fullRef>
                </c:ext>
              </c:extLst>
              <c:f>CrudeMFP_IT!$AG$6:$AG$29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CrudeMFP_IT!$S$5:$S$29</c15:sqref>
                  </c15:fullRef>
                </c:ext>
              </c:extLst>
              <c:f>CrudeMFP_IT!$S$6:$S$29</c:f>
              <c:numCache>
                <c:formatCode>0.000</c:formatCode>
                <c:ptCount val="24"/>
                <c:pt idx="0">
                  <c:v>-4.4796009774864642E-2</c:v>
                </c:pt>
                <c:pt idx="1">
                  <c:v>1.0285311588650008</c:v>
                </c:pt>
                <c:pt idx="2">
                  <c:v>-5.0272004293959172E-2</c:v>
                </c:pt>
                <c:pt idx="3">
                  <c:v>0.2961767676938003</c:v>
                </c:pt>
                <c:pt idx="4">
                  <c:v>2.381104944719052</c:v>
                </c:pt>
                <c:pt idx="5">
                  <c:v>0.24893819318558785</c:v>
                </c:pt>
                <c:pt idx="6">
                  <c:v>-1.1115534434733849</c:v>
                </c:pt>
                <c:pt idx="7">
                  <c:v>-1.1930767232150639</c:v>
                </c:pt>
                <c:pt idx="8">
                  <c:v>0.5056655958443611</c:v>
                </c:pt>
                <c:pt idx="9">
                  <c:v>-0.10181428154667338</c:v>
                </c:pt>
                <c:pt idx="10">
                  <c:v>-6.2946239480225596E-2</c:v>
                </c:pt>
                <c:pt idx="11">
                  <c:v>-0.10714606971712048</c:v>
                </c:pt>
                <c:pt idx="12">
                  <c:v>-0.99650696684363615</c:v>
                </c:pt>
                <c:pt idx="13">
                  <c:v>-3.6776341103323995</c:v>
                </c:pt>
                <c:pt idx="14">
                  <c:v>1.9257039043642901</c:v>
                </c:pt>
                <c:pt idx="15">
                  <c:v>0.50763283056985065</c:v>
                </c:pt>
                <c:pt idx="16">
                  <c:v>-1.0912917054173357</c:v>
                </c:pt>
                <c:pt idx="17">
                  <c:v>0.25734499551645112</c:v>
                </c:pt>
                <c:pt idx="18">
                  <c:v>0.25656226283119232</c:v>
                </c:pt>
                <c:pt idx="19">
                  <c:v>0.52705162443045361</c:v>
                </c:pt>
                <c:pt idx="20">
                  <c:v>0.3899506455068249</c:v>
                </c:pt>
                <c:pt idx="21">
                  <c:v>0.96688626965599811</c:v>
                </c:pt>
                <c:pt idx="22">
                  <c:v>0.3179292472659237</c:v>
                </c:pt>
                <c:pt idx="23">
                  <c:v>0.39488699166808844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8-45FE-825B-E0721FCC3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CrudeMFP_IT!$U$4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CrudeMFP_IT!$U$5:$U$29</c15:sqref>
                  </c15:fullRef>
                </c:ext>
              </c:extLst>
              <c:f>CrudeMFP_IT!$U$6:$U$29</c:f>
              <c:numCache>
                <c:formatCode>0.000</c:formatCode>
                <c:ptCount val="24"/>
                <c:pt idx="0">
                  <c:v>1.279757442541829</c:v>
                </c:pt>
                <c:pt idx="1">
                  <c:v>1.5771202666448048</c:v>
                </c:pt>
                <c:pt idx="2">
                  <c:v>1.6822397543593937</c:v>
                </c:pt>
                <c:pt idx="3">
                  <c:v>1.5528702736213873</c:v>
                </c:pt>
                <c:pt idx="4">
                  <c:v>3.7260057029451232</c:v>
                </c:pt>
                <c:pt idx="5">
                  <c:v>1.8338883386421756</c:v>
                </c:pt>
                <c:pt idx="6">
                  <c:v>0.36478201596370496</c:v>
                </c:pt>
                <c:pt idx="7">
                  <c:v>6.9907782436473553E-2</c:v>
                </c:pt>
                <c:pt idx="8">
                  <c:v>1.5706873023562551</c:v>
                </c:pt>
                <c:pt idx="9">
                  <c:v>0.81014822737444092</c:v>
                </c:pt>
                <c:pt idx="10">
                  <c:v>1.8888341747336668</c:v>
                </c:pt>
                <c:pt idx="11">
                  <c:v>1.5518513860946825</c:v>
                </c:pt>
                <c:pt idx="12">
                  <c:v>-0.70311052681901742</c:v>
                </c:pt>
                <c:pt idx="13">
                  <c:v>-5.6002230850531021</c:v>
                </c:pt>
                <c:pt idx="14">
                  <c:v>1.8104739007728909</c:v>
                </c:pt>
                <c:pt idx="15">
                  <c:v>0.72678375573644871</c:v>
                </c:pt>
                <c:pt idx="16">
                  <c:v>-2.7105939545325697</c:v>
                </c:pt>
                <c:pt idx="17">
                  <c:v>-1.574097584902745</c:v>
                </c:pt>
                <c:pt idx="18">
                  <c:v>5.3559346597964463E-2</c:v>
                </c:pt>
                <c:pt idx="19">
                  <c:v>0.86671403255031976</c:v>
                </c:pt>
                <c:pt idx="20">
                  <c:v>1.3489012397188915</c:v>
                </c:pt>
                <c:pt idx="21">
                  <c:v>1.590838089111557</c:v>
                </c:pt>
                <c:pt idx="22">
                  <c:v>0.92922436024878152</c:v>
                </c:pt>
                <c:pt idx="23">
                  <c:v>0.40962717537436077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58-45FE-825B-E0721FCC3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LT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CrudeMFP_LT!$S$4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CrudeMFP_LT!$AG$5:$AG$29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CrudeMFP_LT!$S$5:$S$29</c:f>
              <c:numCache>
                <c:formatCode>0.000</c:formatCode>
                <c:ptCount val="25"/>
                <c:pt idx="1">
                  <c:v>4.3091117252574147</c:v>
                </c:pt>
                <c:pt idx="2">
                  <c:v>6.7120275216939635</c:v>
                </c:pt>
                <c:pt idx="3">
                  <c:v>5.0421584317139265</c:v>
                </c:pt>
                <c:pt idx="4">
                  <c:v>1.3191993720539972</c:v>
                </c:pt>
                <c:pt idx="5">
                  <c:v>1.738678081649442</c:v>
                </c:pt>
                <c:pt idx="6">
                  <c:v>8.0158822811790706</c:v>
                </c:pt>
                <c:pt idx="7">
                  <c:v>4.4940694306284454</c:v>
                </c:pt>
                <c:pt idx="8">
                  <c:v>8.0954803357117946</c:v>
                </c:pt>
                <c:pt idx="9">
                  <c:v>2.6888704013671125</c:v>
                </c:pt>
                <c:pt idx="10">
                  <c:v>5.1891967375269292</c:v>
                </c:pt>
                <c:pt idx="11">
                  <c:v>5.427066446148352</c:v>
                </c:pt>
                <c:pt idx="12">
                  <c:v>5.8216845372488146</c:v>
                </c:pt>
                <c:pt idx="13">
                  <c:v>0.32585094216310084</c:v>
                </c:pt>
                <c:pt idx="14">
                  <c:v>-9.8868069897352182</c:v>
                </c:pt>
                <c:pt idx="15">
                  <c:v>3.7075745565284457</c:v>
                </c:pt>
                <c:pt idx="16">
                  <c:v>5.358962961988599</c:v>
                </c:pt>
                <c:pt idx="17">
                  <c:v>2.1517679033475252</c:v>
                </c:pt>
                <c:pt idx="18">
                  <c:v>2.3284150307455334</c:v>
                </c:pt>
                <c:pt idx="19">
                  <c:v>1.6747007665928089</c:v>
                </c:pt>
                <c:pt idx="20">
                  <c:v>-0.50911213096667507</c:v>
                </c:pt>
                <c:pt idx="21">
                  <c:v>-0.4568019627481088</c:v>
                </c:pt>
                <c:pt idx="22">
                  <c:v>4.6334472107704574</c:v>
                </c:pt>
                <c:pt idx="23">
                  <c:v>1.4909154575151473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F7-41E9-BBDC-DA7E017CD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07044989420371"/>
          <c:y val="0.20218002161494519"/>
          <c:w val="0.16637049498768602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LT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CrudeMFP_LT!$Q$4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(CrudeMFP_LT!$AG$4,CrudeMFP_LT!$AG$6:$AG$28)</c15:sqref>
                  </c15:fullRef>
                </c:ext>
              </c:extLst>
              <c:f>CrudeMFP_LT!$AG$6:$AG$28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CrudeMFP_LT!$Q$5:$Q$29</c15:sqref>
                  </c15:fullRef>
                </c:ext>
              </c:extLst>
              <c:f>CrudeMFP_LT!$Q$6:$Q$29</c:f>
              <c:numCache>
                <c:formatCode>0.000</c:formatCode>
                <c:ptCount val="24"/>
                <c:pt idx="0">
                  <c:v>0.41879039957172387</c:v>
                </c:pt>
                <c:pt idx="1">
                  <c:v>0.52060451924914197</c:v>
                </c:pt>
                <c:pt idx="2">
                  <c:v>1.1064025369808022</c:v>
                </c:pt>
                <c:pt idx="3">
                  <c:v>-3.1853346482556821</c:v>
                </c:pt>
                <c:pt idx="4">
                  <c:v>1.3760968967090257</c:v>
                </c:pt>
                <c:pt idx="5">
                  <c:v>-2.4933036368756212</c:v>
                </c:pt>
                <c:pt idx="6">
                  <c:v>1.0316757437759236</c:v>
                </c:pt>
                <c:pt idx="7">
                  <c:v>0.68267135765564335</c:v>
                </c:pt>
                <c:pt idx="8">
                  <c:v>2.0974492557728461</c:v>
                </c:pt>
                <c:pt idx="9">
                  <c:v>0.50999730378304209</c:v>
                </c:pt>
                <c:pt idx="10">
                  <c:v>-0.42059766359862438</c:v>
                </c:pt>
                <c:pt idx="11">
                  <c:v>2.0556153811833027</c:v>
                </c:pt>
                <c:pt idx="12">
                  <c:v>8.7445176523420862E-2</c:v>
                </c:pt>
                <c:pt idx="13">
                  <c:v>-6.5661547714816848</c:v>
                </c:pt>
                <c:pt idx="14">
                  <c:v>-2.1098435826893733</c:v>
                </c:pt>
                <c:pt idx="15">
                  <c:v>-0.39462068310960569</c:v>
                </c:pt>
                <c:pt idx="16">
                  <c:v>0.86029981515941512</c:v>
                </c:pt>
                <c:pt idx="17">
                  <c:v>0.23093430937076395</c:v>
                </c:pt>
                <c:pt idx="18">
                  <c:v>0.78486427512732237</c:v>
                </c:pt>
                <c:pt idx="19">
                  <c:v>1.4575968567369002</c:v>
                </c:pt>
                <c:pt idx="20">
                  <c:v>1.914114181812999</c:v>
                </c:pt>
                <c:pt idx="21">
                  <c:v>-1.6526073133967498</c:v>
                </c:pt>
                <c:pt idx="22">
                  <c:v>1.0112385873048546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4-4549-882C-D98D8B9017E7}"/>
            </c:ext>
          </c:extLst>
        </c:ser>
        <c:ser>
          <c:idx val="1"/>
          <c:order val="1"/>
          <c:tx>
            <c:strRef>
              <c:f>CrudeMFP_LT!$R$4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(CrudeMFP_LT!$AG$4,CrudeMFP_LT!$AG$6:$AG$28)</c15:sqref>
                  </c15:fullRef>
                </c:ext>
              </c:extLst>
              <c:f>CrudeMFP_LT!$AG$6:$AG$28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CrudeMFP_LT!$R$5:$R$29</c15:sqref>
                  </c15:fullRef>
                </c:ext>
              </c:extLst>
              <c:f>CrudeMFP_LT!$R$6:$R$29</c:f>
              <c:numCache>
                <c:formatCode>0.000</c:formatCode>
                <c:ptCount val="24"/>
                <c:pt idx="0">
                  <c:v>0.30191929529872802</c:v>
                </c:pt>
                <c:pt idx="1">
                  <c:v>0.75094746728366202</c:v>
                </c:pt>
                <c:pt idx="2">
                  <c:v>1.0609571186950815</c:v>
                </c:pt>
                <c:pt idx="3">
                  <c:v>0.71799735826286648</c:v>
                </c:pt>
                <c:pt idx="4">
                  <c:v>0.51410308415237527</c:v>
                </c:pt>
                <c:pt idx="5">
                  <c:v>0.79941008706868022</c:v>
                </c:pt>
                <c:pt idx="6">
                  <c:v>1.0075302942235729</c:v>
                </c:pt>
                <c:pt idx="7">
                  <c:v>1.266050590885631</c:v>
                </c:pt>
                <c:pt idx="8">
                  <c:v>1.5763906372957777</c:v>
                </c:pt>
                <c:pt idx="9">
                  <c:v>1.7487948123186796</c:v>
                </c:pt>
                <c:pt idx="10">
                  <c:v>2.1456758976170991</c:v>
                </c:pt>
                <c:pt idx="11">
                  <c:v>2.6554857507108567</c:v>
                </c:pt>
                <c:pt idx="12">
                  <c:v>2.1675354561932165</c:v>
                </c:pt>
                <c:pt idx="13">
                  <c:v>0.39075853888249934</c:v>
                </c:pt>
                <c:pt idx="14">
                  <c:v>4.0024959194096918E-2</c:v>
                </c:pt>
                <c:pt idx="15">
                  <c:v>0.89934408329103566</c:v>
                </c:pt>
                <c:pt idx="16">
                  <c:v>0.75976045911257806</c:v>
                </c:pt>
                <c:pt idx="17">
                  <c:v>0.92915961261764013</c:v>
                </c:pt>
                <c:pt idx="18">
                  <c:v>1.016331712324829</c:v>
                </c:pt>
                <c:pt idx="19">
                  <c:v>1.0558767667637985</c:v>
                </c:pt>
                <c:pt idx="20">
                  <c:v>1.0303146653285666</c:v>
                </c:pt>
                <c:pt idx="21">
                  <c:v>1.2125920720211936</c:v>
                </c:pt>
                <c:pt idx="22">
                  <c:v>1.4134846360866726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4-4549-882C-D98D8B9017E7}"/>
            </c:ext>
          </c:extLst>
        </c:ser>
        <c:ser>
          <c:idx val="2"/>
          <c:order val="2"/>
          <c:tx>
            <c:strRef>
              <c:f>CrudeMFP_LT!$S$4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(CrudeMFP_LT!$AG$4,CrudeMFP_LT!$AG$6:$AG$28)</c15:sqref>
                  </c15:fullRef>
                </c:ext>
              </c:extLst>
              <c:f>CrudeMFP_LT!$AG$6:$AG$28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CrudeMFP_LT!$S$5:$S$29</c15:sqref>
                  </c15:fullRef>
                </c:ext>
              </c:extLst>
              <c:f>CrudeMFP_LT!$S$6:$S$29</c:f>
              <c:numCache>
                <c:formatCode>0.000</c:formatCode>
                <c:ptCount val="24"/>
                <c:pt idx="0">
                  <c:v>4.3091117252574147</c:v>
                </c:pt>
                <c:pt idx="1">
                  <c:v>6.7120275216939635</c:v>
                </c:pt>
                <c:pt idx="2">
                  <c:v>5.0421584317139265</c:v>
                </c:pt>
                <c:pt idx="3">
                  <c:v>1.3191993720539972</c:v>
                </c:pt>
                <c:pt idx="4">
                  <c:v>1.738678081649442</c:v>
                </c:pt>
                <c:pt idx="5">
                  <c:v>8.0158822811790706</c:v>
                </c:pt>
                <c:pt idx="6">
                  <c:v>4.4940694306284454</c:v>
                </c:pt>
                <c:pt idx="7">
                  <c:v>8.0954803357117946</c:v>
                </c:pt>
                <c:pt idx="8">
                  <c:v>2.6888704013671125</c:v>
                </c:pt>
                <c:pt idx="9">
                  <c:v>5.1891967375269292</c:v>
                </c:pt>
                <c:pt idx="10">
                  <c:v>5.427066446148352</c:v>
                </c:pt>
                <c:pt idx="11">
                  <c:v>5.8216845372488146</c:v>
                </c:pt>
                <c:pt idx="12">
                  <c:v>0.32585094216310084</c:v>
                </c:pt>
                <c:pt idx="13">
                  <c:v>-9.8868069897352182</c:v>
                </c:pt>
                <c:pt idx="14">
                  <c:v>3.7075745565284457</c:v>
                </c:pt>
                <c:pt idx="15">
                  <c:v>5.358962961988599</c:v>
                </c:pt>
                <c:pt idx="16">
                  <c:v>2.1517679033475252</c:v>
                </c:pt>
                <c:pt idx="17">
                  <c:v>2.3284150307455334</c:v>
                </c:pt>
                <c:pt idx="18">
                  <c:v>1.6747007665928089</c:v>
                </c:pt>
                <c:pt idx="19">
                  <c:v>-0.50911213096667507</c:v>
                </c:pt>
                <c:pt idx="20">
                  <c:v>-0.4568019627481088</c:v>
                </c:pt>
                <c:pt idx="21">
                  <c:v>4.6334472107704574</c:v>
                </c:pt>
                <c:pt idx="22">
                  <c:v>1.4909154575151473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4-4549-882C-D98D8B901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CrudeMFP_LT!$U$4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CrudeMFP_LT!$U$5:$U$29</c15:sqref>
                  </c15:fullRef>
                </c:ext>
              </c:extLst>
              <c:f>CrudeMFP_LT!$U$6:$U$29</c:f>
              <c:numCache>
                <c:formatCode>0.000</c:formatCode>
                <c:ptCount val="24"/>
                <c:pt idx="0">
                  <c:v>5.0298214201278668</c:v>
                </c:pt>
                <c:pt idx="1">
                  <c:v>7.983579508226768</c:v>
                </c:pt>
                <c:pt idx="2">
                  <c:v>7.2095180873898101</c:v>
                </c:pt>
                <c:pt idx="3">
                  <c:v>-1.1481379179388185</c:v>
                </c:pt>
                <c:pt idx="4">
                  <c:v>3.628878062510843</c:v>
                </c:pt>
                <c:pt idx="5">
                  <c:v>6.3219887313721301</c:v>
                </c:pt>
                <c:pt idx="6">
                  <c:v>6.5332754686279415</c:v>
                </c:pt>
                <c:pt idx="7">
                  <c:v>10.044202284253068</c:v>
                </c:pt>
                <c:pt idx="8">
                  <c:v>6.3627102944357361</c:v>
                </c:pt>
                <c:pt idx="9">
                  <c:v>7.4479888536286509</c:v>
                </c:pt>
                <c:pt idx="10">
                  <c:v>7.1521446801668276</c:v>
                </c:pt>
                <c:pt idx="11">
                  <c:v>10.532785669142974</c:v>
                </c:pt>
                <c:pt idx="12">
                  <c:v>2.5808315748797384</c:v>
                </c:pt>
                <c:pt idx="13">
                  <c:v>-16.062203222334404</c:v>
                </c:pt>
                <c:pt idx="14">
                  <c:v>1.6377559330331692</c:v>
                </c:pt>
                <c:pt idx="15">
                  <c:v>5.8636863621700286</c:v>
                </c:pt>
                <c:pt idx="16">
                  <c:v>3.7718281776195184</c:v>
                </c:pt>
                <c:pt idx="17">
                  <c:v>3.4885089527339375</c:v>
                </c:pt>
                <c:pt idx="18">
                  <c:v>3.4758967540449603</c:v>
                </c:pt>
                <c:pt idx="19">
                  <c:v>2.0043614925340236</c:v>
                </c:pt>
                <c:pt idx="20">
                  <c:v>2.4876268843934568</c:v>
                </c:pt>
                <c:pt idx="21">
                  <c:v>4.1934319693949007</c:v>
                </c:pt>
                <c:pt idx="22">
                  <c:v>3.9156386809066746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F4-4549-882C-D98D8B901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LV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CrudeMFP_LV!$S$4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CrudeMFP_LV!$AG$5:$AG$29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CrudeMFP_LV!$S$5:$S$29</c:f>
              <c:numCache>
                <c:formatCode>0.000</c:formatCode>
                <c:ptCount val="25"/>
                <c:pt idx="1">
                  <c:v>3.1129312788937029</c:v>
                </c:pt>
                <c:pt idx="2">
                  <c:v>7.3063342167357801</c:v>
                </c:pt>
                <c:pt idx="3">
                  <c:v>7.2431966403343599</c:v>
                </c:pt>
                <c:pt idx="4">
                  <c:v>4.5697496868972589</c:v>
                </c:pt>
                <c:pt idx="5">
                  <c:v>7.4134859152236761</c:v>
                </c:pt>
                <c:pt idx="6">
                  <c:v>5.0878868615716453</c:v>
                </c:pt>
                <c:pt idx="7">
                  <c:v>7.1580581440562474</c:v>
                </c:pt>
                <c:pt idx="8">
                  <c:v>7.7395195226290827</c:v>
                </c:pt>
                <c:pt idx="9">
                  <c:v>8.0297336275849762</c:v>
                </c:pt>
                <c:pt idx="10">
                  <c:v>7.6469575444711477</c:v>
                </c:pt>
                <c:pt idx="11">
                  <c:v>6.9254345891754516</c:v>
                </c:pt>
                <c:pt idx="12">
                  <c:v>6.0575034233856648</c:v>
                </c:pt>
                <c:pt idx="13">
                  <c:v>-0.73686347453400514</c:v>
                </c:pt>
                <c:pt idx="14">
                  <c:v>-1.8249571942619405</c:v>
                </c:pt>
                <c:pt idx="15">
                  <c:v>-0.38039915473592589</c:v>
                </c:pt>
                <c:pt idx="16">
                  <c:v>1.0043383633554337</c:v>
                </c:pt>
                <c:pt idx="17">
                  <c:v>6.036898551551924</c:v>
                </c:pt>
                <c:pt idx="18">
                  <c:v>0.4626835709633188</c:v>
                </c:pt>
                <c:pt idx="19">
                  <c:v>2.1856687068154774</c:v>
                </c:pt>
                <c:pt idx="20">
                  <c:v>4.0644091530028943</c:v>
                </c:pt>
                <c:pt idx="21">
                  <c:v>2.2622322898701785</c:v>
                </c:pt>
                <c:pt idx="22">
                  <c:v>3.9247577835780527</c:v>
                </c:pt>
                <c:pt idx="23">
                  <c:v>1.8862055719837967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EA-4479-92B9-FC7136FCB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9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708431581187484"/>
          <c:y val="0.1938212469173988"/>
          <c:w val="0.18101979144498828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LV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CrudeMFP_LV!$Q$4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(CrudeMFP_LV!$AG$4,CrudeMFP_LV!$AG$6:$AG$28)</c15:sqref>
                  </c15:fullRef>
                </c:ext>
              </c:extLst>
              <c:f>CrudeMFP_LV!$AG$6:$AG$28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CrudeMFP_LV!$Q$5:$Q$29</c15:sqref>
                  </c15:fullRef>
                </c:ext>
              </c:extLst>
              <c:f>CrudeMFP_LV!$Q$6:$Q$29</c:f>
              <c:numCache>
                <c:formatCode>0.000</c:formatCode>
                <c:ptCount val="24"/>
                <c:pt idx="0">
                  <c:v>0.26519089161880133</c:v>
                </c:pt>
                <c:pt idx="1">
                  <c:v>2.4018626807080583</c:v>
                </c:pt>
                <c:pt idx="2">
                  <c:v>-0.24567205925993818</c:v>
                </c:pt>
                <c:pt idx="3">
                  <c:v>-0.97849856830458204</c:v>
                </c:pt>
                <c:pt idx="4">
                  <c:v>-1.8189183475854773</c:v>
                </c:pt>
                <c:pt idx="5">
                  <c:v>1.0960821991578771</c:v>
                </c:pt>
                <c:pt idx="6">
                  <c:v>-0.11240619271033764</c:v>
                </c:pt>
                <c:pt idx="7">
                  <c:v>0.15503526502459586</c:v>
                </c:pt>
                <c:pt idx="8">
                  <c:v>-0.79231834870368301</c:v>
                </c:pt>
                <c:pt idx="9">
                  <c:v>1.5400857360564841</c:v>
                </c:pt>
                <c:pt idx="10">
                  <c:v>2.5485799020768272</c:v>
                </c:pt>
                <c:pt idx="11">
                  <c:v>0.97946646697637696</c:v>
                </c:pt>
                <c:pt idx="12">
                  <c:v>-1.8840113755480306</c:v>
                </c:pt>
                <c:pt idx="13">
                  <c:v>-10.700842290756134</c:v>
                </c:pt>
                <c:pt idx="14">
                  <c:v>-4.4098573558877092</c:v>
                </c:pt>
                <c:pt idx="15">
                  <c:v>1.2589160066237384</c:v>
                </c:pt>
                <c:pt idx="16">
                  <c:v>0.27543315345612485</c:v>
                </c:pt>
                <c:pt idx="17">
                  <c:v>1.0156030917679717</c:v>
                </c:pt>
                <c:pt idx="18">
                  <c:v>-0.43752630641492896</c:v>
                </c:pt>
                <c:pt idx="19">
                  <c:v>-0.28980433108457165</c:v>
                </c:pt>
                <c:pt idx="20">
                  <c:v>-0.15731173835987278</c:v>
                </c:pt>
                <c:pt idx="21">
                  <c:v>-0.53545431352253492</c:v>
                </c:pt>
                <c:pt idx="22">
                  <c:v>1.3175298289109652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B-40F1-A0AE-ED7109BC4883}"/>
            </c:ext>
          </c:extLst>
        </c:ser>
        <c:ser>
          <c:idx val="1"/>
          <c:order val="1"/>
          <c:tx>
            <c:strRef>
              <c:f>CrudeMFP_LV!$R$4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(CrudeMFP_LV!$AG$4,CrudeMFP_LV!$AG$6:$AG$28)</c15:sqref>
                  </c15:fullRef>
                </c:ext>
              </c:extLst>
              <c:f>CrudeMFP_LV!$AG$6:$AG$28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CrudeMFP_LV!$R$5:$R$29</c15:sqref>
                  </c15:fullRef>
                </c:ext>
              </c:extLst>
              <c:f>CrudeMFP_LV!$R$6:$R$29</c:f>
              <c:numCache>
                <c:formatCode>0.000</c:formatCode>
                <c:ptCount val="24"/>
                <c:pt idx="0">
                  <c:v>-1.0147659708336145</c:v>
                </c:pt>
                <c:pt idx="1">
                  <c:v>-0.94680144036184977</c:v>
                </c:pt>
                <c:pt idx="2">
                  <c:v>-0.55525249245912423</c:v>
                </c:pt>
                <c:pt idx="3">
                  <c:v>-0.53792551364481134</c:v>
                </c:pt>
                <c:pt idx="4">
                  <c:v>-0.27914340705132057</c:v>
                </c:pt>
                <c:pt idx="5">
                  <c:v>4.4681161885906283E-2</c:v>
                </c:pt>
                <c:pt idx="6">
                  <c:v>-4.7935774750228775E-2</c:v>
                </c:pt>
                <c:pt idx="7">
                  <c:v>0.12994159255755394</c:v>
                </c:pt>
                <c:pt idx="8">
                  <c:v>0.69266824662965198</c:v>
                </c:pt>
                <c:pt idx="9">
                  <c:v>1.1417592130488285</c:v>
                </c:pt>
                <c:pt idx="10">
                  <c:v>1.320238417538623</c:v>
                </c:pt>
                <c:pt idx="11">
                  <c:v>1.6031858129135901</c:v>
                </c:pt>
                <c:pt idx="12">
                  <c:v>0.90804979327193902</c:v>
                </c:pt>
                <c:pt idx="13">
                  <c:v>-9.8342325961875685E-2</c:v>
                </c:pt>
                <c:pt idx="14">
                  <c:v>-0.51433108487193391</c:v>
                </c:pt>
                <c:pt idx="15">
                  <c:v>-0.17393247846647555</c:v>
                </c:pt>
                <c:pt idx="16">
                  <c:v>9.4737181130440745E-2</c:v>
                </c:pt>
                <c:pt idx="17">
                  <c:v>-0.12847353873888553</c:v>
                </c:pt>
                <c:pt idx="18">
                  <c:v>-0.13920466992979852</c:v>
                </c:pt>
                <c:pt idx="19">
                  <c:v>-0.18064691376228059</c:v>
                </c:pt>
                <c:pt idx="20">
                  <c:v>-0.32530263828769701</c:v>
                </c:pt>
                <c:pt idx="21">
                  <c:v>-0.13353008354489918</c:v>
                </c:pt>
                <c:pt idx="22">
                  <c:v>9.0674773443640513E-2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B-40F1-A0AE-ED7109BC4883}"/>
            </c:ext>
          </c:extLst>
        </c:ser>
        <c:ser>
          <c:idx val="2"/>
          <c:order val="2"/>
          <c:tx>
            <c:strRef>
              <c:f>CrudeMFP_LV!$S$4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(CrudeMFP_LV!$AG$4,CrudeMFP_LV!$AG$6:$AG$28)</c15:sqref>
                  </c15:fullRef>
                </c:ext>
              </c:extLst>
              <c:f>CrudeMFP_LV!$AG$6:$AG$28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CrudeMFP_LV!$S$5:$S$29</c15:sqref>
                  </c15:fullRef>
                </c:ext>
              </c:extLst>
              <c:f>CrudeMFP_LV!$S$6:$S$29</c:f>
              <c:numCache>
                <c:formatCode>0.000</c:formatCode>
                <c:ptCount val="24"/>
                <c:pt idx="0">
                  <c:v>3.1129312788937029</c:v>
                </c:pt>
                <c:pt idx="1">
                  <c:v>7.3063342167357801</c:v>
                </c:pt>
                <c:pt idx="2">
                  <c:v>7.2431966403343599</c:v>
                </c:pt>
                <c:pt idx="3">
                  <c:v>4.5697496868972589</c:v>
                </c:pt>
                <c:pt idx="4">
                  <c:v>7.4134859152236761</c:v>
                </c:pt>
                <c:pt idx="5">
                  <c:v>5.0878868615716453</c:v>
                </c:pt>
                <c:pt idx="6">
                  <c:v>7.1580581440562474</c:v>
                </c:pt>
                <c:pt idx="7">
                  <c:v>7.7395195226290827</c:v>
                </c:pt>
                <c:pt idx="8">
                  <c:v>8.0297336275849762</c:v>
                </c:pt>
                <c:pt idx="9">
                  <c:v>7.6469575444711477</c:v>
                </c:pt>
                <c:pt idx="10">
                  <c:v>6.9254345891754516</c:v>
                </c:pt>
                <c:pt idx="11">
                  <c:v>6.0575034233856648</c:v>
                </c:pt>
                <c:pt idx="12">
                  <c:v>-0.73686347453400514</c:v>
                </c:pt>
                <c:pt idx="13">
                  <c:v>-1.8249571942619405</c:v>
                </c:pt>
                <c:pt idx="14">
                  <c:v>-0.38039915473592589</c:v>
                </c:pt>
                <c:pt idx="15">
                  <c:v>1.0043383633554337</c:v>
                </c:pt>
                <c:pt idx="16">
                  <c:v>6.036898551551924</c:v>
                </c:pt>
                <c:pt idx="17">
                  <c:v>0.4626835709633188</c:v>
                </c:pt>
                <c:pt idx="18">
                  <c:v>2.1856687068154774</c:v>
                </c:pt>
                <c:pt idx="19">
                  <c:v>4.0644091530028943</c:v>
                </c:pt>
                <c:pt idx="20">
                  <c:v>2.2622322898701785</c:v>
                </c:pt>
                <c:pt idx="21">
                  <c:v>3.9247577835780527</c:v>
                </c:pt>
                <c:pt idx="22">
                  <c:v>1.8862055719837967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0B-40F1-A0AE-ED7109BC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CrudeMFP_LV!$U$4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CrudeMFP_LV!$U$5:$U$29</c15:sqref>
                  </c15:fullRef>
                </c:ext>
              </c:extLst>
              <c:f>CrudeMFP_LV!$U$6:$U$29</c:f>
              <c:numCache>
                <c:formatCode>0.000</c:formatCode>
                <c:ptCount val="24"/>
                <c:pt idx="0">
                  <c:v>2.3633561996788899</c:v>
                </c:pt>
                <c:pt idx="1">
                  <c:v>8.7613954570819885</c:v>
                </c:pt>
                <c:pt idx="2">
                  <c:v>6.4422720886152973</c:v>
                </c:pt>
                <c:pt idx="3">
                  <c:v>3.0533256049478652</c:v>
                </c:pt>
                <c:pt idx="4">
                  <c:v>5.3154241605868791</c:v>
                </c:pt>
                <c:pt idx="5">
                  <c:v>6.2286502226154283</c:v>
                </c:pt>
                <c:pt idx="6">
                  <c:v>6.9977161765956808</c:v>
                </c:pt>
                <c:pt idx="7">
                  <c:v>8.0244963802112323</c:v>
                </c:pt>
                <c:pt idx="8">
                  <c:v>7.9300835255109448</c:v>
                </c:pt>
                <c:pt idx="9">
                  <c:v>10.328802493576461</c:v>
                </c:pt>
                <c:pt idx="10">
                  <c:v>10.794252908790902</c:v>
                </c:pt>
                <c:pt idx="11">
                  <c:v>8.6401557032756315</c:v>
                </c:pt>
                <c:pt idx="12">
                  <c:v>-1.7128250568100967</c:v>
                </c:pt>
                <c:pt idx="13">
                  <c:v>-12.62414181097995</c:v>
                </c:pt>
                <c:pt idx="14">
                  <c:v>-5.304587595495569</c:v>
                </c:pt>
                <c:pt idx="15">
                  <c:v>2.0893218915126965</c:v>
                </c:pt>
                <c:pt idx="16">
                  <c:v>6.4070688861384895</c:v>
                </c:pt>
                <c:pt idx="17">
                  <c:v>1.3498131239924049</c:v>
                </c:pt>
                <c:pt idx="18">
                  <c:v>1.6089377304707497</c:v>
                </c:pt>
                <c:pt idx="19">
                  <c:v>3.5939579081560424</c:v>
                </c:pt>
                <c:pt idx="20">
                  <c:v>1.7796179132226086</c:v>
                </c:pt>
                <c:pt idx="21">
                  <c:v>3.2557733865106186</c:v>
                </c:pt>
                <c:pt idx="22">
                  <c:v>3.2944101743384024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0B-40F1-A0AE-ED7109BC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AT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CrudeMFP_AT!$S$4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CrudeMFP_AT!$AG$5:$AG$29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CrudeMFP_AT!$S$5:$S$29</c:f>
              <c:numCache>
                <c:formatCode>0.000</c:formatCode>
                <c:ptCount val="25"/>
                <c:pt idx="1">
                  <c:v>-0.5038631753320898</c:v>
                </c:pt>
                <c:pt idx="2">
                  <c:v>0.4534668267798655</c:v>
                </c:pt>
                <c:pt idx="3">
                  <c:v>3.1656023481919107</c:v>
                </c:pt>
                <c:pt idx="4">
                  <c:v>1.2297289680797112</c:v>
                </c:pt>
                <c:pt idx="5">
                  <c:v>2.294797822176907</c:v>
                </c:pt>
                <c:pt idx="6">
                  <c:v>0.64489022217548364</c:v>
                </c:pt>
                <c:pt idx="7">
                  <c:v>1.1385683844217476</c:v>
                </c:pt>
                <c:pt idx="8">
                  <c:v>0.34323120066876101</c:v>
                </c:pt>
                <c:pt idx="9">
                  <c:v>1.7265409452530913</c:v>
                </c:pt>
                <c:pt idx="10">
                  <c:v>1.8072083680333795</c:v>
                </c:pt>
                <c:pt idx="11">
                  <c:v>2.5867684715332606</c:v>
                </c:pt>
                <c:pt idx="12">
                  <c:v>2.3519332202521359</c:v>
                </c:pt>
                <c:pt idx="13">
                  <c:v>2.4841802356491249E-2</c:v>
                </c:pt>
                <c:pt idx="14">
                  <c:v>-2.7073198854919425</c:v>
                </c:pt>
                <c:pt idx="15">
                  <c:v>1.3195781212014666</c:v>
                </c:pt>
                <c:pt idx="16">
                  <c:v>1.5114115920202835</c:v>
                </c:pt>
                <c:pt idx="17">
                  <c:v>0.32787249644015071</c:v>
                </c:pt>
                <c:pt idx="18">
                  <c:v>9.0882116180438233E-2</c:v>
                </c:pt>
                <c:pt idx="19">
                  <c:v>7.1848168102285614E-2</c:v>
                </c:pt>
                <c:pt idx="20">
                  <c:v>0.67637177617947652</c:v>
                </c:pt>
                <c:pt idx="21">
                  <c:v>0.10289222065098802</c:v>
                </c:pt>
                <c:pt idx="22">
                  <c:v>1.2908061892864249</c:v>
                </c:pt>
                <c:pt idx="23">
                  <c:v>0.95071557024624909</c:v>
                </c:pt>
                <c:pt idx="24">
                  <c:v>-0.26957571981268436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C4-4EA1-890D-901978391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At val="1995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87171398948793"/>
          <c:y val="0.20339417552015976"/>
          <c:w val="0.19891180862178703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LU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CrudeMFP_LU!$S$4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CrudeMFP_LU!$AG$5:$AG$29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CrudeMFP_LU!$S$5:$S$29</c:f>
              <c:numCache>
                <c:formatCode>0.000</c:formatCode>
                <c:ptCount val="25"/>
                <c:pt idx="1">
                  <c:v>-1.2450103215573212</c:v>
                </c:pt>
                <c:pt idx="2">
                  <c:v>1.1323851809864505</c:v>
                </c:pt>
                <c:pt idx="3">
                  <c:v>1.9590065574472826</c:v>
                </c:pt>
                <c:pt idx="4">
                  <c:v>2.6272787449630171</c:v>
                </c:pt>
                <c:pt idx="5">
                  <c:v>0.46177305602047358</c:v>
                </c:pt>
                <c:pt idx="6">
                  <c:v>-1.0411079690686376</c:v>
                </c:pt>
                <c:pt idx="7">
                  <c:v>7.088331621263011E-2</c:v>
                </c:pt>
                <c:pt idx="8">
                  <c:v>0.11889543965103089</c:v>
                </c:pt>
                <c:pt idx="9">
                  <c:v>0.48072641982185593</c:v>
                </c:pt>
                <c:pt idx="10">
                  <c:v>-0.10175784482900885</c:v>
                </c:pt>
                <c:pt idx="11">
                  <c:v>2.7215438773895055</c:v>
                </c:pt>
                <c:pt idx="12">
                  <c:v>3.1789448841059249</c:v>
                </c:pt>
                <c:pt idx="13">
                  <c:v>-5.3708359819384164</c:v>
                </c:pt>
                <c:pt idx="14">
                  <c:v>-3.1960167845754324</c:v>
                </c:pt>
                <c:pt idx="15">
                  <c:v>0.87983296673260813</c:v>
                </c:pt>
                <c:pt idx="16">
                  <c:v>-2.8701971496438432</c:v>
                </c:pt>
                <c:pt idx="17">
                  <c:v>-1.4998520523351133</c:v>
                </c:pt>
                <c:pt idx="18">
                  <c:v>0.78792252468412438</c:v>
                </c:pt>
                <c:pt idx="19">
                  <c:v>-1.389075906674317</c:v>
                </c:pt>
                <c:pt idx="20">
                  <c:v>1.9629696400870209</c:v>
                </c:pt>
                <c:pt idx="21">
                  <c:v>1.8142965581787482</c:v>
                </c:pt>
                <c:pt idx="22">
                  <c:v>-2.1193161034396049</c:v>
                </c:pt>
                <c:pt idx="23">
                  <c:v>-1.2295868826973635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ED-48E4-AECA-E671068C9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509465205129748"/>
          <c:y val="0.29144584152202474"/>
          <c:w val="0.17717863580305473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LU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CrudeMFP_LU!$Q$4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(CrudeMFP_LU!$AG$4,CrudeMFP_LU!$AG$6:$AG$28)</c15:sqref>
                  </c15:fullRef>
                </c:ext>
              </c:extLst>
              <c:f>CrudeMFP_LU!$AG$6:$AG$28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CrudeMFP_LU!$Q$5:$Q$29</c15:sqref>
                  </c15:fullRef>
                </c:ext>
              </c:extLst>
              <c:f>CrudeMFP_LU!$Q$6:$Q$29</c:f>
              <c:numCache>
                <c:formatCode>0.000</c:formatCode>
                <c:ptCount val="24"/>
                <c:pt idx="0">
                  <c:v>0.66004702819384553</c:v>
                </c:pt>
                <c:pt idx="1">
                  <c:v>2.1339059464537926</c:v>
                </c:pt>
                <c:pt idx="2">
                  <c:v>2.4071236350655947</c:v>
                </c:pt>
                <c:pt idx="3">
                  <c:v>2.530525070849027</c:v>
                </c:pt>
                <c:pt idx="4">
                  <c:v>3.0843603881224824</c:v>
                </c:pt>
                <c:pt idx="5">
                  <c:v>2.7493122959012686</c:v>
                </c:pt>
                <c:pt idx="6">
                  <c:v>1.4212035785897048</c:v>
                </c:pt>
                <c:pt idx="7">
                  <c:v>1.0979316126930148</c:v>
                </c:pt>
                <c:pt idx="8">
                  <c:v>1.3505083113802825</c:v>
                </c:pt>
                <c:pt idx="9">
                  <c:v>0.8534747868845115</c:v>
                </c:pt>
                <c:pt idx="10">
                  <c:v>2.1482948689417491</c:v>
                </c:pt>
                <c:pt idx="11">
                  <c:v>2.8455950886701373</c:v>
                </c:pt>
                <c:pt idx="12">
                  <c:v>2.5582065181418852</c:v>
                </c:pt>
                <c:pt idx="13">
                  <c:v>-1.746940065257883</c:v>
                </c:pt>
                <c:pt idx="14">
                  <c:v>1.1409740337870455</c:v>
                </c:pt>
                <c:pt idx="15">
                  <c:v>1.5698008444970424</c:v>
                </c:pt>
                <c:pt idx="16">
                  <c:v>1.1408166493729617</c:v>
                </c:pt>
                <c:pt idx="17">
                  <c:v>0.73134592595294534</c:v>
                </c:pt>
                <c:pt idx="18">
                  <c:v>1.5778493428093245</c:v>
                </c:pt>
                <c:pt idx="19">
                  <c:v>1.6506151334848846</c:v>
                </c:pt>
                <c:pt idx="20">
                  <c:v>1.5587046722532123</c:v>
                </c:pt>
                <c:pt idx="21">
                  <c:v>1.5366811942620169</c:v>
                </c:pt>
                <c:pt idx="22">
                  <c:v>2.0659624411008051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A-4995-985E-0FA9A9D4D080}"/>
            </c:ext>
          </c:extLst>
        </c:ser>
        <c:ser>
          <c:idx val="1"/>
          <c:order val="1"/>
          <c:tx>
            <c:strRef>
              <c:f>CrudeMFP_LU!$R$4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(CrudeMFP_LU!$AG$4,CrudeMFP_LU!$AG$6:$AG$28)</c15:sqref>
                  </c15:fullRef>
                </c:ext>
              </c:extLst>
              <c:f>CrudeMFP_LU!$AG$6:$AG$28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CrudeMFP_LU!$R$5:$R$29</c15:sqref>
                  </c15:fullRef>
                </c:ext>
              </c:extLst>
              <c:f>CrudeMFP_LU!$R$6:$R$29</c:f>
              <c:numCache>
                <c:formatCode>0.000</c:formatCode>
                <c:ptCount val="24"/>
                <c:pt idx="0">
                  <c:v>1.6635760818487204</c:v>
                </c:pt>
                <c:pt idx="1">
                  <c:v>1.2978596703251997</c:v>
                </c:pt>
                <c:pt idx="2">
                  <c:v>2.0232707966064321</c:v>
                </c:pt>
                <c:pt idx="3">
                  <c:v>2.3670509301004907</c:v>
                </c:pt>
                <c:pt idx="4">
                  <c:v>2.4164901650846571</c:v>
                </c:pt>
                <c:pt idx="5">
                  <c:v>1.8625956442201761</c:v>
                </c:pt>
                <c:pt idx="6">
                  <c:v>1.5544773790078912</c:v>
                </c:pt>
                <c:pt idx="7">
                  <c:v>1.2675429146704202</c:v>
                </c:pt>
                <c:pt idx="8">
                  <c:v>1.7792725839555021</c:v>
                </c:pt>
                <c:pt idx="9">
                  <c:v>1.3844438056328621</c:v>
                </c:pt>
                <c:pt idx="10">
                  <c:v>1.7291680170761126</c:v>
                </c:pt>
                <c:pt idx="11">
                  <c:v>1.7979029989904014</c:v>
                </c:pt>
                <c:pt idx="12">
                  <c:v>2.3565791768766915</c:v>
                </c:pt>
                <c:pt idx="13">
                  <c:v>1.5838241487051621</c:v>
                </c:pt>
                <c:pt idx="14">
                  <c:v>1.5658194658305642</c:v>
                </c:pt>
                <c:pt idx="15">
                  <c:v>1.6719128715744662</c:v>
                </c:pt>
                <c:pt idx="16">
                  <c:v>1.7265768208395564</c:v>
                </c:pt>
                <c:pt idx="17">
                  <c:v>1.5360009538184596</c:v>
                </c:pt>
                <c:pt idx="18">
                  <c:v>1.8373368461676103</c:v>
                </c:pt>
                <c:pt idx="19">
                  <c:v>0.90334324284887924</c:v>
                </c:pt>
                <c:pt idx="20">
                  <c:v>1.5793240037012874</c:v>
                </c:pt>
                <c:pt idx="21">
                  <c:v>1.4869752911468366</c:v>
                </c:pt>
                <c:pt idx="22">
                  <c:v>0.95424365834155156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A-4995-985E-0FA9A9D4D080}"/>
            </c:ext>
          </c:extLst>
        </c:ser>
        <c:ser>
          <c:idx val="2"/>
          <c:order val="2"/>
          <c:tx>
            <c:strRef>
              <c:f>CrudeMFP_LU!$S$4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(CrudeMFP_LU!$AG$4,CrudeMFP_LU!$AG$6:$AG$28)</c15:sqref>
                  </c15:fullRef>
                </c:ext>
              </c:extLst>
              <c:f>CrudeMFP_LU!$AG$6:$AG$28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CrudeMFP_LU!$S$5:$S$29</c15:sqref>
                  </c15:fullRef>
                </c:ext>
              </c:extLst>
              <c:f>CrudeMFP_LU!$S$6:$S$29</c:f>
              <c:numCache>
                <c:formatCode>0.000</c:formatCode>
                <c:ptCount val="24"/>
                <c:pt idx="0">
                  <c:v>-1.2450103215573212</c:v>
                </c:pt>
                <c:pt idx="1">
                  <c:v>1.1323851809864505</c:v>
                </c:pt>
                <c:pt idx="2">
                  <c:v>1.9590065574472826</c:v>
                </c:pt>
                <c:pt idx="3">
                  <c:v>2.6272787449630171</c:v>
                </c:pt>
                <c:pt idx="4">
                  <c:v>0.46177305602047358</c:v>
                </c:pt>
                <c:pt idx="5">
                  <c:v>-1.0411079690686376</c:v>
                </c:pt>
                <c:pt idx="6">
                  <c:v>7.088331621263011E-2</c:v>
                </c:pt>
                <c:pt idx="7">
                  <c:v>0.11889543965103089</c:v>
                </c:pt>
                <c:pt idx="8">
                  <c:v>0.48072641982185593</c:v>
                </c:pt>
                <c:pt idx="9">
                  <c:v>-0.10175784482900885</c:v>
                </c:pt>
                <c:pt idx="10">
                  <c:v>2.7215438773895055</c:v>
                </c:pt>
                <c:pt idx="11">
                  <c:v>3.1789448841059249</c:v>
                </c:pt>
                <c:pt idx="12">
                  <c:v>-5.3708359819384164</c:v>
                </c:pt>
                <c:pt idx="13">
                  <c:v>-3.1960167845754324</c:v>
                </c:pt>
                <c:pt idx="14">
                  <c:v>0.87983296673260813</c:v>
                </c:pt>
                <c:pt idx="15">
                  <c:v>-2.8701971496438432</c:v>
                </c:pt>
                <c:pt idx="16">
                  <c:v>-1.4998520523351133</c:v>
                </c:pt>
                <c:pt idx="17">
                  <c:v>0.78792252468412438</c:v>
                </c:pt>
                <c:pt idx="18">
                  <c:v>-1.389075906674317</c:v>
                </c:pt>
                <c:pt idx="19">
                  <c:v>1.9629696400870209</c:v>
                </c:pt>
                <c:pt idx="20">
                  <c:v>1.8142965581787482</c:v>
                </c:pt>
                <c:pt idx="21">
                  <c:v>-2.1193161034396049</c:v>
                </c:pt>
                <c:pt idx="22">
                  <c:v>-1.2295868826973635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A-4995-985E-0FA9A9D4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CrudeMFP_LU!$U$4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CrudeMFP_LU!$U$5:$U$29</c15:sqref>
                  </c15:fullRef>
                </c:ext>
              </c:extLst>
              <c:f>CrudeMFP_LU!$U$6:$U$29</c:f>
              <c:numCache>
                <c:formatCode>0.000</c:formatCode>
                <c:ptCount val="24"/>
                <c:pt idx="0">
                  <c:v>1.0786127884852448</c:v>
                </c:pt>
                <c:pt idx="1">
                  <c:v>4.5641507977654427</c:v>
                </c:pt>
                <c:pt idx="2">
                  <c:v>6.3894009891193093</c:v>
                </c:pt>
                <c:pt idx="3">
                  <c:v>7.5248547459125348</c:v>
                </c:pt>
                <c:pt idx="4">
                  <c:v>5.962623609227613</c:v>
                </c:pt>
                <c:pt idx="5">
                  <c:v>3.5707999710528071</c:v>
                </c:pt>
                <c:pt idx="6">
                  <c:v>3.0465642738102261</c:v>
                </c:pt>
                <c:pt idx="7">
                  <c:v>2.4843699670144659</c:v>
                </c:pt>
                <c:pt idx="8">
                  <c:v>3.6105073151576406</c:v>
                </c:pt>
                <c:pt idx="9">
                  <c:v>2.1361607476883648</c:v>
                </c:pt>
                <c:pt idx="10">
                  <c:v>6.5990067634073668</c:v>
                </c:pt>
                <c:pt idx="11">
                  <c:v>7.8224429717664634</c:v>
                </c:pt>
                <c:pt idx="12">
                  <c:v>-0.45605028691984018</c:v>
                </c:pt>
                <c:pt idx="13">
                  <c:v>-3.3591327011281535</c:v>
                </c:pt>
                <c:pt idx="14">
                  <c:v>3.5866264663502179</c:v>
                </c:pt>
                <c:pt idx="15">
                  <c:v>0.3715165664276654</c:v>
                </c:pt>
                <c:pt idx="16">
                  <c:v>1.3675414178774048</c:v>
                </c:pt>
                <c:pt idx="17">
                  <c:v>3.0552694044555295</c:v>
                </c:pt>
                <c:pt idx="18">
                  <c:v>2.0261102823026178</c:v>
                </c:pt>
                <c:pt idx="19">
                  <c:v>4.5169280164207848</c:v>
                </c:pt>
                <c:pt idx="20">
                  <c:v>4.952325234133248</c:v>
                </c:pt>
                <c:pt idx="21">
                  <c:v>0.9043403819692486</c:v>
                </c:pt>
                <c:pt idx="22">
                  <c:v>1.790619216744993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EA-4995-985E-0FA9A9D4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MT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CrudeMFP_MT!$S$4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CrudeMFP_MT!$AG$5:$AG$29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CrudeMFP_MT!$S$5:$S$29</c:f>
              <c:numCache>
                <c:formatCode>0.000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-5.8529424278279452E-2</c:v>
                </c:pt>
                <c:pt idx="7">
                  <c:v>1.475768051095532</c:v>
                </c:pt>
                <c:pt idx="8">
                  <c:v>5.2607420383702035</c:v>
                </c:pt>
                <c:pt idx="9">
                  <c:v>0.31023161534904209</c:v>
                </c:pt>
                <c:pt idx="10">
                  <c:v>0.69454989544851442</c:v>
                </c:pt>
                <c:pt idx="11">
                  <c:v>-5.1878566339907533</c:v>
                </c:pt>
                <c:pt idx="12">
                  <c:v>5.2431937099778025</c:v>
                </c:pt>
                <c:pt idx="13">
                  <c:v>2.1074052444244264</c:v>
                </c:pt>
                <c:pt idx="14">
                  <c:v>-1.0761343847424287</c:v>
                </c:pt>
                <c:pt idx="15">
                  <c:v>6.1421359809245137</c:v>
                </c:pt>
                <c:pt idx="16">
                  <c:v>2.6926806891289401E-2</c:v>
                </c:pt>
                <c:pt idx="17">
                  <c:v>3.6953917092919948</c:v>
                </c:pt>
                <c:pt idx="18">
                  <c:v>4.6861577779432899</c:v>
                </c:pt>
                <c:pt idx="19">
                  <c:v>6.0547601349557167</c:v>
                </c:pt>
                <c:pt idx="20">
                  <c:v>7.8525559188158347</c:v>
                </c:pt>
                <c:pt idx="21">
                  <c:v>-3.0304640816674651</c:v>
                </c:pt>
                <c:pt idx="22">
                  <c:v>4.4305854870885346</c:v>
                </c:pt>
                <c:pt idx="23">
                  <c:v>0.55773849639554141</c:v>
                </c:pt>
                <c:pt idx="24">
                  <c:v>-0.28601084885616501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F3-4711-B5E6-AFC3FB2E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91009988901221"/>
          <c:y val="0.33440159687677606"/>
          <c:w val="0.17545491885656356"/>
          <c:h val="0.13507095528940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MT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CrudeMFP_MT!$Q$4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(CrudeMFP_MT!$AG$4,CrudeMFP_MT!$AG$6:$AG$29)</c15:sqref>
                  </c15:fullRef>
                </c:ext>
              </c:extLst>
              <c:f>CrudeMFP_MT!$AG$11:$AG$29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CrudeMFP_MT!$Q$5:$Q$29</c15:sqref>
                  </c15:fullRef>
                </c:ext>
              </c:extLst>
              <c:f>CrudeMFP_MT!$Q$11:$Q$29</c:f>
              <c:numCache>
                <c:formatCode>0.000</c:formatCode>
                <c:ptCount val="19"/>
                <c:pt idx="0">
                  <c:v>-1.3259015583790756</c:v>
                </c:pt>
                <c:pt idx="1">
                  <c:v>1.8582407404821382</c:v>
                </c:pt>
                <c:pt idx="2">
                  <c:v>-0.83623670241302828</c:v>
                </c:pt>
                <c:pt idx="3">
                  <c:v>-2.6248281432423144</c:v>
                </c:pt>
                <c:pt idx="4">
                  <c:v>2.7313629583811525</c:v>
                </c:pt>
                <c:pt idx="5">
                  <c:v>1.146702064908236</c:v>
                </c:pt>
                <c:pt idx="6">
                  <c:v>1.2096541710374058</c:v>
                </c:pt>
                <c:pt idx="7">
                  <c:v>1.9040450366261077</c:v>
                </c:pt>
                <c:pt idx="8">
                  <c:v>0.16968598656130546</c:v>
                </c:pt>
                <c:pt idx="9">
                  <c:v>-0.49121882673264616</c:v>
                </c:pt>
                <c:pt idx="10">
                  <c:v>-0.17532595156752567</c:v>
                </c:pt>
                <c:pt idx="11">
                  <c:v>0.72141680620767101</c:v>
                </c:pt>
                <c:pt idx="12">
                  <c:v>1.6615631523147247</c:v>
                </c:pt>
                <c:pt idx="13">
                  <c:v>1.7038473491925983</c:v>
                </c:pt>
                <c:pt idx="14">
                  <c:v>1.7859829541976393</c:v>
                </c:pt>
                <c:pt idx="15">
                  <c:v>4.9735847133002133</c:v>
                </c:pt>
                <c:pt idx="16">
                  <c:v>2.2130470476019548</c:v>
                </c:pt>
                <c:pt idx="17">
                  <c:v>4.1532380111515605</c:v>
                </c:pt>
                <c:pt idx="18">
                  <c:v>5.7798206761244835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4-44A5-A1C3-4581058E46F0}"/>
            </c:ext>
          </c:extLst>
        </c:ser>
        <c:ser>
          <c:idx val="1"/>
          <c:order val="1"/>
          <c:tx>
            <c:strRef>
              <c:f>CrudeMFP_MT!$R$4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(CrudeMFP_MT!$AG$4,CrudeMFP_MT!$AG$6:$AG$29)</c15:sqref>
                  </c15:fullRef>
                </c:ext>
              </c:extLst>
              <c:f>CrudeMFP_MT!$AG$11:$AG$29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CrudeMFP_MT!$R$5:$R$29</c15:sqref>
                  </c15:fullRef>
                </c:ext>
              </c:extLst>
              <c:f>CrudeMFP_MT!$R$11:$R$29</c:f>
              <c:numCache>
                <c:formatCode>0.000</c:formatCode>
                <c:ptCount val="19"/>
                <c:pt idx="0">
                  <c:v>-0.62693014193392704</c:v>
                </c:pt>
                <c:pt idx="1">
                  <c:v>-0.23739712003790842</c:v>
                </c:pt>
                <c:pt idx="2">
                  <c:v>0.3092037210757006</c:v>
                </c:pt>
                <c:pt idx="3">
                  <c:v>1.1020440987985014</c:v>
                </c:pt>
                <c:pt idx="4">
                  <c:v>-0.97913721767761264</c:v>
                </c:pt>
                <c:pt idx="5">
                  <c:v>6.682631847230569</c:v>
                </c:pt>
                <c:pt idx="6">
                  <c:v>-2.0262636276117321</c:v>
                </c:pt>
                <c:pt idx="7">
                  <c:v>0.59985896582864662</c:v>
                </c:pt>
                <c:pt idx="8">
                  <c:v>-0.20903103669509771</c:v>
                </c:pt>
                <c:pt idx="9">
                  <c:v>0.13927530521495007</c:v>
                </c:pt>
                <c:pt idx="10">
                  <c:v>-0.47994788970227065</c:v>
                </c:pt>
                <c:pt idx="11">
                  <c:v>0.39503362690799748</c:v>
                </c:pt>
                <c:pt idx="12">
                  <c:v>2.0510904429228816E-2</c:v>
                </c:pt>
                <c:pt idx="13">
                  <c:v>4.9151777058688832E-2</c:v>
                </c:pt>
                <c:pt idx="14">
                  <c:v>0.73387193147819796</c:v>
                </c:pt>
                <c:pt idx="15">
                  <c:v>2.1924272617892164</c:v>
                </c:pt>
                <c:pt idx="16">
                  <c:v>4.1525672602808621</c:v>
                </c:pt>
                <c:pt idx="17">
                  <c:v>1.30872648455054</c:v>
                </c:pt>
                <c:pt idx="18">
                  <c:v>1.0800014218971548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4-44A5-A1C3-4581058E46F0}"/>
            </c:ext>
          </c:extLst>
        </c:ser>
        <c:ser>
          <c:idx val="2"/>
          <c:order val="2"/>
          <c:tx>
            <c:strRef>
              <c:f>CrudeMFP_MT!$S$4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(CrudeMFP_MT!$AG$4,CrudeMFP_MT!$AG$6:$AG$29)</c15:sqref>
                  </c15:fullRef>
                </c:ext>
              </c:extLst>
              <c:f>CrudeMFP_MT!$AG$11:$AG$29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CrudeMFP_MT!$S$5:$S$29</c15:sqref>
                  </c15:fullRef>
                </c:ext>
              </c:extLst>
              <c:f>CrudeMFP_MT!$S$11:$S$29</c:f>
              <c:numCache>
                <c:formatCode>0.000</c:formatCode>
                <c:ptCount val="19"/>
                <c:pt idx="0">
                  <c:v>-5.8529424278279452E-2</c:v>
                </c:pt>
                <c:pt idx="1">
                  <c:v>1.475768051095532</c:v>
                </c:pt>
                <c:pt idx="2">
                  <c:v>5.2607420383702035</c:v>
                </c:pt>
                <c:pt idx="3">
                  <c:v>0.31023161534904209</c:v>
                </c:pt>
                <c:pt idx="4">
                  <c:v>0.69454989544851442</c:v>
                </c:pt>
                <c:pt idx="5">
                  <c:v>-5.1878566339907533</c:v>
                </c:pt>
                <c:pt idx="6">
                  <c:v>5.2431937099778025</c:v>
                </c:pt>
                <c:pt idx="7">
                  <c:v>2.1074052444244264</c:v>
                </c:pt>
                <c:pt idx="8">
                  <c:v>-1.0761343847424287</c:v>
                </c:pt>
                <c:pt idx="9">
                  <c:v>6.1421359809245137</c:v>
                </c:pt>
                <c:pt idx="10">
                  <c:v>2.6926806891289401E-2</c:v>
                </c:pt>
                <c:pt idx="11">
                  <c:v>3.6953917092919948</c:v>
                </c:pt>
                <c:pt idx="12">
                  <c:v>4.6861577779432899</c:v>
                </c:pt>
                <c:pt idx="13">
                  <c:v>6.0547601349557167</c:v>
                </c:pt>
                <c:pt idx="14">
                  <c:v>7.8525559188158347</c:v>
                </c:pt>
                <c:pt idx="15">
                  <c:v>-3.0304640816674651</c:v>
                </c:pt>
                <c:pt idx="16">
                  <c:v>4.4305854870885346</c:v>
                </c:pt>
                <c:pt idx="17">
                  <c:v>0.55773849639554141</c:v>
                </c:pt>
                <c:pt idx="18">
                  <c:v>-0.28601084885616501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D4-44A5-A1C3-4581058E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CrudeMFP_MT!$U$4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CrudeMFP_MT!$U$5:$U$29</c15:sqref>
                  </c15:fullRef>
                </c:ext>
              </c:extLst>
              <c:f>CrudeMFP_MT!$U$11:$U$29</c:f>
              <c:numCache>
                <c:formatCode>0.000</c:formatCode>
                <c:ptCount val="19"/>
                <c:pt idx="0">
                  <c:v>-2.0113611245912821</c:v>
                </c:pt>
                <c:pt idx="1">
                  <c:v>3.0966116715397618</c:v>
                </c:pt>
                <c:pt idx="2">
                  <c:v>4.7337090570328755</c:v>
                </c:pt>
                <c:pt idx="3">
                  <c:v>-1.2125524290947709</c:v>
                </c:pt>
                <c:pt idx="4">
                  <c:v>2.4467756361520543</c:v>
                </c:pt>
                <c:pt idx="5">
                  <c:v>2.6414772781480522</c:v>
                </c:pt>
                <c:pt idx="6">
                  <c:v>4.4265842534034761</c:v>
                </c:pt>
                <c:pt idx="7">
                  <c:v>4.6113092468791805</c:v>
                </c:pt>
                <c:pt idx="8">
                  <c:v>-1.1154794348762209</c:v>
                </c:pt>
                <c:pt idx="9">
                  <c:v>5.7901924594068177</c:v>
                </c:pt>
                <c:pt idx="10">
                  <c:v>-0.62834703437850692</c:v>
                </c:pt>
                <c:pt idx="11">
                  <c:v>4.8118421424076629</c:v>
                </c:pt>
                <c:pt idx="12">
                  <c:v>6.3682318346872435</c:v>
                </c:pt>
                <c:pt idx="13">
                  <c:v>7.8077592612070035</c:v>
                </c:pt>
                <c:pt idx="14">
                  <c:v>10.372410804491672</c:v>
                </c:pt>
                <c:pt idx="15">
                  <c:v>4.1355478934219647</c:v>
                </c:pt>
                <c:pt idx="16">
                  <c:v>10.796199794971351</c:v>
                </c:pt>
                <c:pt idx="17">
                  <c:v>6.0197029920976419</c:v>
                </c:pt>
                <c:pt idx="18">
                  <c:v>6.5738112491654732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D4-44A5-A1C3-4581058E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NL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CrudeMFP_NL!$S$4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CrudeMFP_NL!$AG$5:$AG$29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CrudeMFP_NL!$S$5:$S$29</c:f>
              <c:numCache>
                <c:formatCode>0.000</c:formatCode>
                <c:ptCount val="25"/>
                <c:pt idx="1">
                  <c:v>0.41530974857742742</c:v>
                </c:pt>
                <c:pt idx="2">
                  <c:v>2.283524860471605</c:v>
                </c:pt>
                <c:pt idx="3">
                  <c:v>2.3053649881333991</c:v>
                </c:pt>
                <c:pt idx="4">
                  <c:v>1.9046050112540585</c:v>
                </c:pt>
                <c:pt idx="5">
                  <c:v>2.8776311754396184</c:v>
                </c:pt>
                <c:pt idx="6">
                  <c:v>0.69980478265019486</c:v>
                </c:pt>
                <c:pt idx="7">
                  <c:v>-2.1267902221272394E-2</c:v>
                </c:pt>
                <c:pt idx="8">
                  <c:v>0.43880039159965406</c:v>
                </c:pt>
                <c:pt idx="9">
                  <c:v>1.4334804662867247</c:v>
                </c:pt>
                <c:pt idx="10">
                  <c:v>1.790697380771457</c:v>
                </c:pt>
                <c:pt idx="11">
                  <c:v>1.4185405177060195</c:v>
                </c:pt>
                <c:pt idx="12">
                  <c:v>1.0367874370890373</c:v>
                </c:pt>
                <c:pt idx="13">
                  <c:v>0.68687773030798915</c:v>
                </c:pt>
                <c:pt idx="14">
                  <c:v>-2.8446797545766298</c:v>
                </c:pt>
                <c:pt idx="15">
                  <c:v>1.7461173637952128</c:v>
                </c:pt>
                <c:pt idx="16">
                  <c:v>0.91907644263383137</c:v>
                </c:pt>
                <c:pt idx="17">
                  <c:v>-0.3603741112861048</c:v>
                </c:pt>
                <c:pt idx="18">
                  <c:v>0.74872961603443655</c:v>
                </c:pt>
                <c:pt idx="19">
                  <c:v>0.90639021297689171</c:v>
                </c:pt>
                <c:pt idx="20">
                  <c:v>0.46260714329447017</c:v>
                </c:pt>
                <c:pt idx="21">
                  <c:v>-1.1485445296148256E-3</c:v>
                </c:pt>
                <c:pt idx="22">
                  <c:v>0.89304679476416871</c:v>
                </c:pt>
                <c:pt idx="23">
                  <c:v>4.608812530408124E-2</c:v>
                </c:pt>
                <c:pt idx="24">
                  <c:v>6.2448402166310757E-2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66-48DE-95F5-0E4F3E6B5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420647419072619"/>
          <c:y val="0.26881122389730217"/>
          <c:w val="0.17771653543307089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NL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CrudeMFP_NL!$Q$4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(CrudeMFP_NL!$AG$4,CrudeMFP_NL!$AG$6:$AG$29)</c15:sqref>
                  </c15:fullRef>
                </c:ext>
              </c:extLst>
              <c:f>CrudeMFP_NL!$AG$6:$AG$29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CrudeMFP_NL!$Q$5:$Q$29</c15:sqref>
                  </c15:fullRef>
                </c:ext>
              </c:extLst>
              <c:f>CrudeMFP_NL!$Q$6:$Q$29</c:f>
              <c:numCache>
                <c:formatCode>0.000</c:formatCode>
                <c:ptCount val="24"/>
                <c:pt idx="0">
                  <c:v>2.1434446935155607</c:v>
                </c:pt>
                <c:pt idx="1">
                  <c:v>1.4223616137915169</c:v>
                </c:pt>
                <c:pt idx="2">
                  <c:v>1.4600597294781901</c:v>
                </c:pt>
                <c:pt idx="3">
                  <c:v>1.8736503606175057</c:v>
                </c:pt>
                <c:pt idx="4">
                  <c:v>0.64095737171292066</c:v>
                </c:pt>
                <c:pt idx="5">
                  <c:v>0.88613578199546084</c:v>
                </c:pt>
                <c:pt idx="6">
                  <c:v>-0.34740680516996536</c:v>
                </c:pt>
                <c:pt idx="7">
                  <c:v>-0.78974007129462476</c:v>
                </c:pt>
                <c:pt idx="8">
                  <c:v>0.17379747285658456</c:v>
                </c:pt>
                <c:pt idx="9">
                  <c:v>-0.22118508440038806</c:v>
                </c:pt>
                <c:pt idx="10">
                  <c:v>1.2689199612602986</c:v>
                </c:pt>
                <c:pt idx="11">
                  <c:v>1.8355902863225693</c:v>
                </c:pt>
                <c:pt idx="12">
                  <c:v>1.0305615854351489</c:v>
                </c:pt>
                <c:pt idx="13">
                  <c:v>-0.9782416480358318</c:v>
                </c:pt>
                <c:pt idx="14">
                  <c:v>-0.48386250545571702</c:v>
                </c:pt>
                <c:pt idx="15">
                  <c:v>0.60894764285238001</c:v>
                </c:pt>
                <c:pt idx="16">
                  <c:v>-0.60468830237360061</c:v>
                </c:pt>
                <c:pt idx="17">
                  <c:v>-0.60719242749750935</c:v>
                </c:pt>
                <c:pt idx="18">
                  <c:v>0.46177938871115926</c:v>
                </c:pt>
                <c:pt idx="19">
                  <c:v>0.65298776725914665</c:v>
                </c:pt>
                <c:pt idx="20">
                  <c:v>1.5730307594498107</c:v>
                </c:pt>
                <c:pt idx="21">
                  <c:v>1.5770195571587697</c:v>
                </c:pt>
                <c:pt idx="22">
                  <c:v>1.7927852681537613</c:v>
                </c:pt>
                <c:pt idx="23">
                  <c:v>1.4232927047761703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2-485B-A512-EE8F14C9F616}"/>
            </c:ext>
          </c:extLst>
        </c:ser>
        <c:ser>
          <c:idx val="1"/>
          <c:order val="1"/>
          <c:tx>
            <c:strRef>
              <c:f>CrudeMFP_NL!$R$4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(CrudeMFP_NL!$AG$4,CrudeMFP_NL!$AG$6:$AG$29)</c15:sqref>
                  </c15:fullRef>
                </c:ext>
              </c:extLst>
              <c:f>CrudeMFP_NL!$AG$6:$AG$29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CrudeMFP_NL!$R$5:$R$29</c15:sqref>
                  </c15:fullRef>
                </c:ext>
              </c:extLst>
              <c:f>CrudeMFP_NL!$R$6:$R$29</c:f>
              <c:numCache>
                <c:formatCode>0.000</c:formatCode>
                <c:ptCount val="24"/>
                <c:pt idx="0">
                  <c:v>0.57596979995558184</c:v>
                </c:pt>
                <c:pt idx="1">
                  <c:v>0.65140957012311707</c:v>
                </c:pt>
                <c:pt idx="2">
                  <c:v>0.75302103469336668</c:v>
                </c:pt>
                <c:pt idx="3">
                  <c:v>0.86703479584887533</c:v>
                </c:pt>
                <c:pt idx="4">
                  <c:v>0.79857715190264189</c:v>
                </c:pt>
                <c:pt idx="5">
                  <c:v>0.74110049319965821</c:v>
                </c:pt>
                <c:pt idx="6">
                  <c:v>0.57123593180110732</c:v>
                </c:pt>
                <c:pt idx="7">
                  <c:v>0.47394663685244948</c:v>
                </c:pt>
                <c:pt idx="8">
                  <c:v>0.43689430334707374</c:v>
                </c:pt>
                <c:pt idx="9">
                  <c:v>0.4829928653932043</c:v>
                </c:pt>
                <c:pt idx="10">
                  <c:v>0.60703926587527668</c:v>
                </c:pt>
                <c:pt idx="11">
                  <c:v>0.90810531450160059</c:v>
                </c:pt>
                <c:pt idx="12">
                  <c:v>0.741670136589204</c:v>
                </c:pt>
                <c:pt idx="13">
                  <c:v>0.46401636351309239</c:v>
                </c:pt>
                <c:pt idx="14">
                  <c:v>0.23658611052442799</c:v>
                </c:pt>
                <c:pt idx="15">
                  <c:v>0.3259244389472018</c:v>
                </c:pt>
                <c:pt idx="16">
                  <c:v>0.16767288228026106</c:v>
                </c:pt>
                <c:pt idx="17">
                  <c:v>0.12153218732385335</c:v>
                </c:pt>
                <c:pt idx="18">
                  <c:v>6.0163305956984832E-2</c:v>
                </c:pt>
                <c:pt idx="19">
                  <c:v>0.57457701780980963</c:v>
                </c:pt>
                <c:pt idx="20">
                  <c:v>0.37541820317750124</c:v>
                </c:pt>
                <c:pt idx="21">
                  <c:v>0.41857241276611706</c:v>
                </c:pt>
                <c:pt idx="22">
                  <c:v>0.45446966538718958</c:v>
                </c:pt>
                <c:pt idx="23">
                  <c:v>0.51242468481742831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2-485B-A512-EE8F14C9F616}"/>
            </c:ext>
          </c:extLst>
        </c:ser>
        <c:ser>
          <c:idx val="2"/>
          <c:order val="2"/>
          <c:tx>
            <c:strRef>
              <c:f>CrudeMFP_NL!$S$4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(CrudeMFP_NL!$AG$4,CrudeMFP_NL!$AG$6:$AG$29)</c15:sqref>
                  </c15:fullRef>
                </c:ext>
              </c:extLst>
              <c:f>CrudeMFP_NL!$AG$6:$AG$29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CrudeMFP_NL!$S$5:$S$29</c15:sqref>
                  </c15:fullRef>
                </c:ext>
              </c:extLst>
              <c:f>CrudeMFP_NL!$S$6:$S$29</c:f>
              <c:numCache>
                <c:formatCode>0.000</c:formatCode>
                <c:ptCount val="24"/>
                <c:pt idx="0">
                  <c:v>0.41530974857742742</c:v>
                </c:pt>
                <c:pt idx="1">
                  <c:v>2.283524860471605</c:v>
                </c:pt>
                <c:pt idx="2">
                  <c:v>2.3053649881333991</c:v>
                </c:pt>
                <c:pt idx="3">
                  <c:v>1.9046050112540585</c:v>
                </c:pt>
                <c:pt idx="4">
                  <c:v>2.8776311754396184</c:v>
                </c:pt>
                <c:pt idx="5">
                  <c:v>0.69980478265019486</c:v>
                </c:pt>
                <c:pt idx="6">
                  <c:v>-2.1267902221272394E-2</c:v>
                </c:pt>
                <c:pt idx="7">
                  <c:v>0.43880039159965406</c:v>
                </c:pt>
                <c:pt idx="8">
                  <c:v>1.4334804662867247</c:v>
                </c:pt>
                <c:pt idx="9">
                  <c:v>1.790697380771457</c:v>
                </c:pt>
                <c:pt idx="10">
                  <c:v>1.4185405177060195</c:v>
                </c:pt>
                <c:pt idx="11">
                  <c:v>1.0367874370890373</c:v>
                </c:pt>
                <c:pt idx="12">
                  <c:v>0.68687773030798915</c:v>
                </c:pt>
                <c:pt idx="13">
                  <c:v>-2.8446797545766298</c:v>
                </c:pt>
                <c:pt idx="14">
                  <c:v>1.7461173637952128</c:v>
                </c:pt>
                <c:pt idx="15">
                  <c:v>0.91907644263383137</c:v>
                </c:pt>
                <c:pt idx="16">
                  <c:v>-0.3603741112861048</c:v>
                </c:pt>
                <c:pt idx="17">
                  <c:v>0.74872961603443655</c:v>
                </c:pt>
                <c:pt idx="18">
                  <c:v>0.90639021297689171</c:v>
                </c:pt>
                <c:pt idx="19">
                  <c:v>0.46260714329447017</c:v>
                </c:pt>
                <c:pt idx="20">
                  <c:v>-1.1485445296148256E-3</c:v>
                </c:pt>
                <c:pt idx="21">
                  <c:v>0.89304679476416871</c:v>
                </c:pt>
                <c:pt idx="22">
                  <c:v>4.608812530408124E-2</c:v>
                </c:pt>
                <c:pt idx="23">
                  <c:v>6.2448402166310757E-2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2-485B-A512-EE8F14C9F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CrudeMFP_NL!$U$4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CrudeMFP_NL!$U$5:$U$29</c15:sqref>
                  </c15:fullRef>
                </c:ext>
              </c:extLst>
              <c:f>CrudeMFP_NL!$U$6:$U$29</c:f>
              <c:numCache>
                <c:formatCode>0.000</c:formatCode>
                <c:ptCount val="24"/>
                <c:pt idx="0">
                  <c:v>3.1347242420485699</c:v>
                </c:pt>
                <c:pt idx="1">
                  <c:v>4.3572960443862385</c:v>
                </c:pt>
                <c:pt idx="2">
                  <c:v>4.5184457523049559</c:v>
                </c:pt>
                <c:pt idx="3">
                  <c:v>4.6452901677204395</c:v>
                </c:pt>
                <c:pt idx="4">
                  <c:v>4.317165699055181</c:v>
                </c:pt>
                <c:pt idx="5">
                  <c:v>2.3270410578453138</c:v>
                </c:pt>
                <c:pt idx="6">
                  <c:v>0.20256122440986957</c:v>
                </c:pt>
                <c:pt idx="7">
                  <c:v>0.12300695715747878</c:v>
                </c:pt>
                <c:pt idx="8">
                  <c:v>2.044172242490383</c:v>
                </c:pt>
                <c:pt idx="9">
                  <c:v>2.0525051617642731</c:v>
                </c:pt>
                <c:pt idx="10">
                  <c:v>3.2944997448415947</c:v>
                </c:pt>
                <c:pt idx="11">
                  <c:v>3.7804830379132071</c:v>
                </c:pt>
                <c:pt idx="12">
                  <c:v>2.459109452332342</c:v>
                </c:pt>
                <c:pt idx="13">
                  <c:v>-3.3589050390993691</c:v>
                </c:pt>
                <c:pt idx="14">
                  <c:v>1.4988409688639237</c:v>
                </c:pt>
                <c:pt idx="15">
                  <c:v>1.8539485244334131</c:v>
                </c:pt>
                <c:pt idx="16">
                  <c:v>-0.79738953137944435</c:v>
                </c:pt>
                <c:pt idx="17">
                  <c:v>0.2630693758607805</c:v>
                </c:pt>
                <c:pt idx="18">
                  <c:v>1.4283329076450357</c:v>
                </c:pt>
                <c:pt idx="19">
                  <c:v>1.6901719283634264</c:v>
                </c:pt>
                <c:pt idx="20">
                  <c:v>1.9473004180976972</c:v>
                </c:pt>
                <c:pt idx="21">
                  <c:v>2.8886387646890554</c:v>
                </c:pt>
                <c:pt idx="22">
                  <c:v>2.2933430588450321</c:v>
                </c:pt>
                <c:pt idx="23">
                  <c:v>1.9981657917599094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12-485B-A512-EE8F14C9F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PL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CrudeMFP_PL!$S$4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CrudeMFP_PL!$AG$5:$AG$29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CrudeMFP_PL!$S$5:$S$29</c:f>
              <c:numCache>
                <c:formatCode>0.000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2.0808807804387461</c:v>
                </c:pt>
                <c:pt idx="7">
                  <c:v>2.9446180133276671</c:v>
                </c:pt>
                <c:pt idx="8">
                  <c:v>2.5605964849393379</c:v>
                </c:pt>
                <c:pt idx="9">
                  <c:v>4.3297604326834875</c:v>
                </c:pt>
                <c:pt idx="10">
                  <c:v>1.9929310595333316</c:v>
                </c:pt>
                <c:pt idx="11">
                  <c:v>3.8440834782997957</c:v>
                </c:pt>
                <c:pt idx="12">
                  <c:v>1.7534015961419236</c:v>
                </c:pt>
                <c:pt idx="13">
                  <c:v>1.1036829149329441</c:v>
                </c:pt>
                <c:pt idx="14">
                  <c:v>1.651010755937701</c:v>
                </c:pt>
                <c:pt idx="15">
                  <c:v>2.4998736087177744</c:v>
                </c:pt>
                <c:pt idx="16">
                  <c:v>2.0261230756416695</c:v>
                </c:pt>
                <c:pt idx="17">
                  <c:v>8.7109165259007693E-2</c:v>
                </c:pt>
                <c:pt idx="18">
                  <c:v>-0.87440252995465984</c:v>
                </c:pt>
                <c:pt idx="19">
                  <c:v>-8.4439492770401525E-2</c:v>
                </c:pt>
                <c:pt idx="20">
                  <c:v>1.8137313242547004</c:v>
                </c:pt>
                <c:pt idx="21">
                  <c:v>1.2723529939851899</c:v>
                </c:pt>
                <c:pt idx="22">
                  <c:v>3.3873764363292764</c:v>
                </c:pt>
                <c:pt idx="23">
                  <c:v>4.3572041166222881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D-4C02-BB31-CC48BFE2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071574933895373"/>
          <c:y val="0.11475914610475957"/>
          <c:w val="0.16298117500396272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PL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CrudeMFP_PL!$Q$4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(CrudeMFP_PL!$AC$4,CrudeMFP_PL!$AC$6:$AC$28)</c15:sqref>
                  </c15:fullRef>
                </c:ext>
              </c:extLst>
              <c:f>CrudeMFP_PL!$AC$11:$AC$28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CrudeMFP_PL!$Q$5:$Q$29</c15:sqref>
                  </c15:fullRef>
                </c:ext>
              </c:extLst>
              <c:f>CrudeMFP_PL!$Q$11:$Q$29</c:f>
              <c:numCache>
                <c:formatCode>0.000</c:formatCode>
                <c:ptCount val="19"/>
                <c:pt idx="0">
                  <c:v>-1.3963962878837373</c:v>
                </c:pt>
                <c:pt idx="1">
                  <c:v>-2.1519631681840798</c:v>
                </c:pt>
                <c:pt idx="2">
                  <c:v>-0.56310598496583342</c:v>
                </c:pt>
                <c:pt idx="3">
                  <c:v>0.68335667963853208</c:v>
                </c:pt>
                <c:pt idx="4">
                  <c:v>1.0723793924381557</c:v>
                </c:pt>
                <c:pt idx="5">
                  <c:v>1.8074133119547391</c:v>
                </c:pt>
                <c:pt idx="6">
                  <c:v>2.3736819351227991</c:v>
                </c:pt>
                <c:pt idx="7">
                  <c:v>1.9021699116071908</c:v>
                </c:pt>
                <c:pt idx="8">
                  <c:v>-0.22217544225170188</c:v>
                </c:pt>
                <c:pt idx="9">
                  <c:v>-1.6392456340354922</c:v>
                </c:pt>
                <c:pt idx="10">
                  <c:v>0.17210972439680819</c:v>
                </c:pt>
                <c:pt idx="11">
                  <c:v>-7.7195662622829397E-2</c:v>
                </c:pt>
                <c:pt idx="12">
                  <c:v>-0.13689508218973437</c:v>
                </c:pt>
                <c:pt idx="13">
                  <c:v>1.1127730317129945</c:v>
                </c:pt>
                <c:pt idx="14">
                  <c:v>1.0226498202683545</c:v>
                </c:pt>
                <c:pt idx="15">
                  <c:v>0.50692191544527732</c:v>
                </c:pt>
                <c:pt idx="16">
                  <c:v>0.1355223145933826</c:v>
                </c:pt>
                <c:pt idx="17">
                  <c:v>-0.45463148430242112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9-45B8-8975-9C2C6B4A3BB3}"/>
            </c:ext>
          </c:extLst>
        </c:ser>
        <c:ser>
          <c:idx val="1"/>
          <c:order val="1"/>
          <c:tx>
            <c:strRef>
              <c:f>CrudeMFP_PL!$R$4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(CrudeMFP_PL!$AC$4,CrudeMFP_PL!$AC$6:$AC$28)</c15:sqref>
                  </c15:fullRef>
                </c:ext>
              </c:extLst>
              <c:f>CrudeMFP_PL!$AC$11:$AC$28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CrudeMFP_PL!$R$5:$R$29</c15:sqref>
                  </c15:fullRef>
                </c:ext>
              </c:extLst>
              <c:f>CrudeMFP_PL!$R$11:$R$29</c:f>
              <c:numCache>
                <c:formatCode>0.000</c:formatCode>
                <c:ptCount val="19"/>
                <c:pt idx="0">
                  <c:v>0.65807122379632577</c:v>
                </c:pt>
                <c:pt idx="1">
                  <c:v>1.140257167079711</c:v>
                </c:pt>
                <c:pt idx="2">
                  <c:v>1.2622405656538096</c:v>
                </c:pt>
                <c:pt idx="3">
                  <c:v>0.1567729495530954</c:v>
                </c:pt>
                <c:pt idx="4">
                  <c:v>0.25160396038630928</c:v>
                </c:pt>
                <c:pt idx="5">
                  <c:v>0.27716308761365749</c:v>
                </c:pt>
                <c:pt idx="6">
                  <c:v>2.7462364748582511</c:v>
                </c:pt>
                <c:pt idx="7">
                  <c:v>0.87847156629818812</c:v>
                </c:pt>
                <c:pt idx="8">
                  <c:v>1.6418866103559202</c:v>
                </c:pt>
                <c:pt idx="9">
                  <c:v>2.8458399341753648</c:v>
                </c:pt>
                <c:pt idx="10">
                  <c:v>2.4256257431862571</c:v>
                </c:pt>
                <c:pt idx="11">
                  <c:v>1.3581154686468746</c:v>
                </c:pt>
                <c:pt idx="12">
                  <c:v>2.203857134966595</c:v>
                </c:pt>
                <c:pt idx="13">
                  <c:v>2.2840566930090742</c:v>
                </c:pt>
                <c:pt idx="14">
                  <c:v>1.1602598399315032</c:v>
                </c:pt>
                <c:pt idx="15">
                  <c:v>1.2836678716510788</c:v>
                </c:pt>
                <c:pt idx="16">
                  <c:v>1.0499130721798817</c:v>
                </c:pt>
                <c:pt idx="17">
                  <c:v>1.262855318520629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9-45B8-8975-9C2C6B4A3BB3}"/>
            </c:ext>
          </c:extLst>
        </c:ser>
        <c:ser>
          <c:idx val="2"/>
          <c:order val="2"/>
          <c:tx>
            <c:strRef>
              <c:f>CrudeMFP_PL!$S$4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(CrudeMFP_PL!$AC$4,CrudeMFP_PL!$AC$6:$AC$28)</c15:sqref>
                  </c15:fullRef>
                </c:ext>
              </c:extLst>
              <c:f>CrudeMFP_PL!$AC$11:$AC$28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CrudeMFP_PL!$S$5:$S$29</c15:sqref>
                  </c15:fullRef>
                </c:ext>
              </c:extLst>
              <c:f>CrudeMFP_PL!$S$11:$S$29</c:f>
              <c:numCache>
                <c:formatCode>0.000</c:formatCode>
                <c:ptCount val="19"/>
                <c:pt idx="0">
                  <c:v>2.0808807804387461</c:v>
                </c:pt>
                <c:pt idx="1">
                  <c:v>2.9446180133276671</c:v>
                </c:pt>
                <c:pt idx="2">
                  <c:v>2.5605964849393379</c:v>
                </c:pt>
                <c:pt idx="3">
                  <c:v>4.3297604326834875</c:v>
                </c:pt>
                <c:pt idx="4">
                  <c:v>1.9929310595333316</c:v>
                </c:pt>
                <c:pt idx="5">
                  <c:v>3.8440834782997957</c:v>
                </c:pt>
                <c:pt idx="6">
                  <c:v>1.7534015961419236</c:v>
                </c:pt>
                <c:pt idx="7">
                  <c:v>1.1036829149329441</c:v>
                </c:pt>
                <c:pt idx="8">
                  <c:v>1.651010755937701</c:v>
                </c:pt>
                <c:pt idx="9">
                  <c:v>2.4998736087177744</c:v>
                </c:pt>
                <c:pt idx="10">
                  <c:v>2.0261230756416695</c:v>
                </c:pt>
                <c:pt idx="11">
                  <c:v>8.7109165259007693E-2</c:v>
                </c:pt>
                <c:pt idx="12">
                  <c:v>-0.87440252995465984</c:v>
                </c:pt>
                <c:pt idx="13">
                  <c:v>-8.4439492770401525E-2</c:v>
                </c:pt>
                <c:pt idx="14">
                  <c:v>1.8137313242547004</c:v>
                </c:pt>
                <c:pt idx="15">
                  <c:v>1.2723529939851899</c:v>
                </c:pt>
                <c:pt idx="16">
                  <c:v>3.3873764363292764</c:v>
                </c:pt>
                <c:pt idx="17">
                  <c:v>4.3572041166222881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9-45B8-8975-9C2C6B4A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CrudeMFP_PL!$U$4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CrudeMFP_PL!$U$5:$U$29</c15:sqref>
                  </c15:fullRef>
                </c:ext>
              </c:extLst>
              <c:f>CrudeMFP_PL!$U$11:$U$29</c:f>
              <c:numCache>
                <c:formatCode>0.000</c:formatCode>
                <c:ptCount val="19"/>
                <c:pt idx="0">
                  <c:v>1.3425557163513346</c:v>
                </c:pt>
                <c:pt idx="1">
                  <c:v>1.9329120122232979</c:v>
                </c:pt>
                <c:pt idx="2">
                  <c:v>3.2597310656273137</c:v>
                </c:pt>
                <c:pt idx="3">
                  <c:v>5.1698900618751154</c:v>
                </c:pt>
                <c:pt idx="4">
                  <c:v>3.3169144123577965</c:v>
                </c:pt>
                <c:pt idx="5">
                  <c:v>5.928659877868192</c:v>
                </c:pt>
                <c:pt idx="6">
                  <c:v>6.8733200061229738</c:v>
                </c:pt>
                <c:pt idx="7">
                  <c:v>3.8843243928383231</c:v>
                </c:pt>
                <c:pt idx="8">
                  <c:v>3.0707219240419192</c:v>
                </c:pt>
                <c:pt idx="9">
                  <c:v>3.7064679088576469</c:v>
                </c:pt>
                <c:pt idx="10">
                  <c:v>4.6238585432247348</c:v>
                </c:pt>
                <c:pt idx="11">
                  <c:v>1.3680289712830529</c:v>
                </c:pt>
                <c:pt idx="12">
                  <c:v>1.1925595228222008</c:v>
                </c:pt>
                <c:pt idx="13">
                  <c:v>3.3123902319516674</c:v>
                </c:pt>
                <c:pt idx="14">
                  <c:v>3.9966409844545581</c:v>
                </c:pt>
                <c:pt idx="15">
                  <c:v>3.0629427810815457</c:v>
                </c:pt>
                <c:pt idx="16">
                  <c:v>4.5728118231025405</c:v>
                </c:pt>
                <c:pt idx="17">
                  <c:v>5.1654279508404954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89-45B8-8975-9C2C6B4A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PT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CrudeMFP_PT!$S$4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CrudeMFP_PT!$AG$5:$AG$29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CrudeMFP_PT!$S$5:$S$29</c:f>
              <c:numCache>
                <c:formatCode>0.000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0.55098421503273709</c:v>
                </c:pt>
                <c:pt idx="7">
                  <c:v>-0.28827339619967085</c:v>
                </c:pt>
                <c:pt idx="8">
                  <c:v>-0.54949722358005071</c:v>
                </c:pt>
                <c:pt idx="9">
                  <c:v>1.1927449431139323</c:v>
                </c:pt>
                <c:pt idx="10">
                  <c:v>0.26284986952694345</c:v>
                </c:pt>
                <c:pt idx="11">
                  <c:v>1.3722112652671765</c:v>
                </c:pt>
                <c:pt idx="12">
                  <c:v>1.5914455137576144</c:v>
                </c:pt>
                <c:pt idx="13">
                  <c:v>0.23159890760696711</c:v>
                </c:pt>
                <c:pt idx="14">
                  <c:v>-1.2377494779556253</c:v>
                </c:pt>
                <c:pt idx="15">
                  <c:v>2.0998461589877619</c:v>
                </c:pt>
                <c:pt idx="16">
                  <c:v>0.93932939144204963</c:v>
                </c:pt>
                <c:pt idx="17">
                  <c:v>0.62387971719680069</c:v>
                </c:pt>
                <c:pt idx="18">
                  <c:v>1.3485345626474934</c:v>
                </c:pt>
                <c:pt idx="19">
                  <c:v>-0.44720605567696708</c:v>
                </c:pt>
                <c:pt idx="20">
                  <c:v>0.58350818966473927</c:v>
                </c:pt>
                <c:pt idx="21">
                  <c:v>0.69185531829176439</c:v>
                </c:pt>
                <c:pt idx="22">
                  <c:v>1.7433010806565283</c:v>
                </c:pt>
                <c:pt idx="23">
                  <c:v>0.92013856146535222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D5-486D-AFC6-07AEFE8C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439405986303843"/>
          <c:y val="0.18004320150793407"/>
          <c:w val="0.17902673403609565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PT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CrudeMFP_PT!$Q$4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(CrudeMFP_PT!$AG$4,CrudeMFP_PT!$AG$6:$AG$29)</c15:sqref>
                  </c15:fullRef>
                </c:ext>
              </c:extLst>
              <c:f>CrudeMFP_PT!$AG$11:$AG$28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CrudeMFP_PT!$Q$5:$Q$29</c15:sqref>
                  </c15:fullRef>
                </c:ext>
              </c:extLst>
              <c:f>CrudeMFP_PT!$Q$11:$Q$28</c:f>
              <c:numCache>
                <c:formatCode>0.000</c:formatCode>
                <c:ptCount val="18"/>
                <c:pt idx="0">
                  <c:v>0.60230836920631914</c:v>
                </c:pt>
                <c:pt idx="1">
                  <c:v>1.4196420705194092E-2</c:v>
                </c:pt>
                <c:pt idx="2">
                  <c:v>-0.92424170924406834</c:v>
                </c:pt>
                <c:pt idx="3">
                  <c:v>-0.2622318510219479</c:v>
                </c:pt>
                <c:pt idx="4">
                  <c:v>-0.23859370634530508</c:v>
                </c:pt>
                <c:pt idx="5">
                  <c:v>-0.15496089569643209</c:v>
                </c:pt>
                <c:pt idx="6">
                  <c:v>0.60634952830561983</c:v>
                </c:pt>
                <c:pt idx="7">
                  <c:v>-0.21332066108278364</c:v>
                </c:pt>
                <c:pt idx="8">
                  <c:v>-1.7916030635498184</c:v>
                </c:pt>
                <c:pt idx="9">
                  <c:v>-0.83277339000551254</c:v>
                </c:pt>
                <c:pt idx="10">
                  <c:v>-2.0394245038392427</c:v>
                </c:pt>
                <c:pt idx="11">
                  <c:v>-3.2064390138987466</c:v>
                </c:pt>
                <c:pt idx="12">
                  <c:v>-1.448746834732445</c:v>
                </c:pt>
                <c:pt idx="13">
                  <c:v>1.0942269244474723</c:v>
                </c:pt>
                <c:pt idx="14">
                  <c:v>1.0716980581053976</c:v>
                </c:pt>
                <c:pt idx="15">
                  <c:v>1.1448541429462109</c:v>
                </c:pt>
                <c:pt idx="16">
                  <c:v>1.561239654430669</c:v>
                </c:pt>
                <c:pt idx="17">
                  <c:v>1.7417947778126419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9-4467-B821-77D5037AC6F9}"/>
            </c:ext>
          </c:extLst>
        </c:ser>
        <c:ser>
          <c:idx val="1"/>
          <c:order val="1"/>
          <c:tx>
            <c:strRef>
              <c:f>CrudeMFP_PT!$R$4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(CrudeMFP_PT!$AG$4,CrudeMFP_PT!$AG$6:$AG$29)</c15:sqref>
                  </c15:fullRef>
                </c:ext>
              </c:extLst>
              <c:f>CrudeMFP_PT!$AG$11:$AG$28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CrudeMFP_PT!$R$5:$R$29</c15:sqref>
                  </c15:fullRef>
                </c:ext>
              </c:extLst>
              <c:f>CrudeMFP_PT!$R$11:$R$28</c:f>
              <c:numCache>
                <c:formatCode>0.000</c:formatCode>
                <c:ptCount val="18"/>
                <c:pt idx="0">
                  <c:v>1.052781448343294</c:v>
                </c:pt>
                <c:pt idx="1">
                  <c:v>0.94406899418876433</c:v>
                </c:pt>
                <c:pt idx="2">
                  <c:v>0.64591487680660697</c:v>
                </c:pt>
                <c:pt idx="3">
                  <c:v>0.72783658748995417</c:v>
                </c:pt>
                <c:pt idx="4">
                  <c:v>0.47043558093310078</c:v>
                </c:pt>
                <c:pt idx="5">
                  <c:v>0.39969231149892193</c:v>
                </c:pt>
                <c:pt idx="6">
                  <c:v>0.59781694999101331</c:v>
                </c:pt>
                <c:pt idx="7">
                  <c:v>0.63495894636849148</c:v>
                </c:pt>
                <c:pt idx="8">
                  <c:v>0.39889846231937054</c:v>
                </c:pt>
                <c:pt idx="9">
                  <c:v>0.29970193660512107</c:v>
                </c:pt>
                <c:pt idx="10">
                  <c:v>8.8075704109891781E-2</c:v>
                </c:pt>
                <c:pt idx="11">
                  <c:v>-0.73624318107754627</c:v>
                </c:pt>
                <c:pt idx="12">
                  <c:v>-0.51881016729004259</c:v>
                </c:pt>
                <c:pt idx="13">
                  <c:v>-0.33570858107032236</c:v>
                </c:pt>
                <c:pt idx="14">
                  <c:v>-0.12316812710964195</c:v>
                </c:pt>
                <c:pt idx="15">
                  <c:v>-0.20619098024621479</c:v>
                </c:pt>
                <c:pt idx="16">
                  <c:v>-7.156887978213064E-2</c:v>
                </c:pt>
                <c:pt idx="17">
                  <c:v>4.733158981579228E-3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9-4467-B821-77D5037AC6F9}"/>
            </c:ext>
          </c:extLst>
        </c:ser>
        <c:ser>
          <c:idx val="2"/>
          <c:order val="2"/>
          <c:tx>
            <c:strRef>
              <c:f>CrudeMFP_PT!$S$4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(CrudeMFP_PT!$AG$4,CrudeMFP_PT!$AG$6:$AG$29)</c15:sqref>
                  </c15:fullRef>
                </c:ext>
              </c:extLst>
              <c:f>CrudeMFP_PT!$AG$11:$AG$28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CrudeMFP_PT!$S$5:$S$29</c15:sqref>
                  </c15:fullRef>
                </c:ext>
              </c:extLst>
              <c:f>CrudeMFP_PT!$S$11:$S$28</c:f>
              <c:numCache>
                <c:formatCode>0.000</c:formatCode>
                <c:ptCount val="18"/>
                <c:pt idx="0">
                  <c:v>0.55098421503273709</c:v>
                </c:pt>
                <c:pt idx="1">
                  <c:v>-0.28827339619967085</c:v>
                </c:pt>
                <c:pt idx="2">
                  <c:v>-0.54949722358005071</c:v>
                </c:pt>
                <c:pt idx="3">
                  <c:v>1.1927449431139323</c:v>
                </c:pt>
                <c:pt idx="4">
                  <c:v>0.26284986952694345</c:v>
                </c:pt>
                <c:pt idx="5">
                  <c:v>1.3722112652671765</c:v>
                </c:pt>
                <c:pt idx="6">
                  <c:v>1.5914455137576144</c:v>
                </c:pt>
                <c:pt idx="7">
                  <c:v>0.23159890760696711</c:v>
                </c:pt>
                <c:pt idx="8">
                  <c:v>-1.2377494779556253</c:v>
                </c:pt>
                <c:pt idx="9">
                  <c:v>2.0998461589877619</c:v>
                </c:pt>
                <c:pt idx="10">
                  <c:v>0.93932939144204963</c:v>
                </c:pt>
                <c:pt idx="11">
                  <c:v>0.62387971719680069</c:v>
                </c:pt>
                <c:pt idx="12">
                  <c:v>1.3485345626474934</c:v>
                </c:pt>
                <c:pt idx="13">
                  <c:v>-0.44720605567696708</c:v>
                </c:pt>
                <c:pt idx="14">
                  <c:v>0.58350818966473927</c:v>
                </c:pt>
                <c:pt idx="15">
                  <c:v>0.69185531829176439</c:v>
                </c:pt>
                <c:pt idx="16">
                  <c:v>1.7433010806565283</c:v>
                </c:pt>
                <c:pt idx="17">
                  <c:v>0.92013856146535222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9-4467-B821-77D5037A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CrudeMFP_PT!$U$4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CrudeMFP_PT!$U$5:$U$29</c15:sqref>
                  </c15:fullRef>
                </c:ext>
              </c:extLst>
              <c:f>CrudeMFP_PT!$U$11:$U$28</c:f>
              <c:numCache>
                <c:formatCode>0.000</c:formatCode>
                <c:ptCount val="18"/>
                <c:pt idx="0">
                  <c:v>2.2060740325823502</c:v>
                </c:pt>
                <c:pt idx="1">
                  <c:v>0.66999201869428759</c:v>
                </c:pt>
                <c:pt idx="2">
                  <c:v>-0.82782405601751208</c:v>
                </c:pt>
                <c:pt idx="3">
                  <c:v>1.6583496795819386</c:v>
                </c:pt>
                <c:pt idx="4">
                  <c:v>0.49469174411473915</c:v>
                </c:pt>
                <c:pt idx="5">
                  <c:v>1.6169426810696663</c:v>
                </c:pt>
                <c:pt idx="6">
                  <c:v>2.7956119920542477</c:v>
                </c:pt>
                <c:pt idx="7">
                  <c:v>0.65323719289267501</c:v>
                </c:pt>
                <c:pt idx="8">
                  <c:v>-2.6304540791860731</c:v>
                </c:pt>
                <c:pt idx="9">
                  <c:v>1.5667747055873704</c:v>
                </c:pt>
                <c:pt idx="10">
                  <c:v>-1.0120194082873013</c:v>
                </c:pt>
                <c:pt idx="11">
                  <c:v>-3.3188024777794922</c:v>
                </c:pt>
                <c:pt idx="12">
                  <c:v>-0.61902243937499435</c:v>
                </c:pt>
                <c:pt idx="13">
                  <c:v>0.31131228770018282</c:v>
                </c:pt>
                <c:pt idx="14">
                  <c:v>1.5320381206604949</c:v>
                </c:pt>
                <c:pt idx="15">
                  <c:v>1.6305184809917606</c:v>
                </c:pt>
                <c:pt idx="16">
                  <c:v>3.2329718553050668</c:v>
                </c:pt>
                <c:pt idx="17">
                  <c:v>2.6666664982595734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19-4467-B821-77D5037A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AT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CrudeMFP_AT!$Q$4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CrudeMFP_AT!$AC$5:$AC$29</c15:sqref>
                  </c15:fullRef>
                </c:ext>
              </c:extLst>
              <c:f>CrudeMFP_AT!$AC$6:$AC$29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CrudeMFP_AT!$Q$5:$Q$29</c15:sqref>
                  </c15:fullRef>
                </c:ext>
              </c:extLst>
              <c:f>CrudeMFP_AT!$Q$6:$Q$29</c:f>
              <c:numCache>
                <c:formatCode>0.000</c:formatCode>
                <c:ptCount val="24"/>
                <c:pt idx="0">
                  <c:v>1.5690837647505014</c:v>
                </c:pt>
                <c:pt idx="1">
                  <c:v>0.83631188884707586</c:v>
                </c:pt>
                <c:pt idx="2">
                  <c:v>-0.13399920791798595</c:v>
                </c:pt>
                <c:pt idx="3">
                  <c:v>1.1977111146840047</c:v>
                </c:pt>
                <c:pt idx="4">
                  <c:v>0.66816538133214065</c:v>
                </c:pt>
                <c:pt idx="5">
                  <c:v>-6.0399271155906677E-3</c:v>
                </c:pt>
                <c:pt idx="6">
                  <c:v>-0.16156575599063444</c:v>
                </c:pt>
                <c:pt idx="7">
                  <c:v>0.10171593138379009</c:v>
                </c:pt>
                <c:pt idx="8">
                  <c:v>0.50799761137319444</c:v>
                </c:pt>
                <c:pt idx="9">
                  <c:v>-0.10576708246762202</c:v>
                </c:pt>
                <c:pt idx="10">
                  <c:v>0.49700074545433565</c:v>
                </c:pt>
                <c:pt idx="11">
                  <c:v>0.75064824574900724</c:v>
                </c:pt>
                <c:pt idx="12">
                  <c:v>0.91582661354120132</c:v>
                </c:pt>
                <c:pt idx="13">
                  <c:v>-2.0281776849349993</c:v>
                </c:pt>
                <c:pt idx="14">
                  <c:v>0.20853087391369926</c:v>
                </c:pt>
                <c:pt idx="15">
                  <c:v>1.2249640895873524</c:v>
                </c:pt>
                <c:pt idx="16">
                  <c:v>-0.26067905390424612</c:v>
                </c:pt>
                <c:pt idx="17">
                  <c:v>-0.4004630248845884</c:v>
                </c:pt>
                <c:pt idx="18">
                  <c:v>0.19579458418968304</c:v>
                </c:pt>
                <c:pt idx="19">
                  <c:v>-0.26512157560158922</c:v>
                </c:pt>
                <c:pt idx="20">
                  <c:v>1.3534363218982206</c:v>
                </c:pt>
                <c:pt idx="21">
                  <c:v>0.65254630840897299</c:v>
                </c:pt>
                <c:pt idx="22">
                  <c:v>1.2627339627944985</c:v>
                </c:pt>
                <c:pt idx="23">
                  <c:v>1.070957229282167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E-4028-86B6-66F30AF432DB}"/>
            </c:ext>
          </c:extLst>
        </c:ser>
        <c:ser>
          <c:idx val="1"/>
          <c:order val="1"/>
          <c:tx>
            <c:strRef>
              <c:f>CrudeMFP_AT!$R$4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CrudeMFP_AT!$AC$5:$AC$29</c15:sqref>
                  </c15:fullRef>
                </c:ext>
              </c:extLst>
              <c:f>CrudeMFP_AT!$AC$6:$AC$29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CrudeMFP_AT!$R$5:$R$29</c15:sqref>
                  </c15:fullRef>
                </c:ext>
              </c:extLst>
              <c:f>CrudeMFP_AT!$R$6:$R$29</c:f>
              <c:numCache>
                <c:formatCode>0.000</c:formatCode>
                <c:ptCount val="24"/>
                <c:pt idx="0">
                  <c:v>0.82121004124250641</c:v>
                </c:pt>
                <c:pt idx="1">
                  <c:v>0.78778072064216398</c:v>
                </c:pt>
                <c:pt idx="2">
                  <c:v>0.80424104233925486</c:v>
                </c:pt>
                <c:pt idx="3">
                  <c:v>0.76127794574290497</c:v>
                </c:pt>
                <c:pt idx="4">
                  <c:v>0.8238237255021732</c:v>
                </c:pt>
                <c:pt idx="5">
                  <c:v>0.74694865224572349</c:v>
                </c:pt>
                <c:pt idx="6">
                  <c:v>0.60518782773969348</c:v>
                </c:pt>
                <c:pt idx="7">
                  <c:v>0.66247121852422097</c:v>
                </c:pt>
                <c:pt idx="8">
                  <c:v>0.64523770092998023</c:v>
                </c:pt>
                <c:pt idx="9">
                  <c:v>0.60907640410078956</c:v>
                </c:pt>
                <c:pt idx="10">
                  <c:v>0.61373392608202892</c:v>
                </c:pt>
                <c:pt idx="11">
                  <c:v>0.68900036521300934</c:v>
                </c:pt>
                <c:pt idx="12">
                  <c:v>0.67894212096514406</c:v>
                </c:pt>
                <c:pt idx="13">
                  <c:v>0.45414088742191988</c:v>
                </c:pt>
                <c:pt idx="14">
                  <c:v>0.36959521657463323</c:v>
                </c:pt>
                <c:pt idx="15">
                  <c:v>0.47615113524800717</c:v>
                </c:pt>
                <c:pt idx="16">
                  <c:v>0.46027274776817761</c:v>
                </c:pt>
                <c:pt idx="17">
                  <c:v>0.45237356976427062</c:v>
                </c:pt>
                <c:pt idx="18">
                  <c:v>0.41194919632247551</c:v>
                </c:pt>
                <c:pt idx="19">
                  <c:v>0.43042004475543844</c:v>
                </c:pt>
                <c:pt idx="20">
                  <c:v>0.47738311505369035</c:v>
                </c:pt>
                <c:pt idx="21">
                  <c:v>0.51412171915232352</c:v>
                </c:pt>
                <c:pt idx="22">
                  <c:v>0.53612614180626816</c:v>
                </c:pt>
                <c:pt idx="23">
                  <c:v>0.56100275113940168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E-4028-86B6-66F30AF432DB}"/>
            </c:ext>
          </c:extLst>
        </c:ser>
        <c:ser>
          <c:idx val="2"/>
          <c:order val="2"/>
          <c:tx>
            <c:strRef>
              <c:f>CrudeMFP_AT!$S$4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CrudeMFP_AT!$AC$5:$AC$29</c15:sqref>
                  </c15:fullRef>
                </c:ext>
              </c:extLst>
              <c:f>CrudeMFP_AT!$AC$6:$AC$29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CrudeMFP_AT!$S$5:$S$29</c15:sqref>
                  </c15:fullRef>
                </c:ext>
              </c:extLst>
              <c:f>CrudeMFP_AT!$S$6:$S$29</c:f>
              <c:numCache>
                <c:formatCode>0.000</c:formatCode>
                <c:ptCount val="24"/>
                <c:pt idx="0">
                  <c:v>-0.5038631753320898</c:v>
                </c:pt>
                <c:pt idx="1">
                  <c:v>0.4534668267798655</c:v>
                </c:pt>
                <c:pt idx="2">
                  <c:v>3.1656023481919107</c:v>
                </c:pt>
                <c:pt idx="3">
                  <c:v>1.2297289680797112</c:v>
                </c:pt>
                <c:pt idx="4">
                  <c:v>2.294797822176907</c:v>
                </c:pt>
                <c:pt idx="5">
                  <c:v>0.64489022217548364</c:v>
                </c:pt>
                <c:pt idx="6">
                  <c:v>1.1385683844217476</c:v>
                </c:pt>
                <c:pt idx="7">
                  <c:v>0.34323120066876101</c:v>
                </c:pt>
                <c:pt idx="8">
                  <c:v>1.7265409452530913</c:v>
                </c:pt>
                <c:pt idx="9">
                  <c:v>1.8072083680333795</c:v>
                </c:pt>
                <c:pt idx="10">
                  <c:v>2.5867684715332606</c:v>
                </c:pt>
                <c:pt idx="11">
                  <c:v>2.3519332202521359</c:v>
                </c:pt>
                <c:pt idx="12">
                  <c:v>2.4841802356491249E-2</c:v>
                </c:pt>
                <c:pt idx="13">
                  <c:v>-2.7073198854919425</c:v>
                </c:pt>
                <c:pt idx="14">
                  <c:v>1.3195781212014666</c:v>
                </c:pt>
                <c:pt idx="15">
                  <c:v>1.5114115920202835</c:v>
                </c:pt>
                <c:pt idx="16">
                  <c:v>0.32787249644015071</c:v>
                </c:pt>
                <c:pt idx="17">
                  <c:v>9.0882116180438233E-2</c:v>
                </c:pt>
                <c:pt idx="18">
                  <c:v>7.1848168102285614E-2</c:v>
                </c:pt>
                <c:pt idx="19">
                  <c:v>0.67637177617947652</c:v>
                </c:pt>
                <c:pt idx="20">
                  <c:v>0.10289222065098802</c:v>
                </c:pt>
                <c:pt idx="21">
                  <c:v>1.2908061892864249</c:v>
                </c:pt>
                <c:pt idx="22">
                  <c:v>0.95071557024624909</c:v>
                </c:pt>
                <c:pt idx="23">
                  <c:v>-0.26957571981268436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4E-4028-86B6-66F30AF4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CrudeMFP_AT!$U$4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CrudeMFP_AT!$U$5:$U$29</c15:sqref>
                  </c15:fullRef>
                </c:ext>
              </c:extLst>
              <c:f>CrudeMFP_AT!$U$6:$U$29</c:f>
              <c:numCache>
                <c:formatCode>0.000</c:formatCode>
                <c:ptCount val="24"/>
                <c:pt idx="0">
                  <c:v>1.886430630660918</c:v>
                </c:pt>
                <c:pt idx="1">
                  <c:v>2.0775594362691052</c:v>
                </c:pt>
                <c:pt idx="2">
                  <c:v>3.8358441826131795</c:v>
                </c:pt>
                <c:pt idx="3">
                  <c:v>3.1887180285066208</c:v>
                </c:pt>
                <c:pt idx="4">
                  <c:v>3.786786929011221</c:v>
                </c:pt>
                <c:pt idx="5">
                  <c:v>1.3857989473056165</c:v>
                </c:pt>
                <c:pt idx="6">
                  <c:v>1.5821904561708067</c:v>
                </c:pt>
                <c:pt idx="7">
                  <c:v>1.1074183505767721</c:v>
                </c:pt>
                <c:pt idx="8">
                  <c:v>2.8797762575562658</c:v>
                </c:pt>
                <c:pt idx="9">
                  <c:v>2.3105176896665469</c:v>
                </c:pt>
                <c:pt idx="10">
                  <c:v>3.6975031430696248</c:v>
                </c:pt>
                <c:pt idx="11">
                  <c:v>3.7915818312141525</c:v>
                </c:pt>
                <c:pt idx="12">
                  <c:v>1.6196105368628366</c:v>
                </c:pt>
                <c:pt idx="13">
                  <c:v>-4.281356683005022</c:v>
                </c:pt>
                <c:pt idx="14">
                  <c:v>1.8977042116897991</c:v>
                </c:pt>
                <c:pt idx="15">
                  <c:v>3.2125268168556431</c:v>
                </c:pt>
                <c:pt idx="16">
                  <c:v>0.52746619030408226</c:v>
                </c:pt>
                <c:pt idx="17">
                  <c:v>0.14279266106012045</c:v>
                </c:pt>
                <c:pt idx="18">
                  <c:v>0.67959194861444416</c:v>
                </c:pt>
                <c:pt idx="19">
                  <c:v>0.84167024533332579</c:v>
                </c:pt>
                <c:pt idx="20">
                  <c:v>1.933711657602899</c:v>
                </c:pt>
                <c:pt idx="21">
                  <c:v>2.4574742168477215</c:v>
                </c:pt>
                <c:pt idx="22">
                  <c:v>2.7495756748470157</c:v>
                </c:pt>
                <c:pt idx="23">
                  <c:v>1.3623842606088843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4E-4028-86B6-66F30AF4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RO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CrudeMFP_RO!$S$4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CrudeMFP_RO!$AG$5:$AG$29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CrudeMFP_RO!$S$5:$S$29</c:f>
              <c:numCache>
                <c:formatCode>0.000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6.1840304976704026</c:v>
                </c:pt>
                <c:pt idx="7">
                  <c:v>11.9890841602002</c:v>
                </c:pt>
                <c:pt idx="8">
                  <c:v>2.9688011675006014</c:v>
                </c:pt>
                <c:pt idx="9">
                  <c:v>14.561002991900825</c:v>
                </c:pt>
                <c:pt idx="10">
                  <c:v>3.0230150840166394</c:v>
                </c:pt>
                <c:pt idx="11">
                  <c:v>7.3382488768428651</c:v>
                </c:pt>
                <c:pt idx="12">
                  <c:v>3.3340130867425048</c:v>
                </c:pt>
                <c:pt idx="13">
                  <c:v>8.2452434535200645</c:v>
                </c:pt>
                <c:pt idx="14">
                  <c:v>-2.8138285750731935</c:v>
                </c:pt>
                <c:pt idx="15">
                  <c:v>-4.1415762606994582</c:v>
                </c:pt>
                <c:pt idx="16">
                  <c:v>-0.18616164470745522</c:v>
                </c:pt>
                <c:pt idx="17">
                  <c:v>3.526681751190706</c:v>
                </c:pt>
                <c:pt idx="18">
                  <c:v>4.9171787072945667</c:v>
                </c:pt>
                <c:pt idx="19">
                  <c:v>1.5482434043065412</c:v>
                </c:pt>
                <c:pt idx="20">
                  <c:v>0.65869719173867392</c:v>
                </c:pt>
                <c:pt idx="21">
                  <c:v>1.8143063683391607</c:v>
                </c:pt>
                <c:pt idx="22">
                  <c:v>5.1758754668579501</c:v>
                </c:pt>
                <c:pt idx="23">
                  <c:v>2.4341632553917734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EF-4070-BC18-EFB3546B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90434745965602"/>
          <c:y val="0.25535387889869693"/>
          <c:w val="0.21115128150972429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RO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CrudeMFP_RO!$Q$4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(CrudeMFP_RO!$AG$4,CrudeMFP_RO!$AG$6:$AG$28)</c15:sqref>
                  </c15:fullRef>
                </c:ext>
              </c:extLst>
              <c:f>CrudeMFP_RO!$AG$11:$AG$28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CrudeMFP_RO!$Q$5:$Q$29</c15:sqref>
                  </c15:fullRef>
                </c:ext>
              </c:extLst>
              <c:f>CrudeMFP_RO!$Q$11:$Q$29</c:f>
              <c:numCache>
                <c:formatCode>0.000</c:formatCode>
                <c:ptCount val="19"/>
                <c:pt idx="0">
                  <c:v>-0.85185980767656222</c:v>
                </c:pt>
                <c:pt idx="1">
                  <c:v>-7.2135971641791761</c:v>
                </c:pt>
                <c:pt idx="2">
                  <c:v>-1.0960355380190276</c:v>
                </c:pt>
                <c:pt idx="3">
                  <c:v>-0.87841532389564458</c:v>
                </c:pt>
                <c:pt idx="4">
                  <c:v>-0.50602622870335257</c:v>
                </c:pt>
                <c:pt idx="5">
                  <c:v>-6.7190141441334034E-2</c:v>
                </c:pt>
                <c:pt idx="6">
                  <c:v>0.95315465440101299</c:v>
                </c:pt>
                <c:pt idx="7">
                  <c:v>-0.90167148124795704</c:v>
                </c:pt>
                <c:pt idx="8">
                  <c:v>-2.6395507165622285</c:v>
                </c:pt>
                <c:pt idx="9">
                  <c:v>-1.0654672043602984</c:v>
                </c:pt>
                <c:pt idx="10">
                  <c:v>-1.0427680600120979</c:v>
                </c:pt>
                <c:pt idx="11">
                  <c:v>-0.33144782765159536</c:v>
                </c:pt>
                <c:pt idx="12">
                  <c:v>-0.59451623380694341</c:v>
                </c:pt>
                <c:pt idx="13">
                  <c:v>-7.9764394324303503E-3</c:v>
                </c:pt>
                <c:pt idx="14">
                  <c:v>-0.82129901337401257</c:v>
                </c:pt>
                <c:pt idx="15">
                  <c:v>8.2399877829672466E-2</c:v>
                </c:pt>
                <c:pt idx="16">
                  <c:v>0.55421920045953488</c:v>
                </c:pt>
                <c:pt idx="17">
                  <c:v>8.1991601041513207E-2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E-4C90-8F51-F54C28AF9DD0}"/>
            </c:ext>
          </c:extLst>
        </c:ser>
        <c:ser>
          <c:idx val="1"/>
          <c:order val="1"/>
          <c:tx>
            <c:strRef>
              <c:f>CrudeMFP_RO!$R$4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(CrudeMFP_RO!$AG$4,CrudeMFP_RO!$AG$6:$AG$28)</c15:sqref>
                  </c15:fullRef>
                </c:ext>
              </c:extLst>
              <c:f>CrudeMFP_RO!$AG$11:$AG$28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CrudeMFP_RO!$R$5:$R$29</c15:sqref>
                  </c15:fullRef>
                </c:ext>
              </c:extLst>
              <c:f>CrudeMFP_RO!$R$11:$R$29</c:f>
              <c:numCache>
                <c:formatCode>0.000</c:formatCode>
                <c:ptCount val="19"/>
                <c:pt idx="0">
                  <c:v>0.27004847366122425</c:v>
                </c:pt>
                <c:pt idx="1">
                  <c:v>0.15666918252798473</c:v>
                </c:pt>
                <c:pt idx="2">
                  <c:v>0.38072104940918533</c:v>
                </c:pt>
                <c:pt idx="3">
                  <c:v>-3.5992801434206956</c:v>
                </c:pt>
                <c:pt idx="4">
                  <c:v>1.4222309797221366</c:v>
                </c:pt>
                <c:pt idx="5">
                  <c:v>0.88215096197409792</c:v>
                </c:pt>
                <c:pt idx="6">
                  <c:v>2.4971488462023665</c:v>
                </c:pt>
                <c:pt idx="7">
                  <c:v>1.7245411899959686</c:v>
                </c:pt>
                <c:pt idx="8">
                  <c:v>0.90983650323190124</c:v>
                </c:pt>
                <c:pt idx="9">
                  <c:v>-0.10588234735327041</c:v>
                </c:pt>
                <c:pt idx="10">
                  <c:v>2.6015413342181746</c:v>
                </c:pt>
                <c:pt idx="11">
                  <c:v>-1.071417572827539</c:v>
                </c:pt>
                <c:pt idx="12">
                  <c:v>-1.1531482160106977E-2</c:v>
                </c:pt>
                <c:pt idx="13">
                  <c:v>1.9883580018624045</c:v>
                </c:pt>
                <c:pt idx="14">
                  <c:v>2.5735331032671285</c:v>
                </c:pt>
                <c:pt idx="15">
                  <c:v>2.9023782333695958</c:v>
                </c:pt>
                <c:pt idx="16">
                  <c:v>1.427017098976459</c:v>
                </c:pt>
                <c:pt idx="17">
                  <c:v>1.3389608018708778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E-4C90-8F51-F54C28AF9DD0}"/>
            </c:ext>
          </c:extLst>
        </c:ser>
        <c:ser>
          <c:idx val="2"/>
          <c:order val="2"/>
          <c:tx>
            <c:strRef>
              <c:f>CrudeMFP_RO!$S$4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(CrudeMFP_RO!$AG$4,CrudeMFP_RO!$AG$6:$AG$28)</c15:sqref>
                  </c15:fullRef>
                </c:ext>
              </c:extLst>
              <c:f>CrudeMFP_RO!$AG$11:$AG$28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CrudeMFP_RO!$S$5:$S$29</c15:sqref>
                  </c15:fullRef>
                </c:ext>
              </c:extLst>
              <c:f>CrudeMFP_RO!$S$11:$S$29</c:f>
              <c:numCache>
                <c:formatCode>0.000</c:formatCode>
                <c:ptCount val="19"/>
                <c:pt idx="0">
                  <c:v>6.1840304976704026</c:v>
                </c:pt>
                <c:pt idx="1">
                  <c:v>11.9890841602002</c:v>
                </c:pt>
                <c:pt idx="2">
                  <c:v>2.9688011675006014</c:v>
                </c:pt>
                <c:pt idx="3">
                  <c:v>14.561002991900825</c:v>
                </c:pt>
                <c:pt idx="4">
                  <c:v>3.0230150840166394</c:v>
                </c:pt>
                <c:pt idx="5">
                  <c:v>7.3382488768428651</c:v>
                </c:pt>
                <c:pt idx="6">
                  <c:v>3.3340130867425048</c:v>
                </c:pt>
                <c:pt idx="7">
                  <c:v>8.2452434535200645</c:v>
                </c:pt>
                <c:pt idx="8">
                  <c:v>-2.8138285750731935</c:v>
                </c:pt>
                <c:pt idx="9">
                  <c:v>-4.1415762606994582</c:v>
                </c:pt>
                <c:pt idx="10">
                  <c:v>-0.18616164470745522</c:v>
                </c:pt>
                <c:pt idx="11">
                  <c:v>3.526681751190706</c:v>
                </c:pt>
                <c:pt idx="12">
                  <c:v>4.9171787072945667</c:v>
                </c:pt>
                <c:pt idx="13">
                  <c:v>1.5482434043065412</c:v>
                </c:pt>
                <c:pt idx="14">
                  <c:v>0.65869719173867392</c:v>
                </c:pt>
                <c:pt idx="15">
                  <c:v>1.8143063683391607</c:v>
                </c:pt>
                <c:pt idx="16">
                  <c:v>5.1758754668579501</c:v>
                </c:pt>
                <c:pt idx="17">
                  <c:v>2.4341632553917734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FE-4C90-8F51-F54C28AF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CrudeMFP_RO!$U$3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CrudeMFP_RO!$U$4:$U$28</c15:sqref>
                  </c15:fullRef>
                </c:ext>
              </c:extLst>
              <c:f>CrudeMFP_RO!$U$10:$U$28</c:f>
              <c:numCache>
                <c:formatCode>General</c:formatCode>
                <c:ptCount val="19"/>
                <c:pt idx="0" formatCode="0.000">
                  <c:v>2.7163438014230934</c:v>
                </c:pt>
                <c:pt idx="1" formatCode="0.000">
                  <c:v>5.6022191636550644</c:v>
                </c:pt>
                <c:pt idx="2" formatCode="0.000">
                  <c:v>4.9321561785490076</c:v>
                </c:pt>
                <c:pt idx="3" formatCode="0.000">
                  <c:v>2.2534866788907593</c:v>
                </c:pt>
                <c:pt idx="4" formatCode="0.000">
                  <c:v>10.083307524584484</c:v>
                </c:pt>
                <c:pt idx="5" formatCode="0.000">
                  <c:v>3.9392198350354235</c:v>
                </c:pt>
                <c:pt idx="6" formatCode="0.000">
                  <c:v>8.1532096973756296</c:v>
                </c:pt>
                <c:pt idx="7" formatCode="0.000">
                  <c:v>6.7843165873458844</c:v>
                </c:pt>
                <c:pt idx="8" formatCode="0.000">
                  <c:v>9.0681131622680766</c:v>
                </c:pt>
                <c:pt idx="9" formatCode="0.000">
                  <c:v>-4.5435427884035207</c:v>
                </c:pt>
                <c:pt idx="10" formatCode="0.000">
                  <c:v>-5.3129258124130274</c:v>
                </c:pt>
                <c:pt idx="11" formatCode="0.000">
                  <c:v>1.3726116294986213</c:v>
                </c:pt>
                <c:pt idx="12" formatCode="0.000">
                  <c:v>2.1238163507115715</c:v>
                </c:pt>
                <c:pt idx="13" formatCode="0.000">
                  <c:v>4.3111309913275164</c:v>
                </c:pt>
                <c:pt idx="14" formatCode="0.000">
                  <c:v>3.5286249667365155</c:v>
                </c:pt>
                <c:pt idx="15" formatCode="0.000">
                  <c:v>2.4109312816317896</c:v>
                </c:pt>
                <c:pt idx="16" formatCode="0.000">
                  <c:v>4.7990844795384291</c:v>
                </c:pt>
                <c:pt idx="17" formatCode="0.000">
                  <c:v>7.1571117662939443</c:v>
                </c:pt>
                <c:pt idx="18" formatCode="0.000">
                  <c:v>3.8551156583041646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FE-4C90-8F51-F54C28AF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SE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CrudeMFP_SE!$S$4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CrudeMFP_SE!$AG$5:$AG$29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CrudeMFP_SE!$S$5:$S$29</c:f>
              <c:numCache>
                <c:formatCode>0.000</c:formatCode>
                <c:ptCount val="25"/>
                <c:pt idx="1">
                  <c:v>0.71528425825185216</c:v>
                </c:pt>
                <c:pt idx="2">
                  <c:v>2.5281679663243457</c:v>
                </c:pt>
                <c:pt idx="3">
                  <c:v>2.4209841307704343</c:v>
                </c:pt>
                <c:pt idx="4">
                  <c:v>1.5912100402457932</c:v>
                </c:pt>
                <c:pt idx="5">
                  <c:v>3.4729969333890693</c:v>
                </c:pt>
                <c:pt idx="6">
                  <c:v>-5.3469253889506518E-2</c:v>
                </c:pt>
                <c:pt idx="7">
                  <c:v>1.768120294410503</c:v>
                </c:pt>
                <c:pt idx="8">
                  <c:v>2.1630698046563568</c:v>
                </c:pt>
                <c:pt idx="9">
                  <c:v>3.2452966888751327</c:v>
                </c:pt>
                <c:pt idx="10">
                  <c:v>1.68814394355033</c:v>
                </c:pt>
                <c:pt idx="11">
                  <c:v>2.705102029407513</c:v>
                </c:pt>
                <c:pt idx="12">
                  <c:v>0.51476033789954556</c:v>
                </c:pt>
                <c:pt idx="13">
                  <c:v>-2.4782318178124942</c:v>
                </c:pt>
                <c:pt idx="14">
                  <c:v>-4.4381508069975357</c:v>
                </c:pt>
                <c:pt idx="15">
                  <c:v>3.8462364140575858</c:v>
                </c:pt>
                <c:pt idx="16">
                  <c:v>1.5144289198762113</c:v>
                </c:pt>
                <c:pt idx="17">
                  <c:v>-1.3138918333219569</c:v>
                </c:pt>
                <c:pt idx="18">
                  <c:v>0.21573012153268978</c:v>
                </c:pt>
                <c:pt idx="19">
                  <c:v>1.1465238962279196</c:v>
                </c:pt>
                <c:pt idx="20">
                  <c:v>2.6139706692206408</c:v>
                </c:pt>
                <c:pt idx="21">
                  <c:v>-0.66854203997107664</c:v>
                </c:pt>
                <c:pt idx="22">
                  <c:v>0.79182571000189927</c:v>
                </c:pt>
                <c:pt idx="23">
                  <c:v>9.72382633298432E-2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06-454E-9AFC-B1EA0310E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9720783818599"/>
          <c:y val="0.25074776876718508"/>
          <c:w val="0.19410992910826558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CrudeMFP_SE!$Q$4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(CrudeMFP_SE!$AG$4,CrudeMFP_SE!$AG$6:$AG$28)</c15:sqref>
                  </c15:fullRef>
                </c:ext>
              </c:extLst>
              <c:f>CrudeMFP_SE!$AG$6:$AG$28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CrudeMFP_SE!$Q$5:$Q$29</c15:sqref>
                  </c15:fullRef>
                </c:ext>
              </c:extLst>
              <c:f>CrudeMFP_SE!$Q$6:$Q$29</c:f>
              <c:numCache>
                <c:formatCode>0.000</c:formatCode>
                <c:ptCount val="24"/>
                <c:pt idx="0">
                  <c:v>-2.4336159811440414E-2</c:v>
                </c:pt>
                <c:pt idx="1">
                  <c:v>-0.55251507967000846</c:v>
                </c:pt>
                <c:pt idx="2">
                  <c:v>0.87040623644559822</c:v>
                </c:pt>
                <c:pt idx="3">
                  <c:v>1.3986359857041686</c:v>
                </c:pt>
                <c:pt idx="4">
                  <c:v>0.60852728470235695</c:v>
                </c:pt>
                <c:pt idx="5">
                  <c:v>0.36382746541008631</c:v>
                </c:pt>
                <c:pt idx="6">
                  <c:v>-0.77687948849683219</c:v>
                </c:pt>
                <c:pt idx="7">
                  <c:v>-0.79338251830389228</c:v>
                </c:pt>
                <c:pt idx="8">
                  <c:v>0.42524344544026732</c:v>
                </c:pt>
                <c:pt idx="9">
                  <c:v>4.9174592359654806E-3</c:v>
                </c:pt>
                <c:pt idx="10">
                  <c:v>0.92654408495728957</c:v>
                </c:pt>
                <c:pt idx="11">
                  <c:v>1.6779107534511011</c:v>
                </c:pt>
                <c:pt idx="12">
                  <c:v>0.72455369915606449</c:v>
                </c:pt>
                <c:pt idx="13">
                  <c:v>-1.6660509223855386</c:v>
                </c:pt>
                <c:pt idx="14">
                  <c:v>1.2934834416590493</c:v>
                </c:pt>
                <c:pt idx="15">
                  <c:v>1.2735575952084977</c:v>
                </c:pt>
                <c:pt idx="16">
                  <c:v>-5.7550337719498655E-2</c:v>
                </c:pt>
                <c:pt idx="17">
                  <c:v>0.22002779700986161</c:v>
                </c:pt>
                <c:pt idx="18">
                  <c:v>0.8441302562115689</c:v>
                </c:pt>
                <c:pt idx="19">
                  <c:v>0.87541755993144643</c:v>
                </c:pt>
                <c:pt idx="20">
                  <c:v>1.474516337733343</c:v>
                </c:pt>
                <c:pt idx="21">
                  <c:v>0.91900046011097414</c:v>
                </c:pt>
                <c:pt idx="22">
                  <c:v>0.87521248484677328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B-46F0-AA0A-10446A84D008}"/>
            </c:ext>
          </c:extLst>
        </c:ser>
        <c:ser>
          <c:idx val="1"/>
          <c:order val="1"/>
          <c:tx>
            <c:strRef>
              <c:f>CrudeMFP_SE!$R$4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(CrudeMFP_SE!$AG$4,CrudeMFP_SE!$AG$6:$AG$28)</c15:sqref>
                  </c15:fullRef>
                </c:ext>
              </c:extLst>
              <c:f>CrudeMFP_SE!$AG$6:$AG$28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CrudeMFP_SE!$R$5:$R$29</c15:sqref>
                  </c15:fullRef>
                </c:ext>
              </c:extLst>
              <c:f>CrudeMFP_SE!$R$6:$R$29</c:f>
              <c:numCache>
                <c:formatCode>0.000</c:formatCode>
                <c:ptCount val="24"/>
                <c:pt idx="0">
                  <c:v>1.099365567067647</c:v>
                </c:pt>
                <c:pt idx="1">
                  <c:v>1.2193185523380741</c:v>
                </c:pt>
                <c:pt idx="2">
                  <c:v>0.94943156697389874</c:v>
                </c:pt>
                <c:pt idx="3">
                  <c:v>1.2142108789168202</c:v>
                </c:pt>
                <c:pt idx="4">
                  <c:v>1.200131801901837</c:v>
                </c:pt>
                <c:pt idx="5">
                  <c:v>1.0513823959212727</c:v>
                </c:pt>
                <c:pt idx="6">
                  <c:v>1.0219589782581113</c:v>
                </c:pt>
                <c:pt idx="7">
                  <c:v>0.93746364125596138</c:v>
                </c:pt>
                <c:pt idx="8">
                  <c:v>0.86465926628365519</c:v>
                </c:pt>
                <c:pt idx="9">
                  <c:v>0.93991620159995948</c:v>
                </c:pt>
                <c:pt idx="10">
                  <c:v>1.048252878077786</c:v>
                </c:pt>
                <c:pt idx="11">
                  <c:v>1.1509243717162152</c:v>
                </c:pt>
                <c:pt idx="12">
                  <c:v>1.2577291294741701</c:v>
                </c:pt>
                <c:pt idx="13">
                  <c:v>1.2525675315400062</c:v>
                </c:pt>
                <c:pt idx="14">
                  <c:v>0.74811584676007192</c:v>
                </c:pt>
                <c:pt idx="15">
                  <c:v>0.79297240493139942</c:v>
                </c:pt>
                <c:pt idx="16">
                  <c:v>0.85917739727003528</c:v>
                </c:pt>
                <c:pt idx="17">
                  <c:v>0.72740686710251412</c:v>
                </c:pt>
                <c:pt idx="18">
                  <c:v>0.7095310722553958</c:v>
                </c:pt>
                <c:pt idx="19">
                  <c:v>0.7746137091481452</c:v>
                </c:pt>
                <c:pt idx="20">
                  <c:v>0.8449292236977568</c:v>
                </c:pt>
                <c:pt idx="21">
                  <c:v>1.0251810935827099</c:v>
                </c:pt>
                <c:pt idx="22">
                  <c:v>1.0125083368030263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B-46F0-AA0A-10446A84D008}"/>
            </c:ext>
          </c:extLst>
        </c:ser>
        <c:ser>
          <c:idx val="2"/>
          <c:order val="2"/>
          <c:tx>
            <c:strRef>
              <c:f>CrudeMFP_SE!$S$4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(CrudeMFP_SE!$AG$4,CrudeMFP_SE!$AG$6:$AG$28)</c15:sqref>
                  </c15:fullRef>
                </c:ext>
              </c:extLst>
              <c:f>CrudeMFP_SE!$AG$6:$AG$28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CrudeMFP_SE!$S$5:$S$29</c15:sqref>
                  </c15:fullRef>
                </c:ext>
              </c:extLst>
              <c:f>CrudeMFP_SE!$S$6:$S$29</c:f>
              <c:numCache>
                <c:formatCode>0.000</c:formatCode>
                <c:ptCount val="24"/>
                <c:pt idx="0">
                  <c:v>0.71528425825185216</c:v>
                </c:pt>
                <c:pt idx="1">
                  <c:v>2.5281679663243457</c:v>
                </c:pt>
                <c:pt idx="2">
                  <c:v>2.4209841307704343</c:v>
                </c:pt>
                <c:pt idx="3">
                  <c:v>1.5912100402457932</c:v>
                </c:pt>
                <c:pt idx="4">
                  <c:v>3.4729969333890693</c:v>
                </c:pt>
                <c:pt idx="5">
                  <c:v>-5.3469253889506518E-2</c:v>
                </c:pt>
                <c:pt idx="6">
                  <c:v>1.768120294410503</c:v>
                </c:pt>
                <c:pt idx="7">
                  <c:v>2.1630698046563568</c:v>
                </c:pt>
                <c:pt idx="8">
                  <c:v>3.2452966888751327</c:v>
                </c:pt>
                <c:pt idx="9">
                  <c:v>1.68814394355033</c:v>
                </c:pt>
                <c:pt idx="10">
                  <c:v>2.705102029407513</c:v>
                </c:pt>
                <c:pt idx="11">
                  <c:v>0.51476033789954556</c:v>
                </c:pt>
                <c:pt idx="12">
                  <c:v>-2.4782318178124942</c:v>
                </c:pt>
                <c:pt idx="13">
                  <c:v>-4.4381508069975357</c:v>
                </c:pt>
                <c:pt idx="14">
                  <c:v>3.8462364140575858</c:v>
                </c:pt>
                <c:pt idx="15">
                  <c:v>1.5144289198762113</c:v>
                </c:pt>
                <c:pt idx="16">
                  <c:v>-1.3138918333219569</c:v>
                </c:pt>
                <c:pt idx="17">
                  <c:v>0.21573012153268978</c:v>
                </c:pt>
                <c:pt idx="18">
                  <c:v>1.1465238962279196</c:v>
                </c:pt>
                <c:pt idx="19">
                  <c:v>2.6139706692206408</c:v>
                </c:pt>
                <c:pt idx="20">
                  <c:v>-0.66854203997107664</c:v>
                </c:pt>
                <c:pt idx="21">
                  <c:v>0.79182571000189927</c:v>
                </c:pt>
                <c:pt idx="22">
                  <c:v>9.72382633298432E-2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B-46F0-AA0A-10446A84D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CrudeMFP_SE!$U$4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CrudeMFP_SE!$U$5:$U$29</c15:sqref>
                  </c15:fullRef>
                </c:ext>
              </c:extLst>
              <c:f>CrudeMFP_SE!$U$6:$U$29</c:f>
              <c:numCache>
                <c:formatCode>0.000</c:formatCode>
                <c:ptCount val="24"/>
                <c:pt idx="0">
                  <c:v>1.7903136655080587</c:v>
                </c:pt>
                <c:pt idx="1">
                  <c:v>3.1949714389924111</c:v>
                </c:pt>
                <c:pt idx="2">
                  <c:v>4.2408219341899311</c:v>
                </c:pt>
                <c:pt idx="3">
                  <c:v>4.204056904866782</c:v>
                </c:pt>
                <c:pt idx="4">
                  <c:v>5.2816560199932638</c:v>
                </c:pt>
                <c:pt idx="5">
                  <c:v>1.3617406074418525</c:v>
                </c:pt>
                <c:pt idx="6">
                  <c:v>2.0131997841717819</c:v>
                </c:pt>
                <c:pt idx="7">
                  <c:v>2.3071509276084257</c:v>
                </c:pt>
                <c:pt idx="8">
                  <c:v>4.5351994005990548</c:v>
                </c:pt>
                <c:pt idx="9">
                  <c:v>2.6329776043862552</c:v>
                </c:pt>
                <c:pt idx="10">
                  <c:v>4.6798989924425882</c:v>
                </c:pt>
                <c:pt idx="11">
                  <c:v>3.3435954630668618</c:v>
                </c:pt>
                <c:pt idx="12">
                  <c:v>-0.49594898918225994</c:v>
                </c:pt>
                <c:pt idx="13">
                  <c:v>-4.8516341978430688</c:v>
                </c:pt>
                <c:pt idx="14">
                  <c:v>5.887835702476707</c:v>
                </c:pt>
                <c:pt idx="15">
                  <c:v>3.5809589200161085</c:v>
                </c:pt>
                <c:pt idx="16">
                  <c:v>-0.51226477377142032</c:v>
                </c:pt>
                <c:pt idx="17">
                  <c:v>1.1631647856450655</c:v>
                </c:pt>
                <c:pt idx="18">
                  <c:v>2.7001852246948843</c:v>
                </c:pt>
                <c:pt idx="19">
                  <c:v>4.2640019383002326</c:v>
                </c:pt>
                <c:pt idx="20">
                  <c:v>1.6509035214600232</c:v>
                </c:pt>
                <c:pt idx="21">
                  <c:v>2.7360072636955834</c:v>
                </c:pt>
                <c:pt idx="22">
                  <c:v>1.9849590849796428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5B-46F0-AA0A-10446A84D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SI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CrudeMFP_SI!$S$4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CrudeMFP_SI!$AG$5:$AG$29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CrudeMFP_SI!$S$5:$S$29</c:f>
              <c:numCache>
                <c:formatCode>0.000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3.4917507545366844</c:v>
                </c:pt>
                <c:pt idx="7">
                  <c:v>1.2205773764550645</c:v>
                </c:pt>
                <c:pt idx="8">
                  <c:v>2.8027743589691427</c:v>
                </c:pt>
                <c:pt idx="9">
                  <c:v>3.1271447532588943</c:v>
                </c:pt>
                <c:pt idx="10">
                  <c:v>5.0276013823054795</c:v>
                </c:pt>
                <c:pt idx="11">
                  <c:v>5.1563595017431672</c:v>
                </c:pt>
                <c:pt idx="12">
                  <c:v>3.982646029552261</c:v>
                </c:pt>
                <c:pt idx="13">
                  <c:v>-0.199035030337121</c:v>
                </c:pt>
                <c:pt idx="14">
                  <c:v>-6.7229529637859127</c:v>
                </c:pt>
                <c:pt idx="15">
                  <c:v>2.904917675081506</c:v>
                </c:pt>
                <c:pt idx="16">
                  <c:v>2.6389014349492719</c:v>
                </c:pt>
                <c:pt idx="17">
                  <c:v>-0.59416944378153713</c:v>
                </c:pt>
                <c:pt idx="18">
                  <c:v>-0.52619705626310997</c:v>
                </c:pt>
                <c:pt idx="19">
                  <c:v>2.3535452550429321</c:v>
                </c:pt>
                <c:pt idx="20">
                  <c:v>1.1128488649655748</c:v>
                </c:pt>
                <c:pt idx="21">
                  <c:v>3.6053269102604268</c:v>
                </c:pt>
                <c:pt idx="22">
                  <c:v>4.3542253744944936</c:v>
                </c:pt>
                <c:pt idx="23">
                  <c:v>3.022210376856997</c:v>
                </c:pt>
                <c:pt idx="24">
                  <c:v>1.3963747509600082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93-4041-AA1C-3272F1F2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287372717153815"/>
          <c:y val="0.18313519629180103"/>
          <c:w val="0.16716395267345507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SI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CrudeMFP_SI!$Q$4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(CrudeMFP_SI!$AG$4,CrudeMFP_SI!$AG$6:$AG$29)</c15:sqref>
                  </c15:fullRef>
                </c:ext>
              </c:extLst>
              <c:f>CrudeMFP_SI!$AG$11:$AG$29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CrudeMFP_SI!$Q$5:$Q$29</c15:sqref>
                  </c15:fullRef>
                </c:ext>
              </c:extLst>
              <c:f>CrudeMFP_SI!$Q$11:$Q$29</c:f>
              <c:numCache>
                <c:formatCode>0.000</c:formatCode>
                <c:ptCount val="19"/>
                <c:pt idx="0">
                  <c:v>-0.19968180446770514</c:v>
                </c:pt>
                <c:pt idx="1">
                  <c:v>2.2515264865262816</c:v>
                </c:pt>
                <c:pt idx="2">
                  <c:v>-9.0805456596314588E-2</c:v>
                </c:pt>
                <c:pt idx="3">
                  <c:v>0.75188425546889603</c:v>
                </c:pt>
                <c:pt idx="4">
                  <c:v>-2.024110430717672</c:v>
                </c:pt>
                <c:pt idx="5">
                  <c:v>-0.12357793107161104</c:v>
                </c:pt>
                <c:pt idx="6">
                  <c:v>1.7927592862217265</c:v>
                </c:pt>
                <c:pt idx="7">
                  <c:v>2.5358550465995338</c:v>
                </c:pt>
                <c:pt idx="8">
                  <c:v>-0.97052868752482346</c:v>
                </c:pt>
                <c:pt idx="9">
                  <c:v>-1.5267451377073942</c:v>
                </c:pt>
                <c:pt idx="10">
                  <c:v>-2.0141793379366812</c:v>
                </c:pt>
                <c:pt idx="11">
                  <c:v>-1.5523104572737925</c:v>
                </c:pt>
                <c:pt idx="12">
                  <c:v>-3.7678715131305128E-2</c:v>
                </c:pt>
                <c:pt idx="13">
                  <c:v>1.1643000506833334</c:v>
                </c:pt>
                <c:pt idx="14">
                  <c:v>1.1796167084735241</c:v>
                </c:pt>
                <c:pt idx="15">
                  <c:v>-0.19847919853130064</c:v>
                </c:pt>
                <c:pt idx="16">
                  <c:v>0.73343846637701859</c:v>
                </c:pt>
                <c:pt idx="17">
                  <c:v>1.2563983552035916</c:v>
                </c:pt>
                <c:pt idx="18">
                  <c:v>1.8980453576504579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8-40B5-AEEA-B45456261D9F}"/>
            </c:ext>
          </c:extLst>
        </c:ser>
        <c:ser>
          <c:idx val="1"/>
          <c:order val="1"/>
          <c:tx>
            <c:strRef>
              <c:f>CrudeMFP_SI!$R$4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(CrudeMFP_SI!$AG$4,CrudeMFP_SI!$AG$6:$AG$29)</c15:sqref>
                  </c15:fullRef>
                </c:ext>
              </c:extLst>
              <c:f>CrudeMFP_SI!$AG$11:$AG$29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CrudeMFP_SI!$R$5:$R$29</c15:sqref>
                  </c15:fullRef>
                </c:ext>
              </c:extLst>
              <c:f>CrudeMFP_SI!$R$11:$R$29</c:f>
              <c:numCache>
                <c:formatCode>0.000</c:formatCode>
                <c:ptCount val="19"/>
                <c:pt idx="0">
                  <c:v>0.50310140692694583</c:v>
                </c:pt>
                <c:pt idx="1">
                  <c:v>0.32179436636300401</c:v>
                </c:pt>
                <c:pt idx="2">
                  <c:v>0.35860233282617643</c:v>
                </c:pt>
                <c:pt idx="3">
                  <c:v>0.37361387972629284</c:v>
                </c:pt>
                <c:pt idx="4">
                  <c:v>0.55981700847509208</c:v>
                </c:pt>
                <c:pt idx="5">
                  <c:v>0.76281218699813613</c:v>
                </c:pt>
                <c:pt idx="6">
                  <c:v>1.1415447515278314</c:v>
                </c:pt>
                <c:pt idx="7">
                  <c:v>0.77100465224615033</c:v>
                </c:pt>
                <c:pt idx="8">
                  <c:v>0.36853377715732721</c:v>
                </c:pt>
                <c:pt idx="9">
                  <c:v>5.8519652822419201E-2</c:v>
                </c:pt>
                <c:pt idx="10">
                  <c:v>-4.7820491410459215E-2</c:v>
                </c:pt>
                <c:pt idx="11">
                  <c:v>-0.16218046809338885</c:v>
                </c:pt>
                <c:pt idx="12">
                  <c:v>-0.13627314366894375</c:v>
                </c:pt>
                <c:pt idx="13">
                  <c:v>-0.13002367754954194</c:v>
                </c:pt>
                <c:pt idx="14">
                  <c:v>-0.16053664697129111</c:v>
                </c:pt>
                <c:pt idx="15">
                  <c:v>-0.21961333560585514</c:v>
                </c:pt>
                <c:pt idx="16">
                  <c:v>-7.8412114833190438E-2</c:v>
                </c:pt>
                <c:pt idx="17">
                  <c:v>4.2781487824635304E-2</c:v>
                </c:pt>
                <c:pt idx="18">
                  <c:v>0.12026586451946125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8-40B5-AEEA-B45456261D9F}"/>
            </c:ext>
          </c:extLst>
        </c:ser>
        <c:ser>
          <c:idx val="2"/>
          <c:order val="2"/>
          <c:tx>
            <c:strRef>
              <c:f>CrudeMFP_SI!$S$4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(CrudeMFP_SI!$AG$4,CrudeMFP_SI!$AG$6:$AG$29)</c15:sqref>
                  </c15:fullRef>
                </c:ext>
              </c:extLst>
              <c:f>CrudeMFP_SI!$AG$11:$AG$29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CrudeMFP_SI!$S$5:$S$29</c15:sqref>
                  </c15:fullRef>
                </c:ext>
              </c:extLst>
              <c:f>CrudeMFP_SI!$S$11:$S$29</c:f>
              <c:numCache>
                <c:formatCode>0.000</c:formatCode>
                <c:ptCount val="19"/>
                <c:pt idx="0">
                  <c:v>3.4917507545366844</c:v>
                </c:pt>
                <c:pt idx="1">
                  <c:v>1.2205773764550645</c:v>
                </c:pt>
                <c:pt idx="2">
                  <c:v>2.8027743589691427</c:v>
                </c:pt>
                <c:pt idx="3">
                  <c:v>3.1271447532588943</c:v>
                </c:pt>
                <c:pt idx="4">
                  <c:v>5.0276013823054795</c:v>
                </c:pt>
                <c:pt idx="5">
                  <c:v>5.1563595017431672</c:v>
                </c:pt>
                <c:pt idx="6">
                  <c:v>3.982646029552261</c:v>
                </c:pt>
                <c:pt idx="7">
                  <c:v>-0.199035030337121</c:v>
                </c:pt>
                <c:pt idx="8">
                  <c:v>-6.7229529637859127</c:v>
                </c:pt>
                <c:pt idx="9">
                  <c:v>2.904917675081506</c:v>
                </c:pt>
                <c:pt idx="10">
                  <c:v>2.6389014349492719</c:v>
                </c:pt>
                <c:pt idx="11">
                  <c:v>-0.59416944378153713</c:v>
                </c:pt>
                <c:pt idx="12">
                  <c:v>-0.52619705626310997</c:v>
                </c:pt>
                <c:pt idx="13">
                  <c:v>2.3535452550429321</c:v>
                </c:pt>
                <c:pt idx="14">
                  <c:v>1.1128488649655748</c:v>
                </c:pt>
                <c:pt idx="15">
                  <c:v>3.6053269102604268</c:v>
                </c:pt>
                <c:pt idx="16">
                  <c:v>4.3542253744944936</c:v>
                </c:pt>
                <c:pt idx="17">
                  <c:v>3.022210376856997</c:v>
                </c:pt>
                <c:pt idx="18">
                  <c:v>1.3963747509600082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28-40B5-AEEA-B45456261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CrudeMFP_SI!$U$4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CrudeMFP_SI!$U$5:$U$29</c15:sqref>
                  </c15:fullRef>
                </c:ext>
              </c:extLst>
              <c:f>CrudeMFP_SI!$U$11:$U$29</c:f>
              <c:numCache>
                <c:formatCode>0.000</c:formatCode>
                <c:ptCount val="19"/>
                <c:pt idx="0">
                  <c:v>3.795170356995925</c:v>
                </c:pt>
                <c:pt idx="1">
                  <c:v>3.7938982293443502</c:v>
                </c:pt>
                <c:pt idx="2">
                  <c:v>3.0705712351990044</c:v>
                </c:pt>
                <c:pt idx="3">
                  <c:v>4.2526428884540834</c:v>
                </c:pt>
                <c:pt idx="4">
                  <c:v>3.5633079600629003</c:v>
                </c:pt>
                <c:pt idx="5">
                  <c:v>5.7955937576696925</c:v>
                </c:pt>
                <c:pt idx="6">
                  <c:v>6.9169500673018192</c:v>
                </c:pt>
                <c:pt idx="7">
                  <c:v>3.1078246685085631</c:v>
                </c:pt>
                <c:pt idx="8">
                  <c:v>-7.3249478741534091</c:v>
                </c:pt>
                <c:pt idx="9">
                  <c:v>1.4366921901965313</c:v>
                </c:pt>
                <c:pt idx="10">
                  <c:v>0.57690160560213144</c:v>
                </c:pt>
                <c:pt idx="11">
                  <c:v>-2.3086603691487184</c:v>
                </c:pt>
                <c:pt idx="12">
                  <c:v>-0.70014891506335886</c:v>
                </c:pt>
                <c:pt idx="13">
                  <c:v>3.3878216281767237</c:v>
                </c:pt>
                <c:pt idx="14">
                  <c:v>2.1319289264678076</c:v>
                </c:pt>
                <c:pt idx="15">
                  <c:v>3.1872343761232713</c:v>
                </c:pt>
                <c:pt idx="16">
                  <c:v>5.0092517260383218</c:v>
                </c:pt>
                <c:pt idx="17">
                  <c:v>4.3213902198852239</c:v>
                </c:pt>
                <c:pt idx="18">
                  <c:v>3.4146859731299273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28-40B5-AEEA-B45456261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SK</a:t>
            </a:r>
          </a:p>
        </c:rich>
      </c:tx>
      <c:layout>
        <c:manualLayout>
          <c:xMode val="edge"/>
          <c:yMode val="edge"/>
          <c:x val="0.2961043255419844"/>
          <c:y val="3.88906331205962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CrudeMFP_SK!$S$4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CrudeMFP_SK!$AG$5:$AG$29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CrudeMFP_SK!$S$5:$S$29</c:f>
              <c:numCache>
                <c:formatCode>0.000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5.0024981508336728</c:v>
                </c:pt>
                <c:pt idx="7">
                  <c:v>5.5364618587374119</c:v>
                </c:pt>
                <c:pt idx="8">
                  <c:v>5.0411088919787952</c:v>
                </c:pt>
                <c:pt idx="9">
                  <c:v>1.9706289079170027</c:v>
                </c:pt>
                <c:pt idx="10">
                  <c:v>6.0595056157998322</c:v>
                </c:pt>
                <c:pt idx="11">
                  <c:v>6.1734360435015088</c:v>
                </c:pt>
                <c:pt idx="12">
                  <c:v>5.9036149847354062</c:v>
                </c:pt>
                <c:pt idx="13">
                  <c:v>1.031765476436632</c:v>
                </c:pt>
                <c:pt idx="14">
                  <c:v>-4.188079590553949</c:v>
                </c:pt>
                <c:pt idx="15">
                  <c:v>6.5129340895939007</c:v>
                </c:pt>
                <c:pt idx="16">
                  <c:v>1.2830523795687805</c:v>
                </c:pt>
                <c:pt idx="17">
                  <c:v>2.0936348622387606</c:v>
                </c:pt>
                <c:pt idx="18">
                  <c:v>0.6403416615005364</c:v>
                </c:pt>
                <c:pt idx="19">
                  <c:v>1.9788976403562146</c:v>
                </c:pt>
                <c:pt idx="20">
                  <c:v>3.0025335131914415</c:v>
                </c:pt>
                <c:pt idx="21">
                  <c:v>0.2830196493004018</c:v>
                </c:pt>
                <c:pt idx="22">
                  <c:v>1.1776558168436557</c:v>
                </c:pt>
                <c:pt idx="23">
                  <c:v>2.090272398583779</c:v>
                </c:pt>
                <c:pt idx="24">
                  <c:v>0.85402410525759054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D2-4FF7-BA80-5129814D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34204793028328"/>
          <c:y val="0.24002804207369741"/>
          <c:w val="0.17697579469233013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SK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CrudeMFP_SK!$Q$4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(CrudeMFP_SK!$AG$4,CrudeMFP_SK!$AG$6:$AG$29)</c15:sqref>
                  </c15:fullRef>
                </c:ext>
              </c:extLst>
              <c:f>CrudeMFP_SK!$AG$11:$AG$29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CrudeMFP_SK!$Q$5:$Q$29</c15:sqref>
                  </c15:fullRef>
                </c:ext>
              </c:extLst>
              <c:f>CrudeMFP_SK!$Q$11:$Q$29</c:f>
              <c:numCache>
                <c:formatCode>0.000</c:formatCode>
                <c:ptCount val="19"/>
                <c:pt idx="0">
                  <c:v>-0.12909570090253755</c:v>
                </c:pt>
                <c:pt idx="1">
                  <c:v>-1.2991935573684732</c:v>
                </c:pt>
                <c:pt idx="2">
                  <c:v>-1.1240354455736574</c:v>
                </c:pt>
                <c:pt idx="3">
                  <c:v>1.1792098169280432</c:v>
                </c:pt>
                <c:pt idx="4">
                  <c:v>1.572019276311301</c:v>
                </c:pt>
                <c:pt idx="5">
                  <c:v>1.1539839563811538</c:v>
                </c:pt>
                <c:pt idx="6">
                  <c:v>1.4629183679207638</c:v>
                </c:pt>
                <c:pt idx="7">
                  <c:v>1.6025404010544368</c:v>
                </c:pt>
                <c:pt idx="8">
                  <c:v>-1.371024487383111</c:v>
                </c:pt>
                <c:pt idx="9">
                  <c:v>-7.271225665591563E-2</c:v>
                </c:pt>
                <c:pt idx="10">
                  <c:v>0.54996808520680929</c:v>
                </c:pt>
                <c:pt idx="11">
                  <c:v>-8.6312645142434516E-2</c:v>
                </c:pt>
                <c:pt idx="12">
                  <c:v>-0.88778263915757982</c:v>
                </c:pt>
                <c:pt idx="13">
                  <c:v>0.36680433597387457</c:v>
                </c:pt>
                <c:pt idx="14">
                  <c:v>0.8453960518192718</c:v>
                </c:pt>
                <c:pt idx="15">
                  <c:v>0.81210240970485048</c:v>
                </c:pt>
                <c:pt idx="16">
                  <c:v>0.36060914911363146</c:v>
                </c:pt>
                <c:pt idx="17">
                  <c:v>0.78994411309129142</c:v>
                </c:pt>
                <c:pt idx="18">
                  <c:v>0.19320377346902379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0-49CC-9CFF-6AADEFBC312C}"/>
            </c:ext>
          </c:extLst>
        </c:ser>
        <c:ser>
          <c:idx val="1"/>
          <c:order val="1"/>
          <c:tx>
            <c:strRef>
              <c:f>CrudeMFP_SK!$R$4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(CrudeMFP_SK!$AG$4,CrudeMFP_SK!$AG$6:$AG$29)</c15:sqref>
                  </c15:fullRef>
                </c:ext>
              </c:extLst>
              <c:f>CrudeMFP_SK!$AG$11:$AG$29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CrudeMFP_SK!$R$5:$R$29</c15:sqref>
                  </c15:fullRef>
                </c:ext>
              </c:extLst>
              <c:f>CrudeMFP_SK!$R$11:$R$29</c:f>
              <c:numCache>
                <c:formatCode>0.000</c:formatCode>
                <c:ptCount val="19"/>
                <c:pt idx="0">
                  <c:v>-0.47062218379181869</c:v>
                </c:pt>
                <c:pt idx="1">
                  <c:v>-0.1268039562012753</c:v>
                </c:pt>
                <c:pt idx="2">
                  <c:v>0.79746224734881388</c:v>
                </c:pt>
                <c:pt idx="3">
                  <c:v>1.2801742494258346</c:v>
                </c:pt>
                <c:pt idx="4">
                  <c:v>-1.6909542329813934</c:v>
                </c:pt>
                <c:pt idx="5">
                  <c:v>2.0518391006864518</c:v>
                </c:pt>
                <c:pt idx="6">
                  <c:v>3.1664966855611132</c:v>
                </c:pt>
                <c:pt idx="7">
                  <c:v>3.4078129532020083</c:v>
                </c:pt>
                <c:pt idx="8">
                  <c:v>0.35355065039278649</c:v>
                </c:pt>
                <c:pt idx="9">
                  <c:v>-0.2008428712074837</c:v>
                </c:pt>
                <c:pt idx="10">
                  <c:v>5.0652803425190789E-2</c:v>
                </c:pt>
                <c:pt idx="11">
                  <c:v>0.19058090070888489</c:v>
                </c:pt>
                <c:pt idx="12">
                  <c:v>0.43930712579448622</c:v>
                </c:pt>
                <c:pt idx="13">
                  <c:v>0.28808166136062269</c:v>
                </c:pt>
                <c:pt idx="14">
                  <c:v>0.99417439509151551</c:v>
                </c:pt>
                <c:pt idx="15">
                  <c:v>0.94238779180482979</c:v>
                </c:pt>
                <c:pt idx="16">
                  <c:v>0.780135490945016</c:v>
                </c:pt>
                <c:pt idx="17">
                  <c:v>0.72217290062117745</c:v>
                </c:pt>
                <c:pt idx="18">
                  <c:v>1.1295545925055939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0-49CC-9CFF-6AADEFBC312C}"/>
            </c:ext>
          </c:extLst>
        </c:ser>
        <c:ser>
          <c:idx val="2"/>
          <c:order val="2"/>
          <c:tx>
            <c:strRef>
              <c:f>CrudeMFP_SK!$S$4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(CrudeMFP_SK!$AG$4,CrudeMFP_SK!$AG$6:$AG$29)</c15:sqref>
                  </c15:fullRef>
                </c:ext>
              </c:extLst>
              <c:f>CrudeMFP_SK!$AG$11:$AG$29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CrudeMFP_SK!$S$5:$S$29</c15:sqref>
                  </c15:fullRef>
                </c:ext>
              </c:extLst>
              <c:f>CrudeMFP_SK!$S$11:$S$29</c:f>
              <c:numCache>
                <c:formatCode>0.000</c:formatCode>
                <c:ptCount val="19"/>
                <c:pt idx="0">
                  <c:v>5.0024981508336728</c:v>
                </c:pt>
                <c:pt idx="1">
                  <c:v>5.5364618587374119</c:v>
                </c:pt>
                <c:pt idx="2">
                  <c:v>5.0411088919787952</c:v>
                </c:pt>
                <c:pt idx="3">
                  <c:v>1.9706289079170027</c:v>
                </c:pt>
                <c:pt idx="4">
                  <c:v>6.0595056157998322</c:v>
                </c:pt>
                <c:pt idx="5">
                  <c:v>6.1734360435015088</c:v>
                </c:pt>
                <c:pt idx="6">
                  <c:v>5.9036149847354062</c:v>
                </c:pt>
                <c:pt idx="7">
                  <c:v>1.031765476436632</c:v>
                </c:pt>
                <c:pt idx="8">
                  <c:v>-4.188079590553949</c:v>
                </c:pt>
                <c:pt idx="9">
                  <c:v>6.5129340895939007</c:v>
                </c:pt>
                <c:pt idx="10">
                  <c:v>1.2830523795687805</c:v>
                </c:pt>
                <c:pt idx="11">
                  <c:v>2.0936348622387606</c:v>
                </c:pt>
                <c:pt idx="12">
                  <c:v>0.6403416615005364</c:v>
                </c:pt>
                <c:pt idx="13">
                  <c:v>1.9788976403562146</c:v>
                </c:pt>
                <c:pt idx="14">
                  <c:v>3.0025335131914415</c:v>
                </c:pt>
                <c:pt idx="15">
                  <c:v>0.2830196493004018</c:v>
                </c:pt>
                <c:pt idx="16">
                  <c:v>1.1776558168436557</c:v>
                </c:pt>
                <c:pt idx="17">
                  <c:v>2.090272398583779</c:v>
                </c:pt>
                <c:pt idx="18">
                  <c:v>0.85402410525759054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0-49CC-9CFF-6AADEFBC3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CrudeMFP_SK!$U$4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CrudeMFP_SK!$U$5:$U$29</c15:sqref>
                  </c15:fullRef>
                </c:ext>
              </c:extLst>
              <c:f>CrudeMFP_SK!$U$11:$U$29</c:f>
              <c:numCache>
                <c:formatCode>0.000</c:formatCode>
                <c:ptCount val="19"/>
                <c:pt idx="0">
                  <c:v>4.4027802661393167</c:v>
                </c:pt>
                <c:pt idx="1">
                  <c:v>4.1104643451676637</c:v>
                </c:pt>
                <c:pt idx="2">
                  <c:v>4.7145356937539518</c:v>
                </c:pt>
                <c:pt idx="3">
                  <c:v>4.4300129742708805</c:v>
                </c:pt>
                <c:pt idx="4">
                  <c:v>5.9405706591297402</c:v>
                </c:pt>
                <c:pt idx="5">
                  <c:v>9.379259100569115</c:v>
                </c:pt>
                <c:pt idx="6">
                  <c:v>10.533030038217284</c:v>
                </c:pt>
                <c:pt idx="7">
                  <c:v>6.0421188306930773</c:v>
                </c:pt>
                <c:pt idx="8">
                  <c:v>-5.2055534275442739</c:v>
                </c:pt>
                <c:pt idx="9">
                  <c:v>6.2393789617305018</c:v>
                </c:pt>
                <c:pt idx="10">
                  <c:v>1.8836732682007806</c:v>
                </c:pt>
                <c:pt idx="11">
                  <c:v>2.1979031178052111</c:v>
                </c:pt>
                <c:pt idx="12">
                  <c:v>0.19186614813744285</c:v>
                </c:pt>
                <c:pt idx="13">
                  <c:v>2.633783637690712</c:v>
                </c:pt>
                <c:pt idx="14">
                  <c:v>4.8421039601022287</c:v>
                </c:pt>
                <c:pt idx="15">
                  <c:v>2.037509850810082</c:v>
                </c:pt>
                <c:pt idx="16">
                  <c:v>2.3184004569023031</c:v>
                </c:pt>
                <c:pt idx="17">
                  <c:v>3.6023894122962474</c:v>
                </c:pt>
                <c:pt idx="18">
                  <c:v>2.1767824712322081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0-49CC-9CFF-6AADEFBC3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BE 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CrudeMFP_BE!$S$4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CrudeMFP_BE!$AG$5:$AG$29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CrudeMFP_BE!$S$5:$S$29</c:f>
              <c:numCache>
                <c:formatCode>0.000</c:formatCode>
                <c:ptCount val="25"/>
                <c:pt idx="1">
                  <c:v>0.43237257503096255</c:v>
                </c:pt>
                <c:pt idx="2">
                  <c:v>2.205412598500061</c:v>
                </c:pt>
                <c:pt idx="3">
                  <c:v>0.40333096549454128</c:v>
                </c:pt>
                <c:pt idx="4">
                  <c:v>1.6763421334269004</c:v>
                </c:pt>
                <c:pt idx="5">
                  <c:v>0.88917921605154582</c:v>
                </c:pt>
                <c:pt idx="6">
                  <c:v>0.31753634225199912</c:v>
                </c:pt>
                <c:pt idx="7">
                  <c:v>0.5178457774339138</c:v>
                </c:pt>
                <c:pt idx="8">
                  <c:v>0.67306873858210481</c:v>
                </c:pt>
                <c:pt idx="9">
                  <c:v>2.6935806345053672</c:v>
                </c:pt>
                <c:pt idx="10">
                  <c:v>1.0993397412507111</c:v>
                </c:pt>
                <c:pt idx="11">
                  <c:v>0.50124926763728284</c:v>
                </c:pt>
                <c:pt idx="12">
                  <c:v>1.8347169904595924</c:v>
                </c:pt>
                <c:pt idx="13">
                  <c:v>-0.66813377661390982</c:v>
                </c:pt>
                <c:pt idx="14">
                  <c:v>-1.0647537340542532</c:v>
                </c:pt>
                <c:pt idx="15">
                  <c:v>1.5887539398018582</c:v>
                </c:pt>
                <c:pt idx="16">
                  <c:v>-0.14263708100277073</c:v>
                </c:pt>
                <c:pt idx="17">
                  <c:v>0.3261501357572732</c:v>
                </c:pt>
                <c:pt idx="18">
                  <c:v>0.50859867242963752</c:v>
                </c:pt>
                <c:pt idx="19">
                  <c:v>1.2845646114932006</c:v>
                </c:pt>
                <c:pt idx="20">
                  <c:v>1.5080659495771354</c:v>
                </c:pt>
                <c:pt idx="21">
                  <c:v>-0.33932040214229309</c:v>
                </c:pt>
                <c:pt idx="22">
                  <c:v>-0.19343384962258808</c:v>
                </c:pt>
                <c:pt idx="23">
                  <c:v>0.21421935110286899</c:v>
                </c:pt>
                <c:pt idx="24">
                  <c:v>0.69385109106868947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B-460D-AFED-30C56F650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199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118544895263887"/>
          <c:y val="0.24552347623213766"/>
          <c:w val="0.16424695320728222"/>
          <c:h val="0.1436179783488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BE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CrudeMFP_BE!$Q$4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CrudeMFP_BE!$AG$5:$AG$30</c15:sqref>
                  </c15:fullRef>
                </c:ext>
              </c:extLst>
              <c:f>CrudeMFP_BE!$AG$6:$AG$30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CrudeMFP_BE!$Q$5:$Q$29</c15:sqref>
                  </c15:fullRef>
                </c:ext>
              </c:extLst>
              <c:f>CrudeMFP_BE!$Q$6:$Q$29</c:f>
              <c:numCache>
                <c:formatCode>0.000</c:formatCode>
                <c:ptCount val="24"/>
                <c:pt idx="0">
                  <c:v>1.8127967364742183E-2</c:v>
                </c:pt>
                <c:pt idx="1">
                  <c:v>0.85639497908549167</c:v>
                </c:pt>
                <c:pt idx="2">
                  <c:v>0.93734152093314349</c:v>
                </c:pt>
                <c:pt idx="3">
                  <c:v>1.079758557443647</c:v>
                </c:pt>
                <c:pt idx="4">
                  <c:v>2.1277667509499389</c:v>
                </c:pt>
                <c:pt idx="5">
                  <c:v>0.64279013064350554</c:v>
                </c:pt>
                <c:pt idx="6">
                  <c:v>0.76016559901638125</c:v>
                </c:pt>
                <c:pt idx="7">
                  <c:v>0.14558932832341978</c:v>
                </c:pt>
                <c:pt idx="8">
                  <c:v>0.24300286238512026</c:v>
                </c:pt>
                <c:pt idx="9">
                  <c:v>0.56794312134075176</c:v>
                </c:pt>
                <c:pt idx="10">
                  <c:v>1.4441289277087077</c:v>
                </c:pt>
                <c:pt idx="11">
                  <c:v>1.2822703338706729</c:v>
                </c:pt>
                <c:pt idx="12">
                  <c:v>0.77494013836194531</c:v>
                </c:pt>
                <c:pt idx="13">
                  <c:v>-1.0455862825736884</c:v>
                </c:pt>
                <c:pt idx="14">
                  <c:v>0.99413459330170251</c:v>
                </c:pt>
                <c:pt idx="15">
                  <c:v>1.777269788229993</c:v>
                </c:pt>
                <c:pt idx="16">
                  <c:v>0.1822657052567388</c:v>
                </c:pt>
                <c:pt idx="17">
                  <c:v>-0.30625814291453152</c:v>
                </c:pt>
                <c:pt idx="18">
                  <c:v>0.10937324830592678</c:v>
                </c:pt>
                <c:pt idx="19">
                  <c:v>0.36212585772157618</c:v>
                </c:pt>
                <c:pt idx="20">
                  <c:v>0.84856263192787329</c:v>
                </c:pt>
                <c:pt idx="21">
                  <c:v>1.3088510917526988</c:v>
                </c:pt>
                <c:pt idx="22">
                  <c:v>1.1391702605497649</c:v>
                </c:pt>
                <c:pt idx="23">
                  <c:v>1.015858799719382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5-4A7E-B432-3D1F9AED4A73}"/>
            </c:ext>
          </c:extLst>
        </c:ser>
        <c:ser>
          <c:idx val="1"/>
          <c:order val="1"/>
          <c:tx>
            <c:strRef>
              <c:f>CrudeMFP_BE!$R$4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CrudeMFP_BE!$AG$5:$AG$30</c15:sqref>
                  </c15:fullRef>
                </c:ext>
              </c:extLst>
              <c:f>CrudeMFP_BE!$AG$6:$AG$30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CrudeMFP_BE!$R$5:$R$29</c15:sqref>
                  </c15:fullRef>
                </c:ext>
              </c:extLst>
              <c:f>CrudeMFP_BE!$R$6:$R$29</c:f>
              <c:numCache>
                <c:formatCode>0.000</c:formatCode>
                <c:ptCount val="24"/>
                <c:pt idx="0">
                  <c:v>0.46152894822590834</c:v>
                </c:pt>
                <c:pt idx="1">
                  <c:v>0.52015039247928918</c:v>
                </c:pt>
                <c:pt idx="2">
                  <c:v>0.50970171668254294</c:v>
                </c:pt>
                <c:pt idx="3">
                  <c:v>0.51634261670031312</c:v>
                </c:pt>
                <c:pt idx="4">
                  <c:v>0.50638288560094058</c:v>
                </c:pt>
                <c:pt idx="5">
                  <c:v>0.5486077903821901</c:v>
                </c:pt>
                <c:pt idx="6">
                  <c:v>0.3417254881778567</c:v>
                </c:pt>
                <c:pt idx="7">
                  <c:v>0.28928565494999531</c:v>
                </c:pt>
                <c:pt idx="8">
                  <c:v>0.18608848027882385</c:v>
                </c:pt>
                <c:pt idx="9">
                  <c:v>0.74918920291364144</c:v>
                </c:pt>
                <c:pt idx="10">
                  <c:v>0.47530454677360473</c:v>
                </c:pt>
                <c:pt idx="11">
                  <c:v>0.54449370291048871</c:v>
                </c:pt>
                <c:pt idx="12">
                  <c:v>0.67813458106752411</c:v>
                </c:pt>
                <c:pt idx="13">
                  <c:v>6.8256718474889178E-2</c:v>
                </c:pt>
                <c:pt idx="14">
                  <c:v>0.2605559906039005</c:v>
                </c:pt>
                <c:pt idx="15">
                  <c:v>0.33045203903597919</c:v>
                </c:pt>
                <c:pt idx="16">
                  <c:v>0.27700860230305008</c:v>
                </c:pt>
                <c:pt idx="17">
                  <c:v>0.20948477925740047</c:v>
                </c:pt>
                <c:pt idx="18">
                  <c:v>0.27407766223564389</c:v>
                </c:pt>
                <c:pt idx="19">
                  <c:v>0.32842392883759958</c:v>
                </c:pt>
                <c:pt idx="20">
                  <c:v>0.42821564347005137</c:v>
                </c:pt>
                <c:pt idx="21">
                  <c:v>0.43553053772780342</c:v>
                </c:pt>
                <c:pt idx="22">
                  <c:v>0.45833651517697088</c:v>
                </c:pt>
                <c:pt idx="23">
                  <c:v>0.51094796753119232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5-4A7E-B432-3D1F9AED4A73}"/>
            </c:ext>
          </c:extLst>
        </c:ser>
        <c:ser>
          <c:idx val="2"/>
          <c:order val="2"/>
          <c:tx>
            <c:strRef>
              <c:f>CrudeMFP_BE!$S$4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CrudeMFP_BE!$AG$5:$AG$30</c15:sqref>
                  </c15:fullRef>
                </c:ext>
              </c:extLst>
              <c:f>CrudeMFP_BE!$AG$6:$AG$30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CrudeMFP_BE!$S$5:$S$29</c15:sqref>
                  </c15:fullRef>
                </c:ext>
              </c:extLst>
              <c:f>CrudeMFP_BE!$S$6:$S$29</c:f>
              <c:numCache>
                <c:formatCode>0.000</c:formatCode>
                <c:ptCount val="24"/>
                <c:pt idx="0">
                  <c:v>0.43237257503096255</c:v>
                </c:pt>
                <c:pt idx="1">
                  <c:v>2.205412598500061</c:v>
                </c:pt>
                <c:pt idx="2">
                  <c:v>0.40333096549454128</c:v>
                </c:pt>
                <c:pt idx="3">
                  <c:v>1.6763421334269004</c:v>
                </c:pt>
                <c:pt idx="4">
                  <c:v>0.88917921605154582</c:v>
                </c:pt>
                <c:pt idx="5">
                  <c:v>0.31753634225199912</c:v>
                </c:pt>
                <c:pt idx="6">
                  <c:v>0.5178457774339138</c:v>
                </c:pt>
                <c:pt idx="7">
                  <c:v>0.67306873858210481</c:v>
                </c:pt>
                <c:pt idx="8">
                  <c:v>2.6935806345053672</c:v>
                </c:pt>
                <c:pt idx="9">
                  <c:v>1.0993397412507111</c:v>
                </c:pt>
                <c:pt idx="10">
                  <c:v>0.50124926763728284</c:v>
                </c:pt>
                <c:pt idx="11">
                  <c:v>1.8347169904595924</c:v>
                </c:pt>
                <c:pt idx="12">
                  <c:v>-0.66813377661390982</c:v>
                </c:pt>
                <c:pt idx="13">
                  <c:v>-1.0647537340542532</c:v>
                </c:pt>
                <c:pt idx="14">
                  <c:v>1.5887539398018582</c:v>
                </c:pt>
                <c:pt idx="15">
                  <c:v>-0.14263708100277073</c:v>
                </c:pt>
                <c:pt idx="16">
                  <c:v>0.3261501357572732</c:v>
                </c:pt>
                <c:pt idx="17">
                  <c:v>0.50859867242963752</c:v>
                </c:pt>
                <c:pt idx="18">
                  <c:v>1.2845646114932006</c:v>
                </c:pt>
                <c:pt idx="19">
                  <c:v>1.5080659495771354</c:v>
                </c:pt>
                <c:pt idx="20">
                  <c:v>-0.33932040214229309</c:v>
                </c:pt>
                <c:pt idx="21">
                  <c:v>-0.19343384962258808</c:v>
                </c:pt>
                <c:pt idx="22">
                  <c:v>0.21421935110286899</c:v>
                </c:pt>
                <c:pt idx="23">
                  <c:v>0.69385109106868947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5-4A7E-B432-3D1F9AED4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CrudeMFP_BE!$U$4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  <c:pt idx="22">
                <c:v>2018</c:v>
              </c:pt>
              <c:pt idx="23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CrudeMFP_BE!$U$5:$U$29</c15:sqref>
                  </c15:fullRef>
                </c:ext>
              </c:extLst>
              <c:f>CrudeMFP_BE!$U$6:$U$29</c:f>
              <c:numCache>
                <c:formatCode>0.000</c:formatCode>
                <c:ptCount val="24"/>
                <c:pt idx="0">
                  <c:v>0.91202949062161309</c:v>
                </c:pt>
                <c:pt idx="1">
                  <c:v>3.5819579700648418</c:v>
                </c:pt>
                <c:pt idx="2">
                  <c:v>1.8503742031102277</c:v>
                </c:pt>
                <c:pt idx="3">
                  <c:v>3.2724433075708603</c:v>
                </c:pt>
                <c:pt idx="4">
                  <c:v>3.5233288526024253</c:v>
                </c:pt>
                <c:pt idx="5">
                  <c:v>1.5089342632776948</c:v>
                </c:pt>
                <c:pt idx="6">
                  <c:v>1.6197368646281518</c:v>
                </c:pt>
                <c:pt idx="7">
                  <c:v>1.1079437218555199</c:v>
                </c:pt>
                <c:pt idx="8">
                  <c:v>3.1226719771693112</c:v>
                </c:pt>
                <c:pt idx="9">
                  <c:v>2.4164720655051042</c:v>
                </c:pt>
                <c:pt idx="10">
                  <c:v>2.4206827421195953</c:v>
                </c:pt>
                <c:pt idx="11">
                  <c:v>3.6614810272407539</c:v>
                </c:pt>
                <c:pt idx="12">
                  <c:v>0.78494094281555959</c:v>
                </c:pt>
                <c:pt idx="13">
                  <c:v>-2.0420832981530523</c:v>
                </c:pt>
                <c:pt idx="14">
                  <c:v>2.8434445237074613</c:v>
                </c:pt>
                <c:pt idx="15">
                  <c:v>1.9650847462632015</c:v>
                </c:pt>
                <c:pt idx="16">
                  <c:v>0.78542444331706207</c:v>
                </c:pt>
                <c:pt idx="17">
                  <c:v>0.41182530877250656</c:v>
                </c:pt>
                <c:pt idx="18">
                  <c:v>1.6680155220347714</c:v>
                </c:pt>
                <c:pt idx="19">
                  <c:v>2.1986157361363112</c:v>
                </c:pt>
                <c:pt idx="20">
                  <c:v>0.93745787325563157</c:v>
                </c:pt>
                <c:pt idx="21">
                  <c:v>1.5509477798579141</c:v>
                </c:pt>
                <c:pt idx="22">
                  <c:v>1.8117261268296048</c:v>
                </c:pt>
                <c:pt idx="23">
                  <c:v>2.2206578583192638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E5-4A7E-B432-3D1F9AED4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'crude' MFP growth contribution</a:t>
            </a:r>
          </a:p>
          <a:p>
            <a:pPr>
              <a:defRPr/>
            </a:pPr>
            <a:r>
              <a:rPr lang="en-US"/>
              <a:t>Country: BG</a:t>
            </a:r>
          </a:p>
        </c:rich>
      </c:tx>
      <c:layout>
        <c:manualLayout>
          <c:xMode val="edge"/>
          <c:yMode val="edge"/>
          <c:x val="0.29610444761820509"/>
          <c:y val="1.2345675011932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193251635255808E-2"/>
          <c:y val="0.21745812807881773"/>
          <c:w val="0.76210276054573289"/>
          <c:h val="0.74313300492610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CrudeMFP_BG!$S$4</c:f>
              <c:strCache>
                <c:ptCount val="1"/>
                <c:pt idx="0">
                  <c:v>'crude' MFP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trend </c:nam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CrudeMFP_BG!$AG$5:$AG$29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CrudeMFP_BG!$S$5:$S$29</c:f>
              <c:numCache>
                <c:formatCode>0.000</c:formatCode>
                <c:ptCount val="25"/>
                <c:pt idx="6">
                  <c:v>9.4637902841502477</c:v>
                </c:pt>
                <c:pt idx="7">
                  <c:v>3.0898232729697197</c:v>
                </c:pt>
                <c:pt idx="8">
                  <c:v>2.1998712051579803</c:v>
                </c:pt>
                <c:pt idx="9">
                  <c:v>3.6900218957249304</c:v>
                </c:pt>
                <c:pt idx="10">
                  <c:v>6.1818645995987387</c:v>
                </c:pt>
                <c:pt idx="11">
                  <c:v>3.4158178261072769</c:v>
                </c:pt>
                <c:pt idx="12">
                  <c:v>5.5831376801818324</c:v>
                </c:pt>
                <c:pt idx="13">
                  <c:v>0.31923768231472582</c:v>
                </c:pt>
                <c:pt idx="14">
                  <c:v>-2.6422947951895122</c:v>
                </c:pt>
                <c:pt idx="15">
                  <c:v>2.7409842105001667</c:v>
                </c:pt>
                <c:pt idx="16">
                  <c:v>3.1843142456792513</c:v>
                </c:pt>
                <c:pt idx="17">
                  <c:v>1.5767968704724791</c:v>
                </c:pt>
                <c:pt idx="18">
                  <c:v>-1.5110804952321666</c:v>
                </c:pt>
                <c:pt idx="19">
                  <c:v>0.70443591762036517</c:v>
                </c:pt>
                <c:pt idx="20">
                  <c:v>2.598293241915373</c:v>
                </c:pt>
                <c:pt idx="21">
                  <c:v>2.3289752116720934</c:v>
                </c:pt>
                <c:pt idx="22">
                  <c:v>2.1619374737765855</c:v>
                </c:pt>
                <c:pt idx="23">
                  <c:v>3.3456936537819932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5-4739-A1F2-605B2AFE8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88904"/>
        <c:axId val="621289560"/>
      </c:scatterChart>
      <c:valAx>
        <c:axId val="621288904"/>
        <c:scaling>
          <c:orientation val="minMax"/>
          <c:max val="2019"/>
          <c:min val="200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9560"/>
        <c:crosses val="autoZero"/>
        <c:crossBetween val="midCat"/>
        <c:majorUnit val="1"/>
      </c:valAx>
      <c:valAx>
        <c:axId val="62128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8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8524696679422"/>
          <c:y val="0.31447655249990303"/>
          <c:w val="0.1940349000923666"/>
          <c:h val="0.12785446646755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growth of value added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Country: BG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CrudeMFP_BG!$Q$4</c:f>
              <c:strCache>
                <c:ptCount val="1"/>
                <c:pt idx="0">
                  <c:v>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(CrudeMFP_BG!$AG$4,CrudeMFP_BG!$AG$6:$AG$28)</c15:sqref>
                  </c15:fullRef>
                </c:ext>
              </c:extLst>
              <c:f>CrudeMFP_BG!$AG$11:$AG$28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CrudeMFP_BG!$Q$5:$Q$29</c15:sqref>
                  </c15:fullRef>
                </c:ext>
              </c:extLst>
              <c:f>CrudeMFP_BG!$Q$11:$Q$29</c:f>
              <c:numCache>
                <c:formatCode>0.000</c:formatCode>
                <c:ptCount val="19"/>
                <c:pt idx="0">
                  <c:v>-2.9053313833112989E-2</c:v>
                </c:pt>
                <c:pt idx="1">
                  <c:v>0.1041820318304689</c:v>
                </c:pt>
                <c:pt idx="2">
                  <c:v>1.2066719601213636</c:v>
                </c:pt>
                <c:pt idx="3">
                  <c:v>2.1320310782345668</c:v>
                </c:pt>
                <c:pt idx="4">
                  <c:v>1.2665462536277703</c:v>
                </c:pt>
                <c:pt idx="5">
                  <c:v>1.5941319775721425</c:v>
                </c:pt>
                <c:pt idx="6">
                  <c:v>1.6264016301383042</c:v>
                </c:pt>
                <c:pt idx="7">
                  <c:v>2.4306356117856209</c:v>
                </c:pt>
                <c:pt idx="8">
                  <c:v>-2.466057843849387</c:v>
                </c:pt>
                <c:pt idx="9">
                  <c:v>-2.2515382652776563</c:v>
                </c:pt>
                <c:pt idx="10">
                  <c:v>-1.276244720098838</c:v>
                </c:pt>
                <c:pt idx="11">
                  <c:v>-1.3737895095300863</c:v>
                </c:pt>
                <c:pt idx="12">
                  <c:v>-0.23618825546022193</c:v>
                </c:pt>
                <c:pt idx="13">
                  <c:v>0.19543731541967635</c:v>
                </c:pt>
                <c:pt idx="14">
                  <c:v>0.23555799412247697</c:v>
                </c:pt>
                <c:pt idx="15">
                  <c:v>0.28386850877916725</c:v>
                </c:pt>
                <c:pt idx="16">
                  <c:v>1.1469632888772803</c:v>
                </c:pt>
                <c:pt idx="17">
                  <c:v>-1.7086742083490494E-2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E-42E6-8DEC-D4087F103A79}"/>
            </c:ext>
          </c:extLst>
        </c:ser>
        <c:ser>
          <c:idx val="1"/>
          <c:order val="1"/>
          <c:tx>
            <c:strRef>
              <c:f>CrudeMFP_BG!$R$4</c:f>
              <c:strCache>
                <c:ptCount val="1"/>
                <c:pt idx="0">
                  <c:v>Capital stock (net)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(CrudeMFP_BG!$AG$4,CrudeMFP_BG!$AG$6:$AG$28)</c15:sqref>
                  </c15:fullRef>
                </c:ext>
              </c:extLst>
              <c:f>CrudeMFP_BG!$AG$11:$AG$28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CrudeMFP_BG!$R$5:$R$29</c15:sqref>
                  </c15:fullRef>
                </c:ext>
              </c:extLst>
              <c:f>CrudeMFP_BG!$R$11:$R$29</c:f>
              <c:numCache>
                <c:formatCode>0.000</c:formatCode>
                <c:ptCount val="19"/>
                <c:pt idx="0">
                  <c:v>-5.443067347218931</c:v>
                </c:pt>
                <c:pt idx="1">
                  <c:v>4.1302578760319806</c:v>
                </c:pt>
                <c:pt idx="2">
                  <c:v>0.66475957859229706</c:v>
                </c:pt>
                <c:pt idx="3">
                  <c:v>-1.0600956738450584</c:v>
                </c:pt>
                <c:pt idx="4">
                  <c:v>-1.1928555680987751</c:v>
                </c:pt>
                <c:pt idx="5">
                  <c:v>1.8907193862827749</c:v>
                </c:pt>
                <c:pt idx="6">
                  <c:v>-0.86660978237780451</c:v>
                </c:pt>
                <c:pt idx="7">
                  <c:v>3.2198115112318959</c:v>
                </c:pt>
                <c:pt idx="8">
                  <c:v>4.2460371991234149</c:v>
                </c:pt>
                <c:pt idx="9">
                  <c:v>1.3085452947760201</c:v>
                </c:pt>
                <c:pt idx="10">
                  <c:v>-1.2891137102355057E-2</c:v>
                </c:pt>
                <c:pt idx="11">
                  <c:v>5.6581695957718468E-2</c:v>
                </c:pt>
                <c:pt idx="12">
                  <c:v>6.4940252713608482E-2</c:v>
                </c:pt>
                <c:pt idx="13">
                  <c:v>7.7013511864129247E-2</c:v>
                </c:pt>
                <c:pt idx="14">
                  <c:v>0.10088238656885024</c:v>
                </c:pt>
                <c:pt idx="15">
                  <c:v>-5.3510514621999065E-2</c:v>
                </c:pt>
                <c:pt idx="16">
                  <c:v>-6.2516020115732623E-2</c:v>
                </c:pt>
                <c:pt idx="17">
                  <c:v>9.0943947899849817E-2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E-42E6-8DEC-D4087F103A79}"/>
            </c:ext>
          </c:extLst>
        </c:ser>
        <c:ser>
          <c:idx val="2"/>
          <c:order val="2"/>
          <c:tx>
            <c:strRef>
              <c:f>CrudeMFP_BG!$S$4</c:f>
              <c:strCache>
                <c:ptCount val="1"/>
                <c:pt idx="0">
                  <c:v>'crude' MFP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(CrudeMFP_BG!$AG$4,CrudeMFP_BG!$AG$6:$AG$28)</c15:sqref>
                  </c15:fullRef>
                </c:ext>
              </c:extLst>
              <c:f>CrudeMFP_BG!$AG$11:$AG$28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CrudeMFP_BG!$S$5:$S$29</c15:sqref>
                  </c15:fullRef>
                </c:ext>
              </c:extLst>
              <c:f>CrudeMFP_BG!$S$11:$S$29</c:f>
              <c:numCache>
                <c:formatCode>0.000</c:formatCode>
                <c:ptCount val="19"/>
                <c:pt idx="0">
                  <c:v>9.4637902841502477</c:v>
                </c:pt>
                <c:pt idx="1">
                  <c:v>3.0898232729697197</c:v>
                </c:pt>
                <c:pt idx="2">
                  <c:v>2.1998712051579803</c:v>
                </c:pt>
                <c:pt idx="3">
                  <c:v>3.6900218957249304</c:v>
                </c:pt>
                <c:pt idx="4">
                  <c:v>6.1818645995987387</c:v>
                </c:pt>
                <c:pt idx="5">
                  <c:v>3.4158178261072769</c:v>
                </c:pt>
                <c:pt idx="6">
                  <c:v>5.5831376801818324</c:v>
                </c:pt>
                <c:pt idx="7">
                  <c:v>0.31923768231472582</c:v>
                </c:pt>
                <c:pt idx="8">
                  <c:v>-2.6422947951895122</c:v>
                </c:pt>
                <c:pt idx="9">
                  <c:v>2.7409842105001667</c:v>
                </c:pt>
                <c:pt idx="10">
                  <c:v>3.1843142456792513</c:v>
                </c:pt>
                <c:pt idx="11">
                  <c:v>1.5767968704724791</c:v>
                </c:pt>
                <c:pt idx="12">
                  <c:v>-1.5110804952321666</c:v>
                </c:pt>
                <c:pt idx="13">
                  <c:v>0.70443591762036517</c:v>
                </c:pt>
                <c:pt idx="14">
                  <c:v>2.598293241915373</c:v>
                </c:pt>
                <c:pt idx="15">
                  <c:v>2.3289752116720934</c:v>
                </c:pt>
                <c:pt idx="16">
                  <c:v>2.1619374737765855</c:v>
                </c:pt>
                <c:pt idx="17">
                  <c:v>3.3456936537819932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EE-42E6-8DEC-D4087F10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59184"/>
        <c:axId val="606761808"/>
      </c:barChart>
      <c:lineChart>
        <c:grouping val="standard"/>
        <c:varyColors val="0"/>
        <c:ser>
          <c:idx val="3"/>
          <c:order val="3"/>
          <c:tx>
            <c:strRef>
              <c:f>CrudeMFP_BG!$U$4</c:f>
              <c:strCache>
                <c:ptCount val="1"/>
                <c:pt idx="0">
                  <c:v>Value added  growth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CrudeMFP_BG!$U$5:$U$29</c15:sqref>
                  </c15:fullRef>
                </c:ext>
              </c:extLst>
              <c:f>CrudeMFP_BG!$U$11:$U$29</c:f>
              <c:numCache>
                <c:formatCode>0.000</c:formatCode>
                <c:ptCount val="19"/>
                <c:pt idx="0">
                  <c:v>3.9916696230982041</c:v>
                </c:pt>
                <c:pt idx="1">
                  <c:v>7.324263180832169</c:v>
                </c:pt>
                <c:pt idx="2">
                  <c:v>4.0713027438716409</c:v>
                </c:pt>
                <c:pt idx="3">
                  <c:v>4.7619573001144389</c:v>
                </c:pt>
                <c:pt idx="4">
                  <c:v>6.2555552851277341</c:v>
                </c:pt>
                <c:pt idx="5">
                  <c:v>6.9006691899621941</c:v>
                </c:pt>
                <c:pt idx="6">
                  <c:v>6.3429295279423314</c:v>
                </c:pt>
                <c:pt idx="7">
                  <c:v>5.9696848053322427</c:v>
                </c:pt>
                <c:pt idx="8">
                  <c:v>-0.86231543991548421</c:v>
                </c:pt>
                <c:pt idx="9">
                  <c:v>1.7979912399985309</c:v>
                </c:pt>
                <c:pt idx="10">
                  <c:v>1.8951783884780582</c:v>
                </c:pt>
                <c:pt idx="11">
                  <c:v>0.25958905690011136</c:v>
                </c:pt>
                <c:pt idx="12">
                  <c:v>-1.68232849797878</c:v>
                </c:pt>
                <c:pt idx="13">
                  <c:v>0.97688674490417071</c:v>
                </c:pt>
                <c:pt idx="14">
                  <c:v>2.9347336226067</c:v>
                </c:pt>
                <c:pt idx="15">
                  <c:v>2.5593332058292617</c:v>
                </c:pt>
                <c:pt idx="16">
                  <c:v>3.2463847425381331</c:v>
                </c:pt>
                <c:pt idx="17">
                  <c:v>3.4195508595983526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EE-42E6-8DEC-D4087F10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759184"/>
        <c:axId val="606761808"/>
      </c:lineChart>
      <c:catAx>
        <c:axId val="606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1808"/>
        <c:crosses val="autoZero"/>
        <c:auto val="1"/>
        <c:lblAlgn val="ctr"/>
        <c:lblOffset val="100"/>
        <c:noMultiLvlLbl val="0"/>
      </c:catAx>
      <c:valAx>
        <c:axId val="60676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2" name="TextBox 1"/>
        <xdr:cNvSpPr txBox="1"/>
      </xdr:nvSpPr>
      <xdr:spPr>
        <a:xfrm>
          <a:off x="600075" y="2387600"/>
          <a:ext cx="9153525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dataset contains estimates of 'crude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MFP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indicator which is performed in the framework of the Eurostat Growth and Productivity Accounts project. 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work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'crude' Multifacotor Productivity has been carried out by Eurostat in cooperation with the Task Force on productivity indicators  and </a:t>
          </a:r>
          <a:r>
            <a:rPr lang="en-I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Vienna Institute for International Economic Studies (wiiw).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analysis presented in this report is based on the National Accounts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available in Eurostat’s Database at the beginning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November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2021. Therefore, subsequent updates of Eurostat’s databases may have changed the data situation for some Member States.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I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 overview of the methodology please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refer to documentation in the website . </a:t>
          </a:r>
          <a:endParaRPr lang="en-GB" sz="1100"/>
        </a:p>
      </xdr:txBody>
    </xdr:sp>
    <xdr:clientData/>
  </xdr:twoCellAnchor>
  <xdr:twoCellAnchor editAs="oneCell">
    <xdr:from>
      <xdr:col>11</xdr:col>
      <xdr:colOff>171450</xdr:colOff>
      <xdr:row>0</xdr:row>
      <xdr:rowOff>0</xdr:rowOff>
    </xdr:from>
    <xdr:to>
      <xdr:col>15</xdr:col>
      <xdr:colOff>604002</xdr:colOff>
      <xdr:row>6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0"/>
          <a:ext cx="2870952" cy="1412875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0</xdr:row>
      <xdr:rowOff>0</xdr:rowOff>
    </xdr:from>
    <xdr:to>
      <xdr:col>3</xdr:col>
      <xdr:colOff>450850</xdr:colOff>
      <xdr:row>7</xdr:row>
      <xdr:rowOff>27414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0"/>
          <a:ext cx="2143125" cy="14434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</xdr:colOff>
      <xdr:row>1</xdr:row>
      <xdr:rowOff>82550</xdr:rowOff>
    </xdr:from>
    <xdr:to>
      <xdr:col>7</xdr:col>
      <xdr:colOff>647699</xdr:colOff>
      <xdr:row>16</xdr:row>
      <xdr:rowOff>120650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17</xdr:row>
      <xdr:rowOff>107950</xdr:rowOff>
    </xdr:from>
    <xdr:to>
      <xdr:col>7</xdr:col>
      <xdr:colOff>666750</xdr:colOff>
      <xdr:row>34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31750</xdr:rowOff>
    </xdr:from>
    <xdr:to>
      <xdr:col>7</xdr:col>
      <xdr:colOff>660400</xdr:colOff>
      <xdr:row>16</xdr:row>
      <xdr:rowOff>114301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146050</xdr:colOff>
      <xdr:row>17</xdr:row>
      <xdr:rowOff>101600</xdr:rowOff>
    </xdr:from>
    <xdr:to>
      <xdr:col>7</xdr:col>
      <xdr:colOff>635000</xdr:colOff>
      <xdr:row>34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107950</xdr:rowOff>
    </xdr:from>
    <xdr:to>
      <xdr:col>7</xdr:col>
      <xdr:colOff>508000</xdr:colOff>
      <xdr:row>16</xdr:row>
      <xdr:rowOff>12701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17</xdr:row>
      <xdr:rowOff>63500</xdr:rowOff>
    </xdr:from>
    <xdr:to>
      <xdr:col>7</xdr:col>
      <xdr:colOff>527050</xdr:colOff>
      <xdr:row>33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1</xdr:row>
      <xdr:rowOff>82550</xdr:rowOff>
    </xdr:from>
    <xdr:to>
      <xdr:col>7</xdr:col>
      <xdr:colOff>495300</xdr:colOff>
      <xdr:row>16</xdr:row>
      <xdr:rowOff>82551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17</xdr:row>
      <xdr:rowOff>57150</xdr:rowOff>
    </xdr:from>
    <xdr:to>
      <xdr:col>7</xdr:col>
      <xdr:colOff>501650</xdr:colOff>
      <xdr:row>34</xdr:row>
      <xdr:rowOff>82550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102626</xdr:colOff>
      <xdr:row>1</xdr:row>
      <xdr:rowOff>25656</xdr:rowOff>
    </xdr:from>
    <xdr:to>
      <xdr:col>7</xdr:col>
      <xdr:colOff>532373</xdr:colOff>
      <xdr:row>16</xdr:row>
      <xdr:rowOff>63502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89798</xdr:colOff>
      <xdr:row>17</xdr:row>
      <xdr:rowOff>6415</xdr:rowOff>
    </xdr:from>
    <xdr:to>
      <xdr:col>7</xdr:col>
      <xdr:colOff>545202</xdr:colOff>
      <xdr:row>34</xdr:row>
      <xdr:rowOff>63886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19050</xdr:rowOff>
    </xdr:from>
    <xdr:to>
      <xdr:col>6</xdr:col>
      <xdr:colOff>781050</xdr:colOff>
      <xdr:row>15</xdr:row>
      <xdr:rowOff>171451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16</xdr:row>
      <xdr:rowOff>152400</xdr:rowOff>
    </xdr:from>
    <xdr:to>
      <xdr:col>7</xdr:col>
      <xdr:colOff>25400</xdr:colOff>
      <xdr:row>34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57150</xdr:rowOff>
    </xdr:from>
    <xdr:to>
      <xdr:col>7</xdr:col>
      <xdr:colOff>419100</xdr:colOff>
      <xdr:row>16</xdr:row>
      <xdr:rowOff>31751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17</xdr:row>
      <xdr:rowOff>12700</xdr:rowOff>
    </xdr:from>
    <xdr:to>
      <xdr:col>7</xdr:col>
      <xdr:colOff>482600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</xdr:row>
      <xdr:rowOff>114301</xdr:rowOff>
    </xdr:from>
    <xdr:to>
      <xdr:col>7</xdr:col>
      <xdr:colOff>361950</xdr:colOff>
      <xdr:row>15</xdr:row>
      <xdr:rowOff>12701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15</xdr:row>
      <xdr:rowOff>139700</xdr:rowOff>
    </xdr:from>
    <xdr:to>
      <xdr:col>7</xdr:col>
      <xdr:colOff>412750</xdr:colOff>
      <xdr:row>32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114300</xdr:rowOff>
    </xdr:from>
    <xdr:to>
      <xdr:col>7</xdr:col>
      <xdr:colOff>6350</xdr:colOff>
      <xdr:row>16</xdr:row>
      <xdr:rowOff>107950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107950</xdr:colOff>
      <xdr:row>17</xdr:row>
      <xdr:rowOff>127000</xdr:rowOff>
    </xdr:from>
    <xdr:to>
      <xdr:col>7</xdr:col>
      <xdr:colOff>63500</xdr:colOff>
      <xdr:row>33</xdr:row>
      <xdr:rowOff>63500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88900</xdr:rowOff>
    </xdr:from>
    <xdr:to>
      <xdr:col>7</xdr:col>
      <xdr:colOff>215900</xdr:colOff>
      <xdr:row>16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17</xdr:row>
      <xdr:rowOff>44450</xdr:rowOff>
    </xdr:from>
    <xdr:to>
      <xdr:col>7</xdr:col>
      <xdr:colOff>196850</xdr:colOff>
      <xdr:row>34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57150</xdr:rowOff>
    </xdr:from>
    <xdr:to>
      <xdr:col>8</xdr:col>
      <xdr:colOff>31750</xdr:colOff>
      <xdr:row>18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36286</xdr:colOff>
      <xdr:row>37</xdr:row>
      <xdr:rowOff>154215</xdr:rowOff>
    </xdr:from>
    <xdr:to>
      <xdr:col>8</xdr:col>
      <xdr:colOff>90714</xdr:colOff>
      <xdr:row>54</xdr:row>
      <xdr:rowOff>54428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90714</xdr:colOff>
      <xdr:row>19</xdr:row>
      <xdr:rowOff>9071</xdr:rowOff>
    </xdr:from>
    <xdr:to>
      <xdr:col>8</xdr:col>
      <xdr:colOff>58964</xdr:colOff>
      <xdr:row>36</xdr:row>
      <xdr:rowOff>15421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50800</xdr:rowOff>
    </xdr:from>
    <xdr:to>
      <xdr:col>7</xdr:col>
      <xdr:colOff>260350</xdr:colOff>
      <xdr:row>16</xdr:row>
      <xdr:rowOff>107951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17</xdr:row>
      <xdr:rowOff>107950</xdr:rowOff>
    </xdr:from>
    <xdr:to>
      <xdr:col>7</xdr:col>
      <xdr:colOff>279400</xdr:colOff>
      <xdr:row>34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31750</xdr:rowOff>
    </xdr:from>
    <xdr:to>
      <xdr:col>7</xdr:col>
      <xdr:colOff>241300</xdr:colOff>
      <xdr:row>16</xdr:row>
      <xdr:rowOff>88901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107950</xdr:colOff>
      <xdr:row>17</xdr:row>
      <xdr:rowOff>133350</xdr:rowOff>
    </xdr:from>
    <xdr:to>
      <xdr:col>7</xdr:col>
      <xdr:colOff>323850</xdr:colOff>
      <xdr:row>34</xdr:row>
      <xdr:rowOff>146050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</xdr:row>
      <xdr:rowOff>95250</xdr:rowOff>
    </xdr:from>
    <xdr:to>
      <xdr:col>7</xdr:col>
      <xdr:colOff>196850</xdr:colOff>
      <xdr:row>16</xdr:row>
      <xdr:rowOff>120651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17</xdr:row>
      <xdr:rowOff>133350</xdr:rowOff>
    </xdr:from>
    <xdr:to>
      <xdr:col>7</xdr:col>
      <xdr:colOff>254000</xdr:colOff>
      <xdr:row>34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</xdr:row>
      <xdr:rowOff>63500</xdr:rowOff>
    </xdr:from>
    <xdr:to>
      <xdr:col>7</xdr:col>
      <xdr:colOff>273050</xdr:colOff>
      <xdr:row>16</xdr:row>
      <xdr:rowOff>19051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17</xdr:row>
      <xdr:rowOff>0</xdr:rowOff>
    </xdr:from>
    <xdr:to>
      <xdr:col>7</xdr:col>
      <xdr:colOff>254000</xdr:colOff>
      <xdr:row>34</xdr:row>
      <xdr:rowOff>31750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113393</xdr:colOff>
      <xdr:row>1</xdr:row>
      <xdr:rowOff>15119</xdr:rowOff>
    </xdr:from>
    <xdr:to>
      <xdr:col>7</xdr:col>
      <xdr:colOff>514047</xdr:colOff>
      <xdr:row>16</xdr:row>
      <xdr:rowOff>131537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128511</xdr:colOff>
      <xdr:row>17</xdr:row>
      <xdr:rowOff>105833</xdr:rowOff>
    </xdr:from>
    <xdr:to>
      <xdr:col>7</xdr:col>
      <xdr:colOff>506487</xdr:colOff>
      <xdr:row>34</xdr:row>
      <xdr:rowOff>138793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88900</xdr:rowOff>
    </xdr:from>
    <xdr:to>
      <xdr:col>7</xdr:col>
      <xdr:colOff>266700</xdr:colOff>
      <xdr:row>16</xdr:row>
      <xdr:rowOff>31751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17</xdr:row>
      <xdr:rowOff>25400</xdr:rowOff>
    </xdr:from>
    <xdr:to>
      <xdr:col>7</xdr:col>
      <xdr:colOff>304800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58917</xdr:colOff>
      <xdr:row>1</xdr:row>
      <xdr:rowOff>52372</xdr:rowOff>
    </xdr:from>
    <xdr:to>
      <xdr:col>7</xdr:col>
      <xdr:colOff>307681</xdr:colOff>
      <xdr:row>16</xdr:row>
      <xdr:rowOff>50407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58917</xdr:colOff>
      <xdr:row>17</xdr:row>
      <xdr:rowOff>32732</xdr:rowOff>
    </xdr:from>
    <xdr:to>
      <xdr:col>7</xdr:col>
      <xdr:colOff>333866</xdr:colOff>
      <xdr:row>33</xdr:row>
      <xdr:rowOff>156327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1</xdr:row>
      <xdr:rowOff>44450</xdr:rowOff>
    </xdr:from>
    <xdr:to>
      <xdr:col>7</xdr:col>
      <xdr:colOff>495300</xdr:colOff>
      <xdr:row>15</xdr:row>
      <xdr:rowOff>139701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16</xdr:row>
      <xdr:rowOff>114300</xdr:rowOff>
    </xdr:from>
    <xdr:to>
      <xdr:col>7</xdr:col>
      <xdr:colOff>476250</xdr:colOff>
      <xdr:row>34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</xdr:row>
      <xdr:rowOff>88900</xdr:rowOff>
    </xdr:from>
    <xdr:to>
      <xdr:col>7</xdr:col>
      <xdr:colOff>463550</xdr:colOff>
      <xdr:row>16</xdr:row>
      <xdr:rowOff>69851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69850</xdr:colOff>
      <xdr:row>17</xdr:row>
      <xdr:rowOff>44450</xdr:rowOff>
    </xdr:from>
    <xdr:to>
      <xdr:col>7</xdr:col>
      <xdr:colOff>495300</xdr:colOff>
      <xdr:row>34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95250</xdr:rowOff>
    </xdr:from>
    <xdr:to>
      <xdr:col>7</xdr:col>
      <xdr:colOff>387350</xdr:colOff>
      <xdr:row>16</xdr:row>
      <xdr:rowOff>44451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203200</xdr:colOff>
      <xdr:row>17</xdr:row>
      <xdr:rowOff>44450</xdr:rowOff>
    </xdr:from>
    <xdr:to>
      <xdr:col>7</xdr:col>
      <xdr:colOff>469900</xdr:colOff>
      <xdr:row>34</xdr:row>
      <xdr:rowOff>69850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69851</xdr:colOff>
      <xdr:row>1</xdr:row>
      <xdr:rowOff>63501</xdr:rowOff>
    </xdr:from>
    <xdr:to>
      <xdr:col>7</xdr:col>
      <xdr:colOff>669926</xdr:colOff>
      <xdr:row>16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18</xdr:row>
      <xdr:rowOff>95250</xdr:rowOff>
    </xdr:from>
    <xdr:to>
      <xdr:col>7</xdr:col>
      <xdr:colOff>685800</xdr:colOff>
      <xdr:row>35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1</xdr:row>
      <xdr:rowOff>114300</xdr:rowOff>
    </xdr:from>
    <xdr:to>
      <xdr:col>7</xdr:col>
      <xdr:colOff>609600</xdr:colOff>
      <xdr:row>18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19</xdr:row>
      <xdr:rowOff>50800</xdr:rowOff>
    </xdr:from>
    <xdr:to>
      <xdr:col>7</xdr:col>
      <xdr:colOff>609600</xdr:colOff>
      <xdr:row>36</xdr:row>
      <xdr:rowOff>31750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</xdr:row>
      <xdr:rowOff>142874</xdr:rowOff>
    </xdr:from>
    <xdr:to>
      <xdr:col>7</xdr:col>
      <xdr:colOff>452438</xdr:colOff>
      <xdr:row>18</xdr:row>
      <xdr:rowOff>71436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7938</xdr:colOff>
      <xdr:row>19</xdr:row>
      <xdr:rowOff>111125</xdr:rowOff>
    </xdr:from>
    <xdr:to>
      <xdr:col>7</xdr:col>
      <xdr:colOff>460375</xdr:colOff>
      <xdr:row>39</xdr:row>
      <xdr:rowOff>150812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</xdr:row>
      <xdr:rowOff>69851</xdr:rowOff>
    </xdr:from>
    <xdr:to>
      <xdr:col>7</xdr:col>
      <xdr:colOff>609600</xdr:colOff>
      <xdr:row>18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215900</xdr:colOff>
      <xdr:row>19</xdr:row>
      <xdr:rowOff>82550</xdr:rowOff>
    </xdr:from>
    <xdr:to>
      <xdr:col>7</xdr:col>
      <xdr:colOff>615950</xdr:colOff>
      <xdr:row>36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1</xdr:row>
      <xdr:rowOff>82550</xdr:rowOff>
    </xdr:from>
    <xdr:to>
      <xdr:col>7</xdr:col>
      <xdr:colOff>527050</xdr:colOff>
      <xdr:row>16</xdr:row>
      <xdr:rowOff>12701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16</xdr:row>
      <xdr:rowOff>158750</xdr:rowOff>
    </xdr:from>
    <xdr:to>
      <xdr:col>7</xdr:col>
      <xdr:colOff>546100</xdr:colOff>
      <xdr:row>35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</xdr:row>
      <xdr:rowOff>158751</xdr:rowOff>
    </xdr:from>
    <xdr:to>
      <xdr:col>7</xdr:col>
      <xdr:colOff>577850</xdr:colOff>
      <xdr:row>16</xdr:row>
      <xdr:rowOff>38101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203200</xdr:colOff>
      <xdr:row>17</xdr:row>
      <xdr:rowOff>38100</xdr:rowOff>
    </xdr:from>
    <xdr:to>
      <xdr:col>7</xdr:col>
      <xdr:colOff>603250</xdr:colOff>
      <xdr:row>33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</xdr:row>
      <xdr:rowOff>107950</xdr:rowOff>
    </xdr:from>
    <xdr:to>
      <xdr:col>7</xdr:col>
      <xdr:colOff>552450</xdr:colOff>
      <xdr:row>16</xdr:row>
      <xdr:rowOff>158751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17</xdr:row>
      <xdr:rowOff>152400</xdr:rowOff>
    </xdr:from>
    <xdr:to>
      <xdr:col>7</xdr:col>
      <xdr:colOff>609600</xdr:colOff>
      <xdr:row>34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1"/>
  <sheetViews>
    <sheetView showGridLines="0" tabSelected="1" workbookViewId="0">
      <selection activeCell="L22" sqref="L22"/>
    </sheetView>
  </sheetViews>
  <sheetFormatPr defaultRowHeight="14.5"/>
  <cols>
    <col min="1" max="2" width="8.7265625" style="109"/>
    <col min="3" max="3" width="14.81640625" style="109" customWidth="1"/>
    <col min="4" max="16384" width="8.7265625" style="109"/>
  </cols>
  <sheetData>
    <row r="2" spans="2:16" ht="16.5" customHeight="1">
      <c r="F2" s="110" t="s">
        <v>253</v>
      </c>
    </row>
    <row r="3" spans="2:16" ht="16.5" customHeight="1">
      <c r="F3" s="110" t="s">
        <v>254</v>
      </c>
    </row>
    <row r="4" spans="2:16" ht="16.5" customHeight="1">
      <c r="F4" s="110" t="s">
        <v>255</v>
      </c>
    </row>
    <row r="5" spans="2:16" ht="16.5" customHeight="1">
      <c r="F5" s="110"/>
    </row>
    <row r="6" spans="2:16" ht="16.5" customHeight="1">
      <c r="F6" s="110"/>
    </row>
    <row r="9" spans="2:16" ht="16.5" customHeight="1">
      <c r="B9" s="147" t="s">
        <v>314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1" spans="2:16" ht="16.5" customHeight="1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9" spans="1:18" ht="15" customHeight="1">
      <c r="B19" s="112"/>
      <c r="C19" s="113"/>
    </row>
    <row r="22" spans="1:18" ht="17.25" customHeight="1">
      <c r="A22" s="112"/>
      <c r="B22" s="111" t="s">
        <v>256</v>
      </c>
      <c r="C22" s="111"/>
      <c r="D22" s="111" t="s">
        <v>257</v>
      </c>
      <c r="E22" s="111"/>
      <c r="F22" s="111"/>
      <c r="G22" s="111"/>
      <c r="H22" s="111"/>
      <c r="I22" s="111"/>
      <c r="J22" s="111"/>
      <c r="K22" s="112"/>
      <c r="L22" s="146"/>
      <c r="M22" s="112"/>
      <c r="N22" s="112"/>
      <c r="O22" s="112"/>
      <c r="P22" s="112"/>
      <c r="Q22" s="112"/>
      <c r="R22" s="112"/>
    </row>
    <row r="23" spans="1:18" ht="15" customHeight="1">
      <c r="A23" s="112"/>
      <c r="B23" s="113" t="s">
        <v>258</v>
      </c>
      <c r="C23" s="112"/>
      <c r="D23" s="112" t="s">
        <v>259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5" customHeight="1">
      <c r="A24" s="112"/>
      <c r="B24" s="125" t="s">
        <v>317</v>
      </c>
      <c r="C24" s="112"/>
      <c r="D24" s="112" t="s">
        <v>317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15" customHeight="1">
      <c r="A25" s="112"/>
      <c r="B25" s="125" t="s">
        <v>260</v>
      </c>
      <c r="C25" s="112"/>
      <c r="D25" s="112" t="s">
        <v>261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15" customHeight="1">
      <c r="A26" s="112"/>
      <c r="B26" s="125" t="s">
        <v>262</v>
      </c>
      <c r="C26" s="112"/>
      <c r="D26" s="112" t="s">
        <v>288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5" customHeight="1">
      <c r="A27" s="112"/>
      <c r="B27" s="125" t="s">
        <v>263</v>
      </c>
      <c r="C27" s="112"/>
      <c r="D27" s="112" t="s">
        <v>289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15" customHeight="1">
      <c r="A28" s="112"/>
      <c r="B28" s="125" t="s">
        <v>264</v>
      </c>
      <c r="C28" s="112"/>
      <c r="D28" s="112" t="s">
        <v>290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5" customHeight="1">
      <c r="A29" s="112"/>
      <c r="B29" s="125" t="s">
        <v>265</v>
      </c>
      <c r="C29" s="112"/>
      <c r="D29" s="112" t="s">
        <v>291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ht="15" customHeight="1">
      <c r="A30" s="112"/>
      <c r="B30" s="125" t="s">
        <v>266</v>
      </c>
      <c r="C30" s="112"/>
      <c r="D30" s="112" t="s">
        <v>292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ht="15" customHeight="1">
      <c r="A31" s="112"/>
      <c r="B31" s="125" t="s">
        <v>267</v>
      </c>
      <c r="C31" s="112"/>
      <c r="D31" s="112" t="s">
        <v>293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ht="15" customHeight="1">
      <c r="A32" s="112"/>
      <c r="B32" s="125" t="s">
        <v>268</v>
      </c>
      <c r="C32" s="112"/>
      <c r="D32" s="112" t="s">
        <v>294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 ht="15" customHeight="1">
      <c r="A33" s="112"/>
      <c r="B33" s="125" t="s">
        <v>269</v>
      </c>
      <c r="C33" s="112"/>
      <c r="D33" s="112" t="s">
        <v>295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8" ht="15" customHeight="1">
      <c r="A34" s="112"/>
      <c r="B34" s="125" t="s">
        <v>270</v>
      </c>
      <c r="C34" s="112"/>
      <c r="D34" s="112" t="s">
        <v>296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1:18" ht="15" customHeight="1">
      <c r="A35" s="112"/>
      <c r="B35" s="125" t="s">
        <v>271</v>
      </c>
      <c r="C35" s="112"/>
      <c r="D35" s="112" t="s">
        <v>297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 ht="15" customHeight="1">
      <c r="A36" s="112"/>
      <c r="B36" s="125" t="s">
        <v>272</v>
      </c>
      <c r="C36" s="112"/>
      <c r="D36" s="112" t="s">
        <v>298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18" ht="15" customHeight="1">
      <c r="A37" s="112"/>
      <c r="B37" s="125" t="s">
        <v>273</v>
      </c>
      <c r="C37" s="112"/>
      <c r="D37" s="112" t="s">
        <v>299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18" ht="15" customHeight="1">
      <c r="A38" s="112"/>
      <c r="B38" s="125" t="s">
        <v>274</v>
      </c>
      <c r="C38" s="112"/>
      <c r="D38" s="112" t="s">
        <v>300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18" ht="15" customHeight="1">
      <c r="A39" s="112"/>
      <c r="B39" s="125" t="s">
        <v>275</v>
      </c>
      <c r="C39" s="112"/>
      <c r="D39" s="112" t="s">
        <v>301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1:18" ht="15" customHeight="1">
      <c r="A40" s="112"/>
      <c r="B40" s="125" t="s">
        <v>276</v>
      </c>
      <c r="C40" s="112"/>
      <c r="D40" s="112" t="s">
        <v>302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5" customHeight="1">
      <c r="A41" s="112"/>
      <c r="B41" s="125" t="s">
        <v>277</v>
      </c>
      <c r="C41" s="112"/>
      <c r="D41" s="112" t="s">
        <v>303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8" ht="15" customHeight="1">
      <c r="A42" s="112"/>
      <c r="B42" s="125" t="s">
        <v>278</v>
      </c>
      <c r="C42" s="112"/>
      <c r="D42" s="112" t="s">
        <v>304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ht="15" customHeight="1">
      <c r="A43" s="112"/>
      <c r="B43" s="125" t="s">
        <v>279</v>
      </c>
      <c r="C43" s="112"/>
      <c r="D43" s="112" t="s">
        <v>305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5" customHeight="1">
      <c r="A44" s="112"/>
      <c r="B44" s="125" t="s">
        <v>280</v>
      </c>
      <c r="C44" s="112"/>
      <c r="D44" s="112" t="s">
        <v>306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5" customHeight="1">
      <c r="A45" s="112"/>
      <c r="B45" s="125" t="s">
        <v>281</v>
      </c>
      <c r="C45" s="112"/>
      <c r="D45" s="112" t="s">
        <v>307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ht="15" customHeight="1">
      <c r="A46" s="112"/>
      <c r="B46" s="125" t="s">
        <v>282</v>
      </c>
      <c r="C46" s="112"/>
      <c r="D46" s="112" t="s">
        <v>308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5" customHeight="1">
      <c r="A47" s="112"/>
      <c r="B47" s="125" t="s">
        <v>283</v>
      </c>
      <c r="C47" s="112"/>
      <c r="D47" s="112" t="s">
        <v>309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ht="15" customHeight="1">
      <c r="A48" s="112"/>
      <c r="B48" s="125" t="s">
        <v>284</v>
      </c>
      <c r="C48" s="112"/>
      <c r="D48" s="112" t="s">
        <v>310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8" ht="15" customHeight="1">
      <c r="A49" s="112"/>
      <c r="B49" s="125" t="s">
        <v>285</v>
      </c>
      <c r="C49" s="112"/>
      <c r="D49" s="112" t="s">
        <v>311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1:18" ht="15" customHeight="1">
      <c r="A50" s="112"/>
      <c r="B50" s="125" t="s">
        <v>286</v>
      </c>
      <c r="C50" s="112"/>
      <c r="D50" s="112" t="s">
        <v>313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1:18" ht="15" customHeight="1">
      <c r="A51" s="112"/>
      <c r="B51" s="125" t="s">
        <v>287</v>
      </c>
      <c r="C51" s="112"/>
      <c r="D51" s="112" t="s">
        <v>312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ht="15" customHeight="1">
      <c r="A52" s="112"/>
      <c r="B52" s="12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8" ht="15" customHeight="1">
      <c r="A53" s="112"/>
      <c r="B53" s="12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ht="15" customHeight="1">
      <c r="A54" s="112"/>
      <c r="B54" s="125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ht="15" customHeight="1">
      <c r="A55" s="112"/>
      <c r="B55" s="113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1:18" ht="1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ht="1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1:18" ht="1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ht="1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1:18" ht="17.25" customHeight="1">
      <c r="A60" s="112"/>
      <c r="B60" s="111"/>
      <c r="C60" s="112"/>
      <c r="D60" s="112"/>
      <c r="E60" s="112"/>
      <c r="F60" s="112"/>
      <c r="G60" s="112"/>
      <c r="H60" s="112"/>
      <c r="I60" s="112"/>
      <c r="J60" s="111"/>
      <c r="L60" s="113"/>
      <c r="M60" s="112"/>
      <c r="N60" s="112"/>
      <c r="O60" s="112"/>
      <c r="P60" s="112"/>
      <c r="Q60" s="112"/>
      <c r="R60" s="112"/>
    </row>
    <row r="61" spans="1:18" ht="15" customHeight="1">
      <c r="A61" s="112"/>
      <c r="B61" s="112"/>
      <c r="C61" s="112"/>
      <c r="D61" s="112"/>
      <c r="E61" s="112"/>
      <c r="F61" s="112"/>
      <c r="G61" s="112"/>
      <c r="H61" s="112"/>
      <c r="I61" s="112"/>
      <c r="K61" s="114"/>
      <c r="L61" s="112"/>
      <c r="M61" s="112"/>
      <c r="N61" s="112"/>
      <c r="O61" s="112"/>
      <c r="P61" s="112"/>
      <c r="Q61" s="112"/>
      <c r="R61" s="112"/>
    </row>
    <row r="62" spans="1:18" ht="15" customHeight="1">
      <c r="A62" s="112"/>
      <c r="B62" s="113"/>
      <c r="C62" s="113"/>
      <c r="D62" s="112"/>
      <c r="E62" s="112"/>
      <c r="F62" s="112"/>
      <c r="G62" s="112"/>
      <c r="H62" s="112"/>
      <c r="I62" s="112"/>
      <c r="K62" s="114"/>
      <c r="L62" s="112"/>
      <c r="M62" s="112"/>
      <c r="N62" s="112"/>
      <c r="O62" s="112"/>
      <c r="P62" s="112"/>
      <c r="Q62" s="112"/>
      <c r="R62" s="112"/>
    </row>
    <row r="63" spans="1:18" ht="15" customHeight="1">
      <c r="A63" s="112"/>
      <c r="B63" s="113"/>
      <c r="C63" s="113"/>
      <c r="D63" s="112"/>
      <c r="E63" s="112"/>
      <c r="F63" s="112"/>
      <c r="G63" s="112"/>
      <c r="H63" s="112"/>
      <c r="I63" s="112"/>
      <c r="K63" s="114"/>
      <c r="L63" s="112"/>
      <c r="M63" s="112"/>
      <c r="N63" s="112"/>
      <c r="O63" s="112"/>
      <c r="P63" s="112"/>
      <c r="Q63" s="112"/>
      <c r="R63" s="112"/>
    </row>
    <row r="64" spans="1:18" ht="15" customHeight="1">
      <c r="A64" s="112"/>
      <c r="B64" s="113"/>
      <c r="C64" s="113"/>
      <c r="D64" s="113"/>
      <c r="E64" s="112"/>
      <c r="F64" s="112"/>
      <c r="G64" s="112"/>
      <c r="H64" s="112"/>
      <c r="I64" s="112"/>
      <c r="K64" s="114"/>
      <c r="L64" s="112"/>
      <c r="M64" s="112"/>
      <c r="N64" s="115"/>
      <c r="O64" s="112"/>
      <c r="P64" s="112"/>
      <c r="Q64" s="112"/>
      <c r="R64" s="112"/>
    </row>
    <row r="65" spans="1:18" ht="15" customHeight="1">
      <c r="A65" s="112"/>
      <c r="B65" s="113"/>
      <c r="C65" s="113"/>
      <c r="D65" s="113"/>
      <c r="E65" s="112"/>
      <c r="F65" s="112"/>
      <c r="G65" s="112"/>
      <c r="H65" s="112"/>
      <c r="I65" s="112"/>
      <c r="K65" s="114"/>
      <c r="L65" s="112"/>
      <c r="M65" s="112"/>
      <c r="N65" s="115"/>
      <c r="O65" s="112"/>
      <c r="P65" s="112"/>
      <c r="Q65" s="112"/>
      <c r="R65" s="112"/>
    </row>
    <row r="66" spans="1:18" ht="15" customHeight="1">
      <c r="A66" s="112"/>
      <c r="B66" s="112"/>
      <c r="C66" s="112"/>
      <c r="D66" s="112"/>
      <c r="E66" s="112"/>
      <c r="F66" s="112"/>
      <c r="G66" s="112"/>
      <c r="H66" s="112"/>
      <c r="I66" s="112"/>
      <c r="K66" s="114"/>
      <c r="L66" s="112"/>
      <c r="M66" s="112"/>
      <c r="N66" s="115"/>
      <c r="O66" s="112"/>
      <c r="P66" s="112"/>
      <c r="Q66" s="112"/>
      <c r="R66" s="112"/>
    </row>
    <row r="67" spans="1:18" ht="15" customHeight="1">
      <c r="A67" s="112"/>
      <c r="B67" s="112"/>
      <c r="C67" s="112"/>
      <c r="D67" s="112"/>
      <c r="E67" s="112"/>
      <c r="F67" s="112"/>
      <c r="G67" s="112"/>
      <c r="H67" s="112"/>
      <c r="I67" s="112"/>
      <c r="K67" s="114"/>
      <c r="L67" s="112"/>
      <c r="M67" s="112"/>
      <c r="N67" s="115"/>
      <c r="O67" s="112"/>
      <c r="P67" s="112"/>
      <c r="Q67" s="112"/>
      <c r="R67" s="112"/>
    </row>
    <row r="68" spans="1:18" ht="18" customHeight="1">
      <c r="A68" s="112"/>
      <c r="B68" s="112"/>
      <c r="C68" s="112"/>
      <c r="D68" s="112"/>
      <c r="E68" s="112"/>
      <c r="F68" s="112"/>
      <c r="G68" s="112"/>
      <c r="H68" s="112"/>
      <c r="I68" s="112"/>
      <c r="K68" s="114"/>
      <c r="L68" s="112"/>
      <c r="M68" s="112"/>
      <c r="N68" s="115"/>
      <c r="O68" s="112"/>
      <c r="P68" s="112"/>
      <c r="Q68" s="112"/>
      <c r="R68" s="112"/>
    </row>
    <row r="69" spans="1:18" ht="15" customHeight="1">
      <c r="A69" s="112"/>
      <c r="B69" s="112"/>
      <c r="C69" s="112"/>
      <c r="D69" s="112"/>
      <c r="E69" s="112"/>
      <c r="F69" s="112"/>
      <c r="G69" s="112"/>
      <c r="H69" s="112"/>
      <c r="I69" s="112"/>
      <c r="L69" s="112"/>
      <c r="M69" s="112"/>
      <c r="N69" s="115"/>
      <c r="O69" s="112"/>
      <c r="P69" s="112"/>
      <c r="Q69" s="112"/>
      <c r="R69" s="112"/>
    </row>
    <row r="70" spans="1:18" ht="15" customHeight="1">
      <c r="A70" s="112"/>
      <c r="B70" s="112"/>
      <c r="C70" s="112"/>
      <c r="D70" s="112"/>
      <c r="E70" s="112"/>
      <c r="F70" s="112"/>
      <c r="G70" s="112"/>
      <c r="H70" s="112"/>
      <c r="I70" s="112"/>
      <c r="K70" s="114"/>
      <c r="L70" s="112"/>
      <c r="M70" s="112"/>
      <c r="N70" s="116"/>
      <c r="O70" s="112"/>
      <c r="P70" s="112"/>
      <c r="Q70" s="112"/>
      <c r="R70" s="112"/>
    </row>
    <row r="71" spans="1:18" ht="15" customHeight="1">
      <c r="A71" s="112"/>
      <c r="B71" s="112"/>
      <c r="C71" s="112"/>
      <c r="E71" s="112"/>
      <c r="F71" s="112"/>
      <c r="G71" s="112"/>
      <c r="H71" s="112"/>
      <c r="I71" s="112"/>
      <c r="K71" s="114"/>
      <c r="L71" s="112"/>
      <c r="M71" s="112"/>
      <c r="N71" s="116"/>
      <c r="O71" s="112"/>
      <c r="P71" s="112"/>
      <c r="Q71" s="112"/>
      <c r="R71" s="112"/>
    </row>
    <row r="72" spans="1:18" ht="15" customHeight="1">
      <c r="A72" s="112"/>
      <c r="B72" s="112"/>
      <c r="C72" s="112"/>
      <c r="D72" s="112"/>
      <c r="E72" s="112"/>
      <c r="F72" s="112"/>
      <c r="G72" s="112"/>
      <c r="H72" s="112"/>
      <c r="I72" s="112"/>
      <c r="K72" s="114"/>
      <c r="L72" s="112"/>
      <c r="M72" s="112"/>
      <c r="N72" s="112"/>
      <c r="O72" s="112"/>
      <c r="P72" s="112"/>
      <c r="Q72" s="112"/>
      <c r="R72" s="112"/>
    </row>
    <row r="73" spans="1:18" ht="15" customHeight="1">
      <c r="A73" s="112"/>
      <c r="D73" s="112"/>
      <c r="E73" s="112"/>
      <c r="F73" s="112"/>
      <c r="G73" s="112"/>
      <c r="H73" s="112"/>
      <c r="I73" s="112"/>
      <c r="K73" s="114"/>
      <c r="L73" s="112"/>
      <c r="M73" s="112"/>
      <c r="N73" s="112"/>
      <c r="O73" s="112"/>
      <c r="P73" s="112"/>
      <c r="Q73" s="112"/>
      <c r="R73" s="112"/>
    </row>
    <row r="74" spans="1:18" ht="16" customHeight="1">
      <c r="A74" s="112"/>
      <c r="B74" s="111"/>
      <c r="C74" s="112"/>
      <c r="D74" s="112"/>
      <c r="E74" s="112"/>
      <c r="F74" s="112"/>
      <c r="G74" s="112"/>
      <c r="H74" s="112"/>
      <c r="I74" s="112"/>
      <c r="K74" s="114"/>
      <c r="L74" s="112"/>
      <c r="M74" s="112"/>
      <c r="N74" s="112"/>
      <c r="O74" s="112"/>
      <c r="P74" s="112"/>
      <c r="Q74" s="112"/>
      <c r="R74" s="112"/>
    </row>
    <row r="75" spans="1:18" ht="15" customHeight="1">
      <c r="A75" s="112"/>
      <c r="B75" s="117"/>
      <c r="C75" s="110"/>
      <c r="D75" s="112"/>
      <c r="E75" s="112"/>
      <c r="F75" s="112"/>
      <c r="G75" s="112"/>
      <c r="H75" s="112"/>
      <c r="I75" s="112"/>
      <c r="K75" s="114"/>
      <c r="L75" s="112"/>
      <c r="M75" s="112"/>
      <c r="N75" s="112"/>
      <c r="O75" s="112"/>
      <c r="P75" s="112"/>
      <c r="Q75" s="112"/>
      <c r="R75" s="112"/>
    </row>
    <row r="76" spans="1:18" ht="15" customHeight="1">
      <c r="A76" s="112"/>
      <c r="B76" s="114"/>
      <c r="C76" s="112"/>
      <c r="D76" s="112"/>
      <c r="E76" s="112"/>
      <c r="F76" s="112"/>
      <c r="G76" s="112"/>
      <c r="H76" s="112"/>
      <c r="I76" s="112"/>
      <c r="K76" s="114"/>
      <c r="L76" s="112"/>
      <c r="M76" s="112"/>
      <c r="N76" s="112"/>
      <c r="O76" s="112"/>
      <c r="P76" s="112"/>
      <c r="Q76" s="112"/>
      <c r="R76" s="112"/>
    </row>
    <row r="77" spans="1:18" ht="17.25" customHeight="1">
      <c r="A77" s="112"/>
      <c r="B77" s="114"/>
      <c r="C77" s="112"/>
      <c r="D77" s="112"/>
      <c r="E77" s="112"/>
      <c r="F77" s="112"/>
      <c r="G77" s="112"/>
      <c r="H77" s="112"/>
      <c r="I77" s="112"/>
      <c r="K77" s="114"/>
      <c r="L77" s="112"/>
      <c r="M77" s="112"/>
      <c r="N77" s="112"/>
      <c r="O77" s="112"/>
      <c r="P77" s="112"/>
      <c r="Q77" s="112"/>
      <c r="R77" s="112"/>
    </row>
    <row r="78" spans="1:18" ht="15" customHeight="1">
      <c r="A78" s="112"/>
      <c r="B78" s="114"/>
      <c r="C78" s="112"/>
      <c r="D78" s="112"/>
      <c r="E78" s="112"/>
      <c r="F78" s="112"/>
      <c r="G78" s="112"/>
      <c r="H78" s="112"/>
      <c r="I78" s="112"/>
      <c r="K78" s="114"/>
      <c r="L78" s="112"/>
      <c r="M78" s="112"/>
      <c r="N78" s="112"/>
      <c r="O78" s="112"/>
      <c r="P78" s="112"/>
      <c r="Q78" s="112"/>
      <c r="R78" s="112"/>
    </row>
    <row r="79" spans="1:18" ht="15" customHeight="1">
      <c r="A79" s="112"/>
      <c r="B79" s="112"/>
      <c r="C79" s="112"/>
      <c r="D79" s="112"/>
      <c r="E79" s="112"/>
      <c r="F79" s="112"/>
      <c r="G79" s="112"/>
      <c r="H79" s="112"/>
      <c r="I79" s="112"/>
      <c r="K79" s="114"/>
      <c r="L79" s="112"/>
      <c r="M79" s="112"/>
      <c r="N79" s="112"/>
      <c r="O79" s="112"/>
      <c r="P79" s="112"/>
      <c r="Q79" s="112"/>
      <c r="R79" s="112"/>
    </row>
    <row r="80" spans="1:18" ht="15" customHeight="1">
      <c r="A80" s="112"/>
      <c r="B80" s="112"/>
      <c r="C80" s="112"/>
      <c r="D80" s="112"/>
      <c r="E80" s="112"/>
      <c r="F80" s="112"/>
      <c r="G80" s="112"/>
      <c r="H80" s="112"/>
      <c r="I80" s="112"/>
      <c r="K80" s="114"/>
      <c r="L80" s="112"/>
      <c r="M80" s="112"/>
      <c r="N80" s="112"/>
      <c r="O80" s="112"/>
      <c r="P80" s="112"/>
      <c r="Q80" s="112"/>
      <c r="R80" s="112"/>
    </row>
    <row r="81" spans="1:18" ht="15" customHeight="1">
      <c r="A81" s="112"/>
      <c r="B81" s="112"/>
      <c r="C81" s="110"/>
      <c r="D81" s="112"/>
      <c r="E81" s="112"/>
      <c r="F81" s="112"/>
      <c r="G81" s="112"/>
      <c r="H81" s="112"/>
      <c r="I81" s="112"/>
      <c r="K81" s="114"/>
      <c r="L81" s="112"/>
      <c r="M81" s="112"/>
      <c r="N81" s="112"/>
      <c r="O81" s="112"/>
      <c r="P81" s="112"/>
      <c r="Q81" s="112"/>
      <c r="R81" s="112"/>
    </row>
    <row r="82" spans="1:18" ht="15" customHeight="1">
      <c r="A82" s="112"/>
      <c r="B82" s="112"/>
      <c r="C82" s="118"/>
      <c r="D82" s="112"/>
      <c r="E82" s="112"/>
      <c r="F82" s="112"/>
      <c r="G82" s="112"/>
      <c r="H82" s="112"/>
      <c r="I82" s="112"/>
      <c r="K82" s="114"/>
      <c r="L82" s="112"/>
      <c r="M82" s="112"/>
      <c r="N82" s="112"/>
      <c r="O82" s="112"/>
      <c r="P82" s="112"/>
      <c r="Q82" s="112"/>
      <c r="R82" s="112"/>
    </row>
    <row r="83" spans="1:18" ht="15" customHeight="1">
      <c r="A83" s="112"/>
      <c r="B83" s="112"/>
      <c r="C83" s="118"/>
      <c r="D83" s="112"/>
      <c r="E83" s="112"/>
      <c r="F83" s="112"/>
      <c r="G83" s="112"/>
      <c r="H83" s="112"/>
      <c r="I83" s="112"/>
      <c r="K83" s="114"/>
      <c r="L83" s="112"/>
      <c r="M83" s="112"/>
      <c r="N83" s="112"/>
      <c r="O83" s="112"/>
      <c r="P83" s="112"/>
      <c r="Q83" s="112"/>
      <c r="R83" s="112"/>
    </row>
    <row r="84" spans="1:18" ht="15" customHeight="1">
      <c r="A84" s="112"/>
      <c r="B84" s="112"/>
      <c r="C84" s="114"/>
      <c r="D84" s="112"/>
      <c r="E84" s="112"/>
      <c r="F84" s="112"/>
      <c r="G84" s="112"/>
      <c r="H84" s="112"/>
      <c r="I84" s="112"/>
      <c r="K84" s="114"/>
      <c r="L84" s="112"/>
      <c r="M84" s="112"/>
      <c r="N84" s="112"/>
      <c r="O84" s="112"/>
      <c r="P84" s="112"/>
      <c r="Q84" s="112"/>
      <c r="R84" s="112"/>
    </row>
    <row r="85" spans="1:18" ht="17.25" customHeight="1">
      <c r="A85" s="112"/>
      <c r="B85" s="111"/>
      <c r="C85" s="112"/>
      <c r="D85" s="112"/>
      <c r="E85" s="112"/>
      <c r="F85" s="112"/>
      <c r="G85" s="112"/>
      <c r="H85" s="112"/>
      <c r="I85" s="112"/>
      <c r="J85" s="119"/>
      <c r="K85" s="114"/>
      <c r="L85" s="112"/>
      <c r="M85" s="112"/>
      <c r="N85" s="112"/>
      <c r="O85" s="112"/>
      <c r="P85" s="112"/>
      <c r="Q85" s="112"/>
      <c r="R85" s="112"/>
    </row>
    <row r="86" spans="1:18" ht="17.25" customHeight="1">
      <c r="A86" s="112"/>
      <c r="B86" s="111"/>
      <c r="C86" s="112"/>
      <c r="D86" s="112"/>
      <c r="E86" s="112"/>
      <c r="F86" s="112"/>
      <c r="G86" s="112"/>
      <c r="H86" s="112"/>
      <c r="I86" s="112"/>
      <c r="J86" s="114"/>
      <c r="K86" s="112"/>
      <c r="L86" s="112"/>
      <c r="M86" s="112"/>
      <c r="N86" s="112"/>
      <c r="O86" s="112"/>
      <c r="P86" s="112"/>
      <c r="Q86" s="112"/>
      <c r="R86" s="112"/>
    </row>
    <row r="87" spans="1:18" ht="17.25" customHeight="1">
      <c r="A87" s="112"/>
      <c r="I87" s="112"/>
      <c r="J87" s="114"/>
      <c r="K87" s="112"/>
      <c r="L87" s="112"/>
      <c r="M87" s="112"/>
      <c r="N87" s="112"/>
      <c r="O87" s="112"/>
      <c r="P87" s="112"/>
      <c r="Q87" s="112"/>
      <c r="R87" s="112"/>
    </row>
    <row r="88" spans="1:18" ht="17.25" customHeight="1">
      <c r="A88" s="112"/>
      <c r="B88" s="111"/>
      <c r="C88" s="112"/>
      <c r="D88" s="112"/>
      <c r="E88" s="112"/>
      <c r="F88" s="119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1:18" ht="15" customHeight="1">
      <c r="A89" s="120"/>
      <c r="B89" s="119"/>
      <c r="C89" s="112"/>
      <c r="D89" s="112"/>
      <c r="E89" s="120"/>
      <c r="F89" s="119"/>
      <c r="G89" s="112"/>
      <c r="H89" s="112"/>
      <c r="I89" s="120"/>
      <c r="J89" s="119"/>
      <c r="K89" s="112"/>
      <c r="L89" s="112"/>
      <c r="M89" s="112"/>
      <c r="N89" s="112"/>
      <c r="O89" s="112"/>
      <c r="P89" s="112"/>
      <c r="Q89" s="112"/>
      <c r="R89" s="112"/>
    </row>
    <row r="90" spans="1:18" ht="15" customHeight="1">
      <c r="A90" s="120"/>
      <c r="B90" s="119"/>
      <c r="C90" s="112"/>
      <c r="D90" s="112"/>
      <c r="E90" s="120"/>
      <c r="F90" s="119"/>
      <c r="G90" s="112"/>
      <c r="H90" s="112"/>
      <c r="I90" s="120"/>
      <c r="J90" s="119"/>
      <c r="K90" s="112"/>
      <c r="L90" s="112"/>
      <c r="M90" s="112"/>
      <c r="N90" s="112"/>
      <c r="O90" s="112"/>
      <c r="P90" s="112"/>
      <c r="Q90" s="112"/>
      <c r="R90" s="112"/>
    </row>
    <row r="91" spans="1:18" ht="15" customHeight="1">
      <c r="A91" s="120"/>
      <c r="B91" s="119"/>
      <c r="C91" s="112"/>
      <c r="D91" s="112"/>
      <c r="E91" s="120"/>
      <c r="F91" s="119"/>
      <c r="G91" s="112"/>
      <c r="H91" s="112"/>
      <c r="I91" s="120"/>
      <c r="J91" s="119"/>
      <c r="K91" s="112"/>
      <c r="L91" s="112"/>
      <c r="M91" s="112"/>
      <c r="N91" s="112"/>
      <c r="O91" s="112"/>
      <c r="P91" s="112"/>
      <c r="Q91" s="112"/>
      <c r="R91" s="112"/>
    </row>
    <row r="92" spans="1:18" ht="15" customHeight="1">
      <c r="A92" s="120"/>
      <c r="B92" s="119"/>
      <c r="C92" s="112"/>
      <c r="D92" s="112"/>
      <c r="E92" s="120"/>
      <c r="F92" s="119"/>
      <c r="G92" s="112"/>
      <c r="H92" s="112"/>
      <c r="I92" s="120"/>
      <c r="J92" s="119"/>
      <c r="K92" s="112"/>
      <c r="L92" s="112"/>
      <c r="M92" s="112"/>
      <c r="N92" s="112"/>
      <c r="O92" s="112"/>
      <c r="P92" s="112"/>
      <c r="Q92" s="112"/>
      <c r="R92" s="112"/>
    </row>
    <row r="93" spans="1:18" ht="15" customHeight="1">
      <c r="A93" s="120"/>
      <c r="B93" s="119"/>
      <c r="C93" s="112"/>
      <c r="D93" s="112"/>
      <c r="E93" s="120"/>
      <c r="F93" s="119"/>
      <c r="G93" s="112"/>
      <c r="H93" s="112"/>
      <c r="I93" s="120"/>
      <c r="J93" s="119"/>
      <c r="K93" s="112"/>
      <c r="L93" s="112"/>
      <c r="M93" s="112"/>
      <c r="N93" s="112"/>
      <c r="O93" s="112"/>
      <c r="P93" s="112"/>
      <c r="Q93" s="112"/>
      <c r="R93" s="112"/>
    </row>
    <row r="94" spans="1:18" ht="15" customHeight="1">
      <c r="A94" s="120"/>
      <c r="B94" s="119"/>
      <c r="C94" s="112"/>
      <c r="D94" s="112"/>
      <c r="E94" s="120"/>
      <c r="F94" s="119"/>
      <c r="G94" s="112"/>
      <c r="H94" s="112"/>
      <c r="I94" s="120"/>
      <c r="J94" s="119"/>
      <c r="K94" s="112"/>
      <c r="L94" s="112"/>
      <c r="M94" s="112"/>
      <c r="N94" s="112"/>
      <c r="O94" s="112"/>
      <c r="P94" s="112"/>
      <c r="Q94" s="112"/>
      <c r="R94" s="112"/>
    </row>
    <row r="95" spans="1:18" ht="15" customHeight="1">
      <c r="A95" s="120"/>
      <c r="B95" s="119"/>
      <c r="C95" s="112"/>
      <c r="D95" s="112"/>
      <c r="E95" s="120"/>
      <c r="F95" s="119"/>
      <c r="G95" s="112"/>
      <c r="H95" s="112"/>
      <c r="I95" s="120"/>
      <c r="J95" s="119"/>
      <c r="K95" s="112"/>
      <c r="L95" s="112"/>
      <c r="M95" s="112"/>
      <c r="N95" s="112"/>
      <c r="O95" s="112"/>
      <c r="P95" s="112"/>
      <c r="Q95" s="112"/>
      <c r="R95" s="112"/>
    </row>
    <row r="96" spans="1:18" ht="15" customHeight="1">
      <c r="A96" s="120"/>
      <c r="B96" s="119"/>
      <c r="C96" s="112"/>
      <c r="D96" s="112"/>
      <c r="E96" s="120"/>
      <c r="F96" s="119"/>
      <c r="G96" s="112"/>
      <c r="H96" s="112"/>
      <c r="I96" s="120"/>
      <c r="J96" s="119"/>
      <c r="K96" s="112"/>
      <c r="L96" s="112"/>
      <c r="M96" s="112"/>
      <c r="N96" s="112"/>
      <c r="O96" s="112"/>
      <c r="P96" s="112"/>
      <c r="Q96" s="112"/>
      <c r="R96" s="112"/>
    </row>
    <row r="97" spans="1:18" ht="15" customHeight="1">
      <c r="A97" s="120"/>
      <c r="B97" s="119"/>
      <c r="C97" s="112"/>
      <c r="D97" s="112"/>
      <c r="E97" s="120"/>
      <c r="F97" s="119"/>
      <c r="G97" s="112"/>
      <c r="H97" s="112"/>
      <c r="I97" s="120"/>
      <c r="J97" s="119"/>
      <c r="K97" s="112"/>
      <c r="L97" s="112"/>
      <c r="M97" s="112"/>
      <c r="N97" s="112"/>
      <c r="O97" s="112"/>
      <c r="P97" s="112"/>
      <c r="Q97" s="112"/>
      <c r="R97" s="112"/>
    </row>
    <row r="98" spans="1:18" ht="15" customHeight="1">
      <c r="A98" s="120"/>
      <c r="B98" s="119"/>
      <c r="C98" s="112"/>
      <c r="D98" s="112"/>
      <c r="E98" s="120"/>
      <c r="F98" s="119"/>
      <c r="G98" s="112"/>
      <c r="H98" s="112"/>
      <c r="I98" s="120"/>
      <c r="J98" s="119"/>
      <c r="K98" s="112"/>
      <c r="L98" s="112"/>
      <c r="M98" s="112"/>
      <c r="N98" s="112"/>
      <c r="O98" s="112"/>
      <c r="P98" s="112"/>
      <c r="Q98" s="112"/>
      <c r="R98" s="112"/>
    </row>
    <row r="99" spans="1:18" ht="15" customHeight="1">
      <c r="A99" s="112"/>
      <c r="B99" s="114"/>
      <c r="C99" s="112"/>
      <c r="D99" s="112"/>
      <c r="E99" s="112"/>
      <c r="F99" s="114"/>
      <c r="G99" s="112"/>
      <c r="H99" s="112"/>
      <c r="I99" s="112"/>
      <c r="J99" s="114"/>
      <c r="K99" s="112"/>
      <c r="L99" s="112"/>
      <c r="M99" s="112"/>
      <c r="N99" s="112"/>
      <c r="O99" s="112"/>
      <c r="P99" s="112"/>
      <c r="Q99" s="112"/>
      <c r="R99" s="112"/>
    </row>
    <row r="100" spans="1:18" ht="15" customHeight="1">
      <c r="A100" s="120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1:18" ht="15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18" ht="1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1:18" ht="17.25" customHeight="1">
      <c r="A103" s="112"/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1:18" ht="16.5" customHeight="1">
      <c r="A104" s="112"/>
      <c r="B104" s="12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1:18" ht="17.25" customHeight="1">
      <c r="A105" s="112"/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1:18" ht="17.25" customHeight="1">
      <c r="A106" s="112"/>
      <c r="B106" s="12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18" ht="15" customHeight="1">
      <c r="A107" s="112"/>
      <c r="B107" s="114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1:18" ht="15" customHeight="1">
      <c r="A108" s="112"/>
      <c r="B108" s="114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1:18" ht="15" customHeight="1">
      <c r="A109" s="112"/>
      <c r="B109" s="114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1:18" ht="15" customHeight="1">
      <c r="A110" s="112"/>
      <c r="B110" s="114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1:18" ht="15" customHeight="1">
      <c r="A111" s="112"/>
      <c r="B111" s="114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1:18" ht="15" customHeight="1">
      <c r="A112" s="112"/>
      <c r="B112" s="114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1:18" ht="15" customHeight="1">
      <c r="A113" s="112"/>
      <c r="B113" s="114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1:18" ht="15" customHeight="1">
      <c r="A114" s="112"/>
      <c r="B114" s="114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1:18" ht="15" customHeight="1">
      <c r="A115" s="112"/>
      <c r="B115" s="114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1:18" ht="15" customHeight="1">
      <c r="A116" s="112"/>
      <c r="B116" s="114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ht="1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1:18" ht="17.25" customHeight="1">
      <c r="A118" s="112"/>
      <c r="B118" s="12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1:18" ht="15" customHeight="1">
      <c r="A119" s="112"/>
      <c r="B119" s="114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1:18" ht="15" customHeight="1">
      <c r="A120" s="112"/>
      <c r="B120" s="114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1:18" ht="15" customHeight="1">
      <c r="A121" s="112"/>
      <c r="B121" s="114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ht="15" customHeight="1">
      <c r="A122" s="112"/>
      <c r="B122" s="114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1:18" ht="15" customHeight="1">
      <c r="A123" s="112"/>
      <c r="B123" s="114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1:18" ht="15" customHeight="1">
      <c r="A124" s="112"/>
      <c r="B124" s="114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1:18" ht="15" customHeight="1">
      <c r="A125" s="112"/>
      <c r="B125" s="114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1:18" ht="15" customHeight="1">
      <c r="A126" s="112"/>
      <c r="B126" s="114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1:18" ht="15" customHeight="1">
      <c r="A127" s="112"/>
      <c r="B127" s="114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1:18" ht="15" customHeight="1">
      <c r="A128" s="112"/>
      <c r="B128" s="114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1:18" ht="15" customHeight="1">
      <c r="A129" s="112"/>
      <c r="B129" s="114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1:18" ht="15" customHeight="1">
      <c r="A130" s="112"/>
      <c r="B130" s="114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1:18" ht="15" customHeight="1">
      <c r="A131" s="112"/>
      <c r="B131" s="114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1:18" ht="15" customHeight="1">
      <c r="A132" s="112"/>
      <c r="B132" s="114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1:18" ht="15" customHeight="1">
      <c r="A133" s="112"/>
      <c r="B133" s="114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1:18" ht="15" customHeight="1">
      <c r="A134" s="112"/>
      <c r="B134" s="114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1:18" ht="15" customHeight="1">
      <c r="A135" s="112"/>
      <c r="B135" s="114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1:18" ht="15" customHeight="1">
      <c r="A136" s="112"/>
      <c r="B136" s="114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1:18" ht="15" customHeight="1">
      <c r="A137" s="112"/>
      <c r="B137" s="114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1:18" ht="15" customHeight="1">
      <c r="A138" s="112"/>
      <c r="B138" s="114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ht="15" customHeight="1">
      <c r="A139" s="112"/>
      <c r="B139" s="114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1:18" ht="1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1:18" ht="1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23"/>
      <c r="R141" s="124"/>
    </row>
  </sheetData>
  <mergeCells count="2">
    <mergeCell ref="B9:P9"/>
    <mergeCell ref="B11:P11"/>
  </mergeCells>
  <hyperlinks>
    <hyperlink ref="B23" location="Intro!A1" display="Intro"/>
    <hyperlink ref="B24" location="'cross countries comparison'!A1" display="Cross countries comparison"/>
    <hyperlink ref="B25" location="CrudeMFP_AT!A1" display="CrudeMFP_AT"/>
    <hyperlink ref="B26" location="CrudeMFP_BE!A1" display="CrudeMFP_BE"/>
    <hyperlink ref="B27" location="CrudeMFP_BG!A1" display="CrudeMFP_BG"/>
    <hyperlink ref="B28" location="CrudeMFP_CY!A1" display="CrudeMFP_CY"/>
    <hyperlink ref="B29" location="CrudeMFP_CZ!A1" display="CrudeMFP_CZ"/>
    <hyperlink ref="B30" location="CrudeMFP_DE!A1" display="CrudeMFP_DE"/>
    <hyperlink ref="B31" location="CrudeMFP_DK!A1" display="CrudeMFP_DK"/>
    <hyperlink ref="B33" location="CrudeMFP_ES!A1" display="CrudeMFP_ES"/>
    <hyperlink ref="B32" location="CrudeMFP_EE!A1" display="CrudeMFP_EE"/>
    <hyperlink ref="B34" location="CrudeMFP_FI!A1" display="CrudeMFP_FI"/>
    <hyperlink ref="B35" location="CrudeMFP_FR!A1" display="CrudeMFP_FR"/>
    <hyperlink ref="B36" location="CrudeMFP_GR!A1" display="CrudeMFP_GR"/>
    <hyperlink ref="B37" location="CrudeMFP_HR!A1" display="CrudeMFP_HR"/>
    <hyperlink ref="B38" location="CrudeMFP_HU!A1" display="CrudeMFP_HU"/>
    <hyperlink ref="B39" location="CrudeMFP_IE!A1" display="CrudeMFP_IE"/>
    <hyperlink ref="B40" location="CrudeMFP_IT!A1" display="CrudeMFP_IT"/>
    <hyperlink ref="B41" location="CrudeMFP_LT!A1" display="CrudeMFP_LT"/>
    <hyperlink ref="B42" location="CrudeMFP_LV!A1" display="CrudeMFP_LV"/>
    <hyperlink ref="B43" location="CrudeMFP_LU!A1" display="CrudeMFP_LU"/>
    <hyperlink ref="B44" location="CrudeMFP_MT!A1" display="CrudeMFP_MT"/>
    <hyperlink ref="B45" location="CrudeMFP_NL!A1" display="CrudeMFP_NL"/>
    <hyperlink ref="B46" location="CrudeMFP_PL!A1" display="CrudeMFP_PL"/>
    <hyperlink ref="B47" location="CrudeMFP_PT!A1" display="CrudeMFP_PT"/>
    <hyperlink ref="B48" location="CrudeMFP_RO!A1" display="CrudeMFP_RO"/>
    <hyperlink ref="B49" location="CrudeMFP_SE!A1" display="CrudeMFP_SE"/>
    <hyperlink ref="B50" location="CrudeMFP_SI!A1" display="CrudeMFP_SI"/>
    <hyperlink ref="B51" location="CrudeMFP_SK!A1" display="CrudeMFP_SK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7265625" style="1" customWidth="1"/>
    <col min="21" max="22" width="11.54296875" style="1"/>
    <col min="23" max="23" width="5" style="1" customWidth="1"/>
    <col min="24" max="24" width="7" style="1" bestFit="1" customWidth="1"/>
    <col min="25" max="25" width="8.1796875" style="1" customWidth="1"/>
    <col min="26" max="26" width="8" style="1" customWidth="1"/>
    <col min="27" max="27" width="13.36328125" style="1" customWidth="1"/>
    <col min="28" max="28" width="12.36328125" style="1" customWidth="1"/>
    <col min="29" max="29" width="8.1796875" style="1" customWidth="1"/>
    <col min="30" max="30" width="10.08984375" style="1" customWidth="1"/>
    <col min="31" max="31" width="12.08984375" style="1" customWidth="1"/>
    <col min="32" max="32" width="9.54296875" style="1" customWidth="1"/>
    <col min="33" max="33" width="8.1796875" style="1" customWidth="1"/>
    <col min="34" max="34" width="10.2695312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39" t="s">
        <v>86</v>
      </c>
      <c r="AA4" s="39" t="s">
        <v>87</v>
      </c>
      <c r="AB4" s="13"/>
      <c r="AC4" s="7" t="s">
        <v>26</v>
      </c>
      <c r="AD4" s="40" t="s">
        <v>88</v>
      </c>
      <c r="AE4" s="40" t="s">
        <v>89</v>
      </c>
      <c r="AF4" s="40" t="s">
        <v>90</v>
      </c>
      <c r="AG4" s="7" t="s">
        <v>26</v>
      </c>
      <c r="AH4" s="41" t="s">
        <v>91</v>
      </c>
      <c r="AI4" s="41" t="s">
        <v>92</v>
      </c>
      <c r="AJ4" s="4"/>
    </row>
    <row r="5" spans="9:36" ht="14.5">
      <c r="I5" s="7">
        <v>1995</v>
      </c>
      <c r="J5" s="5">
        <f t="shared" ref="J5:J29" si="0">AF5*(AH5/AI5)/AE5</f>
        <v>0.62747415118431793</v>
      </c>
      <c r="K5" s="5">
        <f>1-J5</f>
        <v>0.37252584881568207</v>
      </c>
      <c r="N5" s="128"/>
      <c r="O5" s="129"/>
      <c r="P5" s="137"/>
      <c r="Q5" s="128"/>
      <c r="R5" s="129"/>
      <c r="S5" s="130"/>
      <c r="T5" s="141"/>
      <c r="W5" s="4" t="s">
        <v>225</v>
      </c>
      <c r="X5" s="4" t="s">
        <v>6</v>
      </c>
      <c r="Y5" s="7">
        <v>1995</v>
      </c>
      <c r="Z5" s="39"/>
      <c r="AA5" s="39"/>
      <c r="AB5" s="11"/>
      <c r="AC5" s="7">
        <v>1995</v>
      </c>
      <c r="AD5" s="40">
        <v>7943.95</v>
      </c>
      <c r="AE5" s="40">
        <v>2534.19</v>
      </c>
      <c r="AF5" s="40">
        <v>1448.3985</v>
      </c>
      <c r="AG5" s="7">
        <v>1995</v>
      </c>
      <c r="AH5" s="41">
        <v>1275400.57</v>
      </c>
      <c r="AI5" s="41">
        <v>1161715.17</v>
      </c>
      <c r="AJ5" s="4"/>
    </row>
    <row r="6" spans="9:36" ht="14.5">
      <c r="I6" s="7">
        <v>1996</v>
      </c>
      <c r="J6" s="5">
        <f t="shared" si="0"/>
        <v>0.61432291331608013</v>
      </c>
      <c r="K6" s="5">
        <f t="shared" ref="K6:K29" si="1">1-J6</f>
        <v>0.38567708668391987</v>
      </c>
      <c r="L6" s="2">
        <f>(J6+J5)/2</f>
        <v>0.62089853225019898</v>
      </c>
      <c r="M6" s="2">
        <f>(K6+K5)/2</f>
        <v>0.37910146774980097</v>
      </c>
      <c r="N6" s="131">
        <f t="shared" ref="N6:N29" si="2">(LN(AD6)-LN(AD5))*100</f>
        <v>4.7964097353174751</v>
      </c>
      <c r="O6" s="132">
        <f t="shared" ref="O6:O29" si="3">(LN(AH6)-LN(AH5))*100</f>
        <v>-0.77963275683607947</v>
      </c>
      <c r="P6" s="138" t="e">
        <f t="shared" ref="P6:P28" si="4">(LN(AB6)-LN(AB5))*100</f>
        <v>#NUM!</v>
      </c>
      <c r="Q6" s="131">
        <f>L6*O6</f>
        <v>-0.48407283441369803</v>
      </c>
      <c r="R6" s="132" t="e">
        <f>M6*P6</f>
        <v>#NUM!</v>
      </c>
      <c r="S6" s="133"/>
      <c r="T6" s="142">
        <f t="shared" ref="T6:T23" si="5">T7*EXP(-S7/100)</f>
        <v>0.81207540397219113</v>
      </c>
      <c r="U6" s="5">
        <f>N6</f>
        <v>4.7964097353174751</v>
      </c>
      <c r="W6" s="4" t="s">
        <v>225</v>
      </c>
      <c r="X6" s="4" t="s">
        <v>6</v>
      </c>
      <c r="Y6" s="7">
        <v>1996</v>
      </c>
      <c r="Z6" s="39"/>
      <c r="AA6" s="39"/>
      <c r="AB6" s="11"/>
      <c r="AC6" s="7">
        <v>1996</v>
      </c>
      <c r="AD6" s="40">
        <v>8334.26</v>
      </c>
      <c r="AE6" s="40">
        <v>3237.98</v>
      </c>
      <c r="AF6" s="40">
        <v>1807.6983</v>
      </c>
      <c r="AG6" s="7">
        <v>1996</v>
      </c>
      <c r="AH6" s="41">
        <v>1265495.79</v>
      </c>
      <c r="AI6" s="41">
        <v>1150047.5</v>
      </c>
      <c r="AJ6" s="4"/>
    </row>
    <row r="7" spans="9:36" ht="14.5">
      <c r="I7" s="7">
        <v>1997</v>
      </c>
      <c r="J7" s="5">
        <f t="shared" si="0"/>
        <v>0.59756920487092391</v>
      </c>
      <c r="K7" s="5">
        <f t="shared" si="1"/>
        <v>0.40243079512907609</v>
      </c>
      <c r="L7" s="2">
        <f t="shared" ref="L7:M29" si="6">(J7+J6)/2</f>
        <v>0.60594605909350197</v>
      </c>
      <c r="M7" s="2">
        <f t="shared" si="6"/>
        <v>0.39405394090649798</v>
      </c>
      <c r="N7" s="131">
        <f t="shared" si="2"/>
        <v>11.324070550553245</v>
      </c>
      <c r="O7" s="132">
        <f t="shared" si="3"/>
        <v>-1.0648413522091005</v>
      </c>
      <c r="P7" s="138" t="e">
        <f t="shared" si="4"/>
        <v>#NUM!</v>
      </c>
      <c r="Q7" s="131">
        <f t="shared" ref="Q7:R28" si="7">L7*O7</f>
        <v>-0.64523642093090017</v>
      </c>
      <c r="R7" s="132" t="e">
        <f t="shared" si="7"/>
        <v>#NUM!</v>
      </c>
      <c r="S7" s="133"/>
      <c r="T7" s="142">
        <f t="shared" si="5"/>
        <v>0.81207540397219113</v>
      </c>
      <c r="U7" s="5">
        <f t="shared" ref="U7:U28" si="8">N7</f>
        <v>11.324070550553245</v>
      </c>
      <c r="W7" s="4" t="s">
        <v>225</v>
      </c>
      <c r="X7" s="4" t="s">
        <v>6</v>
      </c>
      <c r="Y7" s="7">
        <v>1997</v>
      </c>
      <c r="Z7" s="39"/>
      <c r="AA7" s="39"/>
      <c r="AB7" s="11"/>
      <c r="AC7" s="7">
        <v>1997</v>
      </c>
      <c r="AD7" s="40">
        <v>9333.5499999999993</v>
      </c>
      <c r="AE7" s="40">
        <v>4011.58</v>
      </c>
      <c r="AF7" s="40">
        <v>2163.5754999999999</v>
      </c>
      <c r="AG7" s="7">
        <v>1997</v>
      </c>
      <c r="AH7" s="41">
        <v>1252091.76</v>
      </c>
      <c r="AI7" s="41">
        <v>1130067.92</v>
      </c>
      <c r="AJ7" s="4"/>
    </row>
    <row r="8" spans="9:36" ht="14.5">
      <c r="I8" s="7">
        <v>1998</v>
      </c>
      <c r="J8" s="5">
        <f t="shared" si="0"/>
        <v>0.58621953828686746</v>
      </c>
      <c r="K8" s="5">
        <f t="shared" si="1"/>
        <v>0.41378046171313254</v>
      </c>
      <c r="L8" s="2">
        <f t="shared" si="6"/>
        <v>0.59189437157889568</v>
      </c>
      <c r="M8" s="2">
        <f t="shared" si="6"/>
        <v>0.40810562842110432</v>
      </c>
      <c r="N8" s="131">
        <f t="shared" si="2"/>
        <v>6.2558147597751912</v>
      </c>
      <c r="O8" s="132">
        <f t="shared" si="3"/>
        <v>-2.2657978501875675</v>
      </c>
      <c r="P8" s="138" t="e">
        <f t="shared" si="4"/>
        <v>#NUM!</v>
      </c>
      <c r="Q8" s="131">
        <f t="shared" si="7"/>
        <v>-1.3411129946615832</v>
      </c>
      <c r="R8" s="132" t="e">
        <f t="shared" si="7"/>
        <v>#NUM!</v>
      </c>
      <c r="S8" s="133"/>
      <c r="T8" s="142">
        <f t="shared" si="5"/>
        <v>0.81207540397219113</v>
      </c>
      <c r="U8" s="5">
        <f t="shared" si="8"/>
        <v>6.2558147597751912</v>
      </c>
      <c r="W8" s="4" t="s">
        <v>225</v>
      </c>
      <c r="X8" s="4" t="s">
        <v>6</v>
      </c>
      <c r="Y8" s="7">
        <v>1998</v>
      </c>
      <c r="Z8" s="39"/>
      <c r="AA8" s="39"/>
      <c r="AB8" s="11"/>
      <c r="AC8" s="7">
        <v>1998</v>
      </c>
      <c r="AD8" s="40">
        <v>9936.09</v>
      </c>
      <c r="AE8" s="40">
        <v>4544.72</v>
      </c>
      <c r="AF8" s="40">
        <v>2395.0576000000001</v>
      </c>
      <c r="AG8" s="7">
        <v>1998</v>
      </c>
      <c r="AH8" s="41">
        <v>1224040.8799999999</v>
      </c>
      <c r="AI8" s="41">
        <v>1100384.5</v>
      </c>
      <c r="AJ8" s="4"/>
    </row>
    <row r="9" spans="9:36" ht="14.5">
      <c r="I9" s="7">
        <v>1999</v>
      </c>
      <c r="J9" s="5">
        <f t="shared" si="0"/>
        <v>0.56653195144842372</v>
      </c>
      <c r="K9" s="5">
        <f t="shared" si="1"/>
        <v>0.43346804855157628</v>
      </c>
      <c r="L9" s="2">
        <f t="shared" si="6"/>
        <v>0.57637574486764565</v>
      </c>
      <c r="M9" s="2">
        <f t="shared" si="6"/>
        <v>0.42362425513235441</v>
      </c>
      <c r="N9" s="131">
        <f t="shared" si="2"/>
        <v>6.6603620386906925E-2</v>
      </c>
      <c r="O9" s="132">
        <f t="shared" si="3"/>
        <v>-2.5129519616051255</v>
      </c>
      <c r="P9" s="138" t="e">
        <f t="shared" si="4"/>
        <v>#NUM!</v>
      </c>
      <c r="Q9" s="131">
        <f t="shared" si="7"/>
        <v>-1.4484045586867655</v>
      </c>
      <c r="R9" s="132" t="e">
        <f t="shared" si="7"/>
        <v>#NUM!</v>
      </c>
      <c r="S9" s="133"/>
      <c r="T9" s="142">
        <f t="shared" si="5"/>
        <v>0.81207540397219113</v>
      </c>
      <c r="U9" s="5">
        <f t="shared" si="8"/>
        <v>6.6603620386906925E-2</v>
      </c>
      <c r="W9" s="4" t="s">
        <v>225</v>
      </c>
      <c r="X9" s="4" t="s">
        <v>6</v>
      </c>
      <c r="Y9" s="7">
        <v>1999</v>
      </c>
      <c r="Z9" s="39"/>
      <c r="AA9" s="39"/>
      <c r="AB9" s="11"/>
      <c r="AC9" s="7">
        <v>1999</v>
      </c>
      <c r="AD9" s="40">
        <v>9942.7099999999991</v>
      </c>
      <c r="AE9" s="40">
        <v>4863.3900000000003</v>
      </c>
      <c r="AF9" s="40">
        <v>2469.5987</v>
      </c>
      <c r="AG9" s="7">
        <v>1999</v>
      </c>
      <c r="AH9" s="41">
        <v>1193664.5900000001</v>
      </c>
      <c r="AI9" s="41">
        <v>1069904.94</v>
      </c>
      <c r="AJ9" s="4"/>
    </row>
    <row r="10" spans="9:36" ht="14.5">
      <c r="I10" s="7">
        <v>2000</v>
      </c>
      <c r="J10" s="5">
        <f t="shared" si="0"/>
        <v>0.56112684601937357</v>
      </c>
      <c r="K10" s="5">
        <f t="shared" si="1"/>
        <v>0.43887315398062643</v>
      </c>
      <c r="L10" s="2">
        <f t="shared" si="6"/>
        <v>0.5638293987338987</v>
      </c>
      <c r="M10" s="2">
        <f t="shared" si="6"/>
        <v>0.43617060126610135</v>
      </c>
      <c r="N10" s="131">
        <f t="shared" si="2"/>
        <v>8.8472268263990017</v>
      </c>
      <c r="O10" s="132">
        <f t="shared" si="3"/>
        <v>-2.4930818209522698</v>
      </c>
      <c r="P10" s="138" t="e">
        <f t="shared" si="4"/>
        <v>#NUM!</v>
      </c>
      <c r="Q10" s="131">
        <f t="shared" si="7"/>
        <v>-1.4056728241019316</v>
      </c>
      <c r="R10" s="132" t="e">
        <f t="shared" si="7"/>
        <v>#NUM!</v>
      </c>
      <c r="S10" s="133"/>
      <c r="T10" s="142">
        <f t="shared" si="5"/>
        <v>0.81207540397219113</v>
      </c>
      <c r="U10" s="5">
        <f t="shared" si="8"/>
        <v>8.8472268263990017</v>
      </c>
      <c r="W10" s="4" t="s">
        <v>225</v>
      </c>
      <c r="X10" s="4" t="s">
        <v>6</v>
      </c>
      <c r="Y10" s="7">
        <v>2000</v>
      </c>
      <c r="Z10" s="39">
        <v>19791.7</v>
      </c>
      <c r="AA10" s="39">
        <v>19851.3</v>
      </c>
      <c r="AB10" s="11">
        <f t="shared" ref="AB10:AB24" si="9">AB11/(AA11/Z10)</f>
        <v>32785.131866159005</v>
      </c>
      <c r="AC10" s="7">
        <v>2000</v>
      </c>
      <c r="AD10" s="40">
        <v>10862.45</v>
      </c>
      <c r="AE10" s="40">
        <v>5512.85</v>
      </c>
      <c r="AF10" s="40">
        <v>2783.8687</v>
      </c>
      <c r="AG10" s="7">
        <v>2000</v>
      </c>
      <c r="AH10" s="41">
        <v>1164273.45</v>
      </c>
      <c r="AI10" s="41">
        <v>1047771.35</v>
      </c>
      <c r="AJ10" s="4"/>
    </row>
    <row r="11" spans="9:36" ht="14.5">
      <c r="I11" s="7">
        <v>2001</v>
      </c>
      <c r="J11" s="5">
        <f t="shared" si="0"/>
        <v>0.55053877832731135</v>
      </c>
      <c r="K11" s="5">
        <f t="shared" si="1"/>
        <v>0.44946122167268865</v>
      </c>
      <c r="L11" s="2">
        <f t="shared" si="6"/>
        <v>0.55583281217334246</v>
      </c>
      <c r="M11" s="2">
        <f t="shared" si="6"/>
        <v>0.44416718782665754</v>
      </c>
      <c r="N11" s="131">
        <f t="shared" si="2"/>
        <v>5.4925097101284237</v>
      </c>
      <c r="O11" s="132">
        <f t="shared" si="3"/>
        <v>-0.41339297554898735</v>
      </c>
      <c r="P11" s="138">
        <f t="shared" si="4"/>
        <v>4.0848469914660512</v>
      </c>
      <c r="Q11" s="131">
        <f t="shared" si="7"/>
        <v>-0.22977738013209945</v>
      </c>
      <c r="R11" s="132">
        <f t="shared" si="7"/>
        <v>1.8143550009016585</v>
      </c>
      <c r="S11" s="133">
        <f t="shared" ref="S11:S28" si="10">N11-Q11-R11</f>
        <v>3.9079320893588649</v>
      </c>
      <c r="T11" s="142">
        <f t="shared" si="5"/>
        <v>0.84443901454932546</v>
      </c>
      <c r="U11" s="5">
        <f t="shared" si="8"/>
        <v>5.4925097101284237</v>
      </c>
      <c r="W11" s="4" t="s">
        <v>225</v>
      </c>
      <c r="X11" s="4" t="s">
        <v>6</v>
      </c>
      <c r="Y11" s="7">
        <v>2001</v>
      </c>
      <c r="Z11" s="39">
        <v>22503.8</v>
      </c>
      <c r="AA11" s="39">
        <v>20616.900000000001</v>
      </c>
      <c r="AB11" s="11">
        <f t="shared" si="9"/>
        <v>34152.083205152339</v>
      </c>
      <c r="AC11" s="7">
        <v>2001</v>
      </c>
      <c r="AD11" s="40">
        <v>11475.76</v>
      </c>
      <c r="AE11" s="40">
        <v>6236.92</v>
      </c>
      <c r="AF11" s="40">
        <v>3101.8768</v>
      </c>
      <c r="AG11" s="7">
        <v>2001</v>
      </c>
      <c r="AH11" s="41">
        <v>1159470.3600000001</v>
      </c>
      <c r="AI11" s="41">
        <v>1047432.65</v>
      </c>
      <c r="AJ11" s="4"/>
    </row>
    <row r="12" spans="9:36" ht="14.5">
      <c r="I12" s="7">
        <v>2002</v>
      </c>
      <c r="J12" s="5">
        <f t="shared" si="0"/>
        <v>0.54353526476742486</v>
      </c>
      <c r="K12" s="5">
        <f t="shared" si="1"/>
        <v>0.45646473523257514</v>
      </c>
      <c r="L12" s="2">
        <f t="shared" si="6"/>
        <v>0.54703702154736811</v>
      </c>
      <c r="M12" s="2">
        <f t="shared" si="6"/>
        <v>0.45296297845263189</v>
      </c>
      <c r="N12" s="131">
        <f t="shared" si="2"/>
        <v>6.227052387435883</v>
      </c>
      <c r="O12" s="132">
        <f t="shared" si="3"/>
        <v>0.90233143608458022</v>
      </c>
      <c r="P12" s="138">
        <f t="shared" si="4"/>
        <v>5.2803010137340678</v>
      </c>
      <c r="Q12" s="131">
        <f t="shared" si="7"/>
        <v>0.49360870124426814</v>
      </c>
      <c r="R12" s="132">
        <f t="shared" si="7"/>
        <v>2.3917808743074347</v>
      </c>
      <c r="S12" s="133">
        <f t="shared" si="10"/>
        <v>3.3416628118841802</v>
      </c>
      <c r="T12" s="142">
        <f t="shared" si="5"/>
        <v>0.87313409529112562</v>
      </c>
      <c r="U12" s="5">
        <f t="shared" si="8"/>
        <v>6.227052387435883</v>
      </c>
      <c r="W12" s="4" t="s">
        <v>225</v>
      </c>
      <c r="X12" s="4" t="s">
        <v>6</v>
      </c>
      <c r="Y12" s="7">
        <v>2002</v>
      </c>
      <c r="Z12" s="39">
        <v>24183.1</v>
      </c>
      <c r="AA12" s="39">
        <v>23724</v>
      </c>
      <c r="AB12" s="11">
        <f t="shared" si="9"/>
        <v>36003.875876920079</v>
      </c>
      <c r="AC12" s="7">
        <v>2002</v>
      </c>
      <c r="AD12" s="40">
        <v>12213.08</v>
      </c>
      <c r="AE12" s="40">
        <v>6962.57</v>
      </c>
      <c r="AF12" s="40">
        <v>3424.848</v>
      </c>
      <c r="AG12" s="7">
        <v>2002</v>
      </c>
      <c r="AH12" s="41">
        <v>1169979.97</v>
      </c>
      <c r="AI12" s="41">
        <v>1058820.71</v>
      </c>
      <c r="AJ12" s="4"/>
    </row>
    <row r="13" spans="9:36" ht="14.5">
      <c r="I13" s="7">
        <v>2003</v>
      </c>
      <c r="J13" s="5">
        <f t="shared" si="0"/>
        <v>0.54723786805815577</v>
      </c>
      <c r="K13" s="5">
        <f t="shared" si="1"/>
        <v>0.45276213194184423</v>
      </c>
      <c r="L13" s="2">
        <f t="shared" si="6"/>
        <v>0.54538656641279037</v>
      </c>
      <c r="M13" s="2">
        <f t="shared" si="6"/>
        <v>0.45461343358720968</v>
      </c>
      <c r="N13" s="131">
        <f t="shared" si="2"/>
        <v>7.4033634567525652</v>
      </c>
      <c r="O13" s="132">
        <f t="shared" si="3"/>
        <v>0.83580916814920414</v>
      </c>
      <c r="P13" s="138">
        <f t="shared" si="4"/>
        <v>6.3979865587949547</v>
      </c>
      <c r="Q13" s="131">
        <f t="shared" si="7"/>
        <v>0.45583909239322501</v>
      </c>
      <c r="R13" s="132">
        <f t="shared" si="7"/>
        <v>2.9086106375385903</v>
      </c>
      <c r="S13" s="133">
        <f t="shared" si="10"/>
        <v>4.0389137268207502</v>
      </c>
      <c r="T13" s="142">
        <f t="shared" si="5"/>
        <v>0.90912107776221629</v>
      </c>
      <c r="U13" s="5">
        <f t="shared" si="8"/>
        <v>7.4033634567525652</v>
      </c>
      <c r="W13" s="4" t="s">
        <v>225</v>
      </c>
      <c r="X13" s="4" t="s">
        <v>6</v>
      </c>
      <c r="Y13" s="7">
        <v>2003</v>
      </c>
      <c r="Z13" s="39">
        <v>26360.2</v>
      </c>
      <c r="AA13" s="39">
        <v>25780.9</v>
      </c>
      <c r="AB13" s="11">
        <f t="shared" si="9"/>
        <v>38382.685577750119</v>
      </c>
      <c r="AC13" s="7">
        <v>2003</v>
      </c>
      <c r="AD13" s="40">
        <v>13151.57</v>
      </c>
      <c r="AE13" s="40">
        <v>7807.64</v>
      </c>
      <c r="AF13" s="40">
        <v>3849.5050000000001</v>
      </c>
      <c r="AG13" s="7">
        <v>2003</v>
      </c>
      <c r="AH13" s="41">
        <v>1179799.75</v>
      </c>
      <c r="AI13" s="41">
        <v>1062960.8400000001</v>
      </c>
      <c r="AJ13" s="4"/>
    </row>
    <row r="14" spans="9:36" ht="14.5">
      <c r="I14" s="7">
        <v>2004</v>
      </c>
      <c r="J14" s="5">
        <f t="shared" si="0"/>
        <v>0.54482267967622844</v>
      </c>
      <c r="K14" s="5">
        <f t="shared" si="1"/>
        <v>0.45517732032377156</v>
      </c>
      <c r="L14" s="2">
        <f t="shared" si="6"/>
        <v>0.54603027386719205</v>
      </c>
      <c r="M14" s="2">
        <f t="shared" si="6"/>
        <v>0.45396972613280789</v>
      </c>
      <c r="N14" s="131">
        <f t="shared" si="2"/>
        <v>6.0717426827380905</v>
      </c>
      <c r="O14" s="132">
        <f t="shared" si="3"/>
        <v>1.9133425662298365</v>
      </c>
      <c r="P14" s="138">
        <f t="shared" si="4"/>
        <v>5.8662076615478398</v>
      </c>
      <c r="Q14" s="131">
        <f t="shared" si="7"/>
        <v>1.0447429654402336</v>
      </c>
      <c r="R14" s="132">
        <f t="shared" si="7"/>
        <v>2.6630806855510523</v>
      </c>
      <c r="S14" s="133">
        <f t="shared" si="10"/>
        <v>2.3639190317468044</v>
      </c>
      <c r="T14" s="142">
        <f t="shared" si="5"/>
        <v>0.93086799095865436</v>
      </c>
      <c r="U14" s="5">
        <f t="shared" si="8"/>
        <v>6.0717426827380905</v>
      </c>
      <c r="W14" s="4" t="s">
        <v>225</v>
      </c>
      <c r="X14" s="4" t="s">
        <v>6</v>
      </c>
      <c r="Y14" s="7">
        <v>2004</v>
      </c>
      <c r="Z14" s="39">
        <v>29569.599999999999</v>
      </c>
      <c r="AA14" s="39">
        <v>27952.799999999999</v>
      </c>
      <c r="AB14" s="11">
        <f t="shared" si="9"/>
        <v>40701.646171794353</v>
      </c>
      <c r="AC14" s="7">
        <v>2004</v>
      </c>
      <c r="AD14" s="40">
        <v>13974.84</v>
      </c>
      <c r="AE14" s="40">
        <v>8664.68</v>
      </c>
      <c r="AF14" s="40">
        <v>4267.1666999999998</v>
      </c>
      <c r="AG14" s="7">
        <v>2004</v>
      </c>
      <c r="AH14" s="41">
        <v>1202590.7</v>
      </c>
      <c r="AI14" s="41">
        <v>1087050.56</v>
      </c>
      <c r="AJ14" s="4"/>
    </row>
    <row r="15" spans="9:36" ht="14.5">
      <c r="I15" s="7">
        <v>2005</v>
      </c>
      <c r="J15" s="5">
        <f t="shared" si="0"/>
        <v>0.53963685901541192</v>
      </c>
      <c r="K15" s="5">
        <f t="shared" si="1"/>
        <v>0.46036314098458808</v>
      </c>
      <c r="L15" s="2">
        <f t="shared" si="6"/>
        <v>0.54222976934582023</v>
      </c>
      <c r="M15" s="2">
        <f t="shared" si="6"/>
        <v>0.45777023065417982</v>
      </c>
      <c r="N15" s="131">
        <f t="shared" si="2"/>
        <v>9.1130062582605476</v>
      </c>
      <c r="O15" s="132">
        <f t="shared" si="3"/>
        <v>2.6223127871690011</v>
      </c>
      <c r="P15" s="138">
        <f t="shared" si="4"/>
        <v>6.5723369290221711</v>
      </c>
      <c r="Q15" s="131">
        <f t="shared" si="7"/>
        <v>1.4218960577392423</v>
      </c>
      <c r="R15" s="132">
        <f t="shared" si="7"/>
        <v>3.0086201919354632</v>
      </c>
      <c r="S15" s="133">
        <f t="shared" si="10"/>
        <v>4.6824900085858427</v>
      </c>
      <c r="T15" s="142">
        <f t="shared" si="5"/>
        <v>0.97549240527995562</v>
      </c>
      <c r="U15" s="5">
        <f t="shared" si="8"/>
        <v>9.1130062582605476</v>
      </c>
      <c r="W15" s="4" t="s">
        <v>225</v>
      </c>
      <c r="X15" s="4" t="s">
        <v>6</v>
      </c>
      <c r="Y15" s="7">
        <v>2005</v>
      </c>
      <c r="Z15" s="39">
        <v>33023.1</v>
      </c>
      <c r="AA15" s="39">
        <v>31578.3</v>
      </c>
      <c r="AB15" s="11">
        <f t="shared" si="9"/>
        <v>43466.560024713675</v>
      </c>
      <c r="AC15" s="7">
        <v>2005</v>
      </c>
      <c r="AD15" s="40">
        <v>15308.2</v>
      </c>
      <c r="AE15" s="40">
        <v>10052.719999999999</v>
      </c>
      <c r="AF15" s="40">
        <v>4921.5691999999999</v>
      </c>
      <c r="AG15" s="7">
        <v>2005</v>
      </c>
      <c r="AH15" s="41">
        <v>1234543.51</v>
      </c>
      <c r="AI15" s="41">
        <v>1120017.49</v>
      </c>
      <c r="AJ15" s="4"/>
    </row>
    <row r="16" spans="9:36" ht="14.5">
      <c r="I16" s="7">
        <v>2006</v>
      </c>
      <c r="J16" s="5">
        <f t="shared" si="0"/>
        <v>0.54362598102846338</v>
      </c>
      <c r="K16" s="5">
        <f t="shared" si="1"/>
        <v>0.45637401897153662</v>
      </c>
      <c r="L16" s="2">
        <f t="shared" si="6"/>
        <v>0.54163142002193765</v>
      </c>
      <c r="M16" s="2">
        <f t="shared" si="6"/>
        <v>0.45836857997806235</v>
      </c>
      <c r="N16" s="131">
        <f t="shared" si="2"/>
        <v>8.8885411947824622</v>
      </c>
      <c r="O16" s="132">
        <f t="shared" si="3"/>
        <v>2.5730216089462132</v>
      </c>
      <c r="P16" s="138">
        <f t="shared" si="4"/>
        <v>8.1438657133482195</v>
      </c>
      <c r="Q16" s="131">
        <f t="shared" si="7"/>
        <v>1.3936293478006683</v>
      </c>
      <c r="R16" s="132">
        <f t="shared" si="7"/>
        <v>3.7328921625594531</v>
      </c>
      <c r="S16" s="133">
        <f t="shared" si="10"/>
        <v>3.762019684422341</v>
      </c>
      <c r="T16" s="142">
        <f t="shared" si="5"/>
        <v>1.0128896570477217</v>
      </c>
      <c r="U16" s="5">
        <f t="shared" si="8"/>
        <v>8.8885411947824622</v>
      </c>
      <c r="W16" s="4" t="s">
        <v>225</v>
      </c>
      <c r="X16" s="4" t="s">
        <v>6</v>
      </c>
      <c r="Y16" s="7">
        <v>2006</v>
      </c>
      <c r="Z16" s="39">
        <v>39933.800000000003</v>
      </c>
      <c r="AA16" s="39">
        <v>35825</v>
      </c>
      <c r="AB16" s="11">
        <f t="shared" si="9"/>
        <v>47154.552809559587</v>
      </c>
      <c r="AC16" s="7">
        <v>2006</v>
      </c>
      <c r="AD16" s="40">
        <v>16731.18</v>
      </c>
      <c r="AE16" s="40">
        <v>11935.22</v>
      </c>
      <c r="AF16" s="40">
        <v>5900.4078</v>
      </c>
      <c r="AG16" s="7">
        <v>2006</v>
      </c>
      <c r="AH16" s="41">
        <v>1266720.77</v>
      </c>
      <c r="AI16" s="41">
        <v>1151946.44</v>
      </c>
      <c r="AJ16" s="4"/>
    </row>
    <row r="17" spans="9:36" ht="14.5">
      <c r="I17" s="7">
        <v>2007</v>
      </c>
      <c r="J17" s="5">
        <f t="shared" si="0"/>
        <v>0.55990870196736597</v>
      </c>
      <c r="K17" s="5">
        <f t="shared" si="1"/>
        <v>0.44009129803263403</v>
      </c>
      <c r="L17" s="2">
        <f t="shared" si="6"/>
        <v>0.55176734149791473</v>
      </c>
      <c r="M17" s="2">
        <f t="shared" si="6"/>
        <v>0.44823265850208532</v>
      </c>
      <c r="N17" s="131">
        <f t="shared" si="2"/>
        <v>6.8496030775392569</v>
      </c>
      <c r="O17" s="132">
        <f t="shared" si="3"/>
        <v>0.89601427965266822</v>
      </c>
      <c r="P17" s="138">
        <f t="shared" si="4"/>
        <v>8.2256615554074486</v>
      </c>
      <c r="Q17" s="131">
        <f t="shared" si="7"/>
        <v>0.49439141702812184</v>
      </c>
      <c r="R17" s="132">
        <f t="shared" si="7"/>
        <v>3.6870101469186789</v>
      </c>
      <c r="S17" s="133">
        <f t="shared" si="10"/>
        <v>2.6682015135924564</v>
      </c>
      <c r="T17" s="142">
        <f t="shared" si="5"/>
        <v>1.0402793757079234</v>
      </c>
      <c r="U17" s="5">
        <f t="shared" si="8"/>
        <v>6.8496030775392569</v>
      </c>
      <c r="W17" s="4" t="s">
        <v>225</v>
      </c>
      <c r="X17" s="4" t="s">
        <v>6</v>
      </c>
      <c r="Y17" s="7">
        <v>2007</v>
      </c>
      <c r="Z17" s="39">
        <v>47822.8</v>
      </c>
      <c r="AA17" s="39">
        <v>43357.5</v>
      </c>
      <c r="AB17" s="11">
        <f t="shared" si="9"/>
        <v>51197.319650032798</v>
      </c>
      <c r="AC17" s="7">
        <v>2007</v>
      </c>
      <c r="AD17" s="40">
        <v>17917.36</v>
      </c>
      <c r="AE17" s="40">
        <v>14412.14</v>
      </c>
      <c r="AF17" s="40">
        <v>7339.8748999999998</v>
      </c>
      <c r="AG17" s="7">
        <v>2007</v>
      </c>
      <c r="AH17" s="41">
        <v>1278121.77</v>
      </c>
      <c r="AI17" s="41">
        <v>1162559.53</v>
      </c>
      <c r="AJ17" s="4"/>
    </row>
    <row r="18" spans="9:36" ht="14.5">
      <c r="I18" s="7">
        <v>2008</v>
      </c>
      <c r="J18" s="5">
        <f t="shared" si="0"/>
        <v>0.60790901201676129</v>
      </c>
      <c r="K18" s="5">
        <f t="shared" si="1"/>
        <v>0.39209098798323871</v>
      </c>
      <c r="L18" s="2">
        <f t="shared" si="6"/>
        <v>0.58390885699206363</v>
      </c>
      <c r="M18" s="2">
        <f t="shared" si="6"/>
        <v>0.41609114300793637</v>
      </c>
      <c r="N18" s="131">
        <f t="shared" si="2"/>
        <v>-3.0065679444184923</v>
      </c>
      <c r="O18" s="132">
        <f t="shared" si="3"/>
        <v>-6.147641353456379</v>
      </c>
      <c r="P18" s="138">
        <f t="shared" si="4"/>
        <v>5.50290830440332</v>
      </c>
      <c r="Q18" s="131">
        <f t="shared" si="7"/>
        <v>-3.5896622358938575</v>
      </c>
      <c r="R18" s="132">
        <f t="shared" si="7"/>
        <v>2.2897114062470423</v>
      </c>
      <c r="S18" s="133">
        <f t="shared" si="10"/>
        <v>-1.7066171147716771</v>
      </c>
      <c r="T18" s="142">
        <f t="shared" si="5"/>
        <v>1.022676424571429</v>
      </c>
      <c r="U18" s="5">
        <f t="shared" si="8"/>
        <v>-3.0065679444184923</v>
      </c>
      <c r="W18" s="4" t="s">
        <v>225</v>
      </c>
      <c r="X18" s="4" t="s">
        <v>6</v>
      </c>
      <c r="Y18" s="7">
        <v>2008</v>
      </c>
      <c r="Z18" s="39">
        <v>50186.2</v>
      </c>
      <c r="AA18" s="39">
        <v>50528.2</v>
      </c>
      <c r="AB18" s="11">
        <f t="shared" si="9"/>
        <v>54093.620757061217</v>
      </c>
      <c r="AC18" s="7">
        <v>2008</v>
      </c>
      <c r="AD18" s="40">
        <v>17386.68</v>
      </c>
      <c r="AE18" s="40">
        <v>14818.68</v>
      </c>
      <c r="AF18" s="40">
        <v>8195.1803</v>
      </c>
      <c r="AG18" s="7">
        <v>2008</v>
      </c>
      <c r="AH18" s="41">
        <v>1201913.92</v>
      </c>
      <c r="AI18" s="41">
        <v>1093411.8500000001</v>
      </c>
      <c r="AJ18" s="4"/>
    </row>
    <row r="19" spans="9:36" ht="14.5">
      <c r="I19" s="7">
        <v>2009</v>
      </c>
      <c r="J19" s="5">
        <f t="shared" si="0"/>
        <v>0.62940690072285366</v>
      </c>
      <c r="K19" s="5">
        <f t="shared" si="1"/>
        <v>0.37059309927714634</v>
      </c>
      <c r="L19" s="2">
        <f t="shared" si="6"/>
        <v>0.61865795636980747</v>
      </c>
      <c r="M19" s="2">
        <f t="shared" si="6"/>
        <v>0.38134204363019253</v>
      </c>
      <c r="N19" s="131">
        <f t="shared" si="2"/>
        <v>-16.460030574521767</v>
      </c>
      <c r="O19" s="132">
        <f t="shared" si="3"/>
        <v>-7.4331439462991256</v>
      </c>
      <c r="P19" s="138">
        <f t="shared" si="4"/>
        <v>1.4446947548579558</v>
      </c>
      <c r="Q19" s="131">
        <f t="shared" si="7"/>
        <v>-4.598573643220023</v>
      </c>
      <c r="R19" s="132">
        <f t="shared" si="7"/>
        <v>0.55092285023935295</v>
      </c>
      <c r="S19" s="133">
        <f t="shared" si="10"/>
        <v>-12.412379781541096</v>
      </c>
      <c r="T19" s="142">
        <f t="shared" si="5"/>
        <v>0.90329990373547897</v>
      </c>
      <c r="U19" s="5">
        <f t="shared" si="8"/>
        <v>-16.460030574521767</v>
      </c>
      <c r="W19" s="4" t="s">
        <v>225</v>
      </c>
      <c r="X19" s="4" t="s">
        <v>6</v>
      </c>
      <c r="Y19" s="7">
        <v>2009</v>
      </c>
      <c r="Z19" s="39">
        <v>48859.4</v>
      </c>
      <c r="AA19" s="39">
        <v>50916.5</v>
      </c>
      <c r="AB19" s="11">
        <f t="shared" si="9"/>
        <v>54880.780797846965</v>
      </c>
      <c r="AC19" s="7">
        <v>2009</v>
      </c>
      <c r="AD19" s="40">
        <v>14747.95</v>
      </c>
      <c r="AE19" s="40">
        <v>12265.68</v>
      </c>
      <c r="AF19" s="40">
        <v>7046.9359999999997</v>
      </c>
      <c r="AG19" s="7">
        <v>2009</v>
      </c>
      <c r="AH19" s="41">
        <v>1115813.55</v>
      </c>
      <c r="AI19" s="41">
        <v>1018518.28</v>
      </c>
      <c r="AJ19" s="4"/>
    </row>
    <row r="20" spans="9:36" ht="14.5">
      <c r="I20" s="7">
        <v>2010</v>
      </c>
      <c r="J20" s="5">
        <f t="shared" si="0"/>
        <v>0.58496381961001065</v>
      </c>
      <c r="K20" s="5">
        <f t="shared" si="1"/>
        <v>0.41503618038998935</v>
      </c>
      <c r="L20" s="2">
        <f t="shared" si="6"/>
        <v>0.6071853601664321</v>
      </c>
      <c r="M20" s="2">
        <f t="shared" si="6"/>
        <v>0.39281463983356785</v>
      </c>
      <c r="N20" s="131">
        <f t="shared" si="2"/>
        <v>3.7406691758246069</v>
      </c>
      <c r="O20" s="132">
        <f t="shared" si="3"/>
        <v>-4.3623732319282738</v>
      </c>
      <c r="P20" s="138">
        <f t="shared" si="4"/>
        <v>1.2482301746681301</v>
      </c>
      <c r="Q20" s="131">
        <f t="shared" si="7"/>
        <v>-2.6487691620087714</v>
      </c>
      <c r="R20" s="132">
        <f t="shared" si="7"/>
        <v>0.49032308649165302</v>
      </c>
      <c r="S20" s="133">
        <f t="shared" si="10"/>
        <v>5.8991152513417253</v>
      </c>
      <c r="T20" s="142">
        <f t="shared" si="5"/>
        <v>0.95818969523759012</v>
      </c>
      <c r="U20" s="5">
        <f t="shared" si="8"/>
        <v>3.7406691758246069</v>
      </c>
      <c r="W20" s="4" t="s">
        <v>225</v>
      </c>
      <c r="X20" s="4" t="s">
        <v>6</v>
      </c>
      <c r="Y20" s="7">
        <v>2010</v>
      </c>
      <c r="Z20" s="39">
        <v>48801.7</v>
      </c>
      <c r="AA20" s="39">
        <v>49473.1</v>
      </c>
      <c r="AB20" s="11">
        <f t="shared" si="9"/>
        <v>55570.112536993132</v>
      </c>
      <c r="AC20" s="7">
        <v>2010</v>
      </c>
      <c r="AD20" s="40">
        <v>15310.07</v>
      </c>
      <c r="AE20" s="40">
        <v>12897.63</v>
      </c>
      <c r="AF20" s="40">
        <v>6863.6167999999998</v>
      </c>
      <c r="AG20" s="7">
        <v>2010</v>
      </c>
      <c r="AH20" s="41">
        <v>1068184.04</v>
      </c>
      <c r="AI20" s="41">
        <v>971762.63</v>
      </c>
      <c r="AJ20" s="4"/>
    </row>
    <row r="21" spans="9:36" ht="14.5">
      <c r="I21" s="7">
        <v>2011</v>
      </c>
      <c r="J21" s="5">
        <f t="shared" si="0"/>
        <v>0.56155372130129966</v>
      </c>
      <c r="K21" s="5">
        <f t="shared" si="1"/>
        <v>0.43844627869870034</v>
      </c>
      <c r="L21" s="2">
        <f t="shared" si="6"/>
        <v>0.5732587704556551</v>
      </c>
      <c r="M21" s="2">
        <f t="shared" si="6"/>
        <v>0.42674122954434485</v>
      </c>
      <c r="N21" s="131">
        <f t="shared" si="2"/>
        <v>7.1547182395137909</v>
      </c>
      <c r="O21" s="132">
        <f t="shared" si="3"/>
        <v>1.9389920658165138</v>
      </c>
      <c r="P21" s="138">
        <f t="shared" si="4"/>
        <v>3.5053375246437923</v>
      </c>
      <c r="Q21" s="131">
        <f t="shared" si="7"/>
        <v>1.1115442075732453</v>
      </c>
      <c r="R21" s="132">
        <f t="shared" si="7"/>
        <v>1.4958720452344221</v>
      </c>
      <c r="S21" s="133">
        <f t="shared" si="10"/>
        <v>4.547301986706124</v>
      </c>
      <c r="T21" s="142">
        <f t="shared" si="5"/>
        <v>1.0027673330007081</v>
      </c>
      <c r="U21" s="5">
        <f t="shared" si="8"/>
        <v>7.1547182395137909</v>
      </c>
      <c r="W21" s="4" t="s">
        <v>225</v>
      </c>
      <c r="X21" s="4" t="s">
        <v>6</v>
      </c>
      <c r="Y21" s="7">
        <v>2011</v>
      </c>
      <c r="Z21" s="39">
        <v>51218.7</v>
      </c>
      <c r="AA21" s="39">
        <v>50542.7</v>
      </c>
      <c r="AB21" s="11">
        <f t="shared" si="9"/>
        <v>57552.575564447201</v>
      </c>
      <c r="AC21" s="7">
        <v>2011</v>
      </c>
      <c r="AD21" s="40">
        <v>16445.599999999999</v>
      </c>
      <c r="AE21" s="40">
        <v>14624.73</v>
      </c>
      <c r="AF21" s="40">
        <v>7451.6116000000002</v>
      </c>
      <c r="AG21" s="7">
        <v>2011</v>
      </c>
      <c r="AH21" s="41">
        <v>1089098.1499999999</v>
      </c>
      <c r="AI21" s="41">
        <v>988184.56</v>
      </c>
      <c r="AJ21" s="4"/>
    </row>
    <row r="22" spans="9:36" ht="14.5">
      <c r="I22" s="7">
        <v>2012</v>
      </c>
      <c r="J22" s="5">
        <f t="shared" si="0"/>
        <v>0.56406788558260756</v>
      </c>
      <c r="K22" s="5">
        <f t="shared" si="1"/>
        <v>0.43593211441739244</v>
      </c>
      <c r="L22" s="2">
        <f t="shared" si="6"/>
        <v>0.56281080344195367</v>
      </c>
      <c r="M22" s="2">
        <f t="shared" si="6"/>
        <v>0.43718919655804639</v>
      </c>
      <c r="N22" s="131">
        <f t="shared" si="2"/>
        <v>2.7415408252512208</v>
      </c>
      <c r="O22" s="132">
        <f t="shared" si="3"/>
        <v>2.826261405658137</v>
      </c>
      <c r="P22" s="138">
        <f t="shared" si="4"/>
        <v>4.3292801646302337</v>
      </c>
      <c r="Q22" s="131">
        <f t="shared" si="7"/>
        <v>1.5906504524554415</v>
      </c>
      <c r="R22" s="132">
        <f t="shared" si="7"/>
        <v>1.8927145168493786</v>
      </c>
      <c r="S22" s="133">
        <f t="shared" si="10"/>
        <v>-0.74182414405359931</v>
      </c>
      <c r="T22" s="142">
        <f t="shared" si="5"/>
        <v>0.99535608601249481</v>
      </c>
      <c r="U22" s="5">
        <f t="shared" si="8"/>
        <v>2.7415408252512208</v>
      </c>
      <c r="W22" s="4" t="s">
        <v>225</v>
      </c>
      <c r="X22" s="4" t="s">
        <v>6</v>
      </c>
      <c r="Y22" s="7">
        <v>2012</v>
      </c>
      <c r="Z22" s="39">
        <v>54524.4</v>
      </c>
      <c r="AA22" s="39">
        <v>53484.800000000003</v>
      </c>
      <c r="AB22" s="11">
        <f t="shared" si="9"/>
        <v>60098.909061521401</v>
      </c>
      <c r="AC22" s="7">
        <v>2012</v>
      </c>
      <c r="AD22" s="40">
        <v>16902.7</v>
      </c>
      <c r="AE22" s="40">
        <v>15656.52</v>
      </c>
      <c r="AF22" s="40">
        <v>7997.0023000000001</v>
      </c>
      <c r="AG22" s="7">
        <v>2012</v>
      </c>
      <c r="AH22" s="41">
        <v>1120318.01</v>
      </c>
      <c r="AI22" s="41">
        <v>1014476.35</v>
      </c>
      <c r="AJ22" s="4"/>
    </row>
    <row r="23" spans="9:36" ht="14.5">
      <c r="I23" s="7">
        <v>2013</v>
      </c>
      <c r="J23" s="5">
        <f t="shared" si="0"/>
        <v>0.56889725506618705</v>
      </c>
      <c r="K23" s="5">
        <f t="shared" si="1"/>
        <v>0.43110274493381295</v>
      </c>
      <c r="L23" s="2">
        <f t="shared" si="6"/>
        <v>0.56648257032439731</v>
      </c>
      <c r="M23" s="2">
        <f t="shared" si="6"/>
        <v>0.43351742967560269</v>
      </c>
      <c r="N23" s="131">
        <f t="shared" si="2"/>
        <v>1.2521629940961176</v>
      </c>
      <c r="O23" s="132">
        <f t="shared" si="3"/>
        <v>0.15670048974651962</v>
      </c>
      <c r="P23" s="138">
        <f t="shared" si="4"/>
        <v>3.6206301025195842</v>
      </c>
      <c r="Q23" s="131">
        <f t="shared" si="7"/>
        <v>8.8768096202700306E-2</v>
      </c>
      <c r="R23" s="132">
        <f t="shared" si="7"/>
        <v>1.569606255850404</v>
      </c>
      <c r="S23" s="133">
        <f t="shared" si="10"/>
        <v>-0.4062113579569866</v>
      </c>
      <c r="T23" s="142">
        <f t="shared" si="5"/>
        <v>0.99132103750012213</v>
      </c>
      <c r="U23" s="5">
        <f t="shared" si="8"/>
        <v>1.2521629940961176</v>
      </c>
      <c r="W23" s="4" t="s">
        <v>225</v>
      </c>
      <c r="X23" s="4" t="s">
        <v>6</v>
      </c>
      <c r="Y23" s="7">
        <v>2013</v>
      </c>
      <c r="Z23" s="39">
        <v>60393.2</v>
      </c>
      <c r="AA23" s="39">
        <v>56534.7</v>
      </c>
      <c r="AB23" s="11">
        <f t="shared" si="9"/>
        <v>62314.739715070566</v>
      </c>
      <c r="AC23" s="7">
        <v>2013</v>
      </c>
      <c r="AD23" s="40">
        <v>17115.68</v>
      </c>
      <c r="AE23" s="40">
        <v>16568.12</v>
      </c>
      <c r="AF23" s="40">
        <v>8530.8091999999997</v>
      </c>
      <c r="AG23" s="7">
        <v>2013</v>
      </c>
      <c r="AH23" s="41">
        <v>1122074.93</v>
      </c>
      <c r="AI23" s="41">
        <v>1015558.67</v>
      </c>
      <c r="AJ23" s="4"/>
    </row>
    <row r="24" spans="9:36" ht="14.5">
      <c r="I24" s="7">
        <v>2014</v>
      </c>
      <c r="J24" s="5">
        <f t="shared" si="0"/>
        <v>0.57947200534597099</v>
      </c>
      <c r="K24" s="5">
        <f t="shared" si="1"/>
        <v>0.42052799465402901</v>
      </c>
      <c r="L24" s="2">
        <f t="shared" si="6"/>
        <v>0.57418463020607902</v>
      </c>
      <c r="M24" s="2">
        <f t="shared" si="6"/>
        <v>0.42581536979392098</v>
      </c>
      <c r="N24" s="131">
        <f t="shared" si="2"/>
        <v>2.7581688626009182</v>
      </c>
      <c r="O24" s="132">
        <f t="shared" si="3"/>
        <v>1.0113655912270758</v>
      </c>
      <c r="P24" s="138">
        <f t="shared" si="4"/>
        <v>3.1056017098757493</v>
      </c>
      <c r="Q24" s="131">
        <f t="shared" si="7"/>
        <v>0.58071057800187098</v>
      </c>
      <c r="R24" s="132">
        <f t="shared" si="7"/>
        <v>1.3224129405233755</v>
      </c>
      <c r="S24" s="133">
        <f t="shared" si="10"/>
        <v>0.85504534407567157</v>
      </c>
      <c r="T24" s="142">
        <f>T25*EXP(-S25/100)</f>
        <v>0.99983362324710889</v>
      </c>
      <c r="U24" s="5">
        <f t="shared" si="8"/>
        <v>2.7581688626009182</v>
      </c>
      <c r="W24" s="4" t="s">
        <v>225</v>
      </c>
      <c r="X24" s="4" t="s">
        <v>6</v>
      </c>
      <c r="Y24" s="7">
        <v>2014</v>
      </c>
      <c r="Z24" s="39">
        <v>63012.1</v>
      </c>
      <c r="AA24" s="39">
        <v>62298.2</v>
      </c>
      <c r="AB24" s="11">
        <f t="shared" si="9"/>
        <v>64280.351392497985</v>
      </c>
      <c r="AC24" s="7">
        <v>2014</v>
      </c>
      <c r="AD24" s="40">
        <v>17594.330000000002</v>
      </c>
      <c r="AE24" s="40">
        <v>17482.47</v>
      </c>
      <c r="AF24" s="40">
        <v>9168.9066000000003</v>
      </c>
      <c r="AG24" s="7">
        <v>2014</v>
      </c>
      <c r="AH24" s="41">
        <v>1133480.79</v>
      </c>
      <c r="AI24" s="41">
        <v>1025879.76</v>
      </c>
      <c r="AJ24" s="4"/>
    </row>
    <row r="25" spans="9:36" ht="14.5">
      <c r="I25" s="7">
        <v>2015</v>
      </c>
      <c r="J25" s="5">
        <f t="shared" si="0"/>
        <v>0.60360288870175349</v>
      </c>
      <c r="K25" s="5">
        <f t="shared" si="1"/>
        <v>0.39639711129824651</v>
      </c>
      <c r="L25" s="2">
        <f t="shared" si="6"/>
        <v>0.59153744702386224</v>
      </c>
      <c r="M25" s="2">
        <f t="shared" si="6"/>
        <v>0.40846255297613776</v>
      </c>
      <c r="N25" s="131">
        <f t="shared" si="2"/>
        <v>1.6703774761031909</v>
      </c>
      <c r="O25" s="132">
        <f t="shared" si="3"/>
        <v>1.1043003277212193</v>
      </c>
      <c r="P25" s="138">
        <f t="shared" si="4"/>
        <v>2.449437317329739</v>
      </c>
      <c r="Q25" s="131">
        <f t="shared" si="7"/>
        <v>0.65323499660782447</v>
      </c>
      <c r="R25" s="132">
        <f t="shared" si="7"/>
        <v>1.0005034199915273</v>
      </c>
      <c r="S25" s="133">
        <f t="shared" si="10"/>
        <v>1.6639059503839038E-2</v>
      </c>
      <c r="T25" s="142">
        <v>1</v>
      </c>
      <c r="U25" s="5">
        <f t="shared" si="8"/>
        <v>1.6703774761031909</v>
      </c>
      <c r="W25" s="4" t="s">
        <v>225</v>
      </c>
      <c r="X25" s="4" t="s">
        <v>6</v>
      </c>
      <c r="Y25" s="7">
        <v>2015</v>
      </c>
      <c r="Z25" s="39">
        <v>65874.3</v>
      </c>
      <c r="AA25" s="39">
        <v>64574.6</v>
      </c>
      <c r="AB25" s="11">
        <f>Z25</f>
        <v>65874.3</v>
      </c>
      <c r="AC25" s="7">
        <v>2015</v>
      </c>
      <c r="AD25" s="40">
        <v>17890.689999999999</v>
      </c>
      <c r="AE25" s="40">
        <v>17890.689999999999</v>
      </c>
      <c r="AF25" s="40">
        <v>9761.0666000000001</v>
      </c>
      <c r="AG25" s="7">
        <v>2015</v>
      </c>
      <c r="AH25" s="41">
        <v>1146067.19</v>
      </c>
      <c r="AI25" s="41">
        <v>1035926.53</v>
      </c>
      <c r="AJ25" s="4"/>
    </row>
    <row r="26" spans="9:36" ht="14.5">
      <c r="I26" s="7">
        <v>2016</v>
      </c>
      <c r="J26" s="5">
        <f t="shared" si="0"/>
        <v>0.61463038173149054</v>
      </c>
      <c r="K26" s="5">
        <f t="shared" si="1"/>
        <v>0.38536961826850946</v>
      </c>
      <c r="L26" s="2">
        <f t="shared" si="6"/>
        <v>0.60911663521662196</v>
      </c>
      <c r="M26" s="2">
        <f t="shared" si="6"/>
        <v>0.39088336478337798</v>
      </c>
      <c r="N26" s="131">
        <f t="shared" si="2"/>
        <v>2.8609727146548636</v>
      </c>
      <c r="O26" s="132">
        <f t="shared" si="3"/>
        <v>1.8779139186044347</v>
      </c>
      <c r="P26" s="138">
        <f t="shared" si="4"/>
        <v>2.6999485061061534</v>
      </c>
      <c r="Q26" s="131">
        <f t="shared" si="7"/>
        <v>1.1438686073267945</v>
      </c>
      <c r="R26" s="132">
        <f t="shared" si="7"/>
        <v>1.0553649568086281</v>
      </c>
      <c r="S26" s="133">
        <f t="shared" si="10"/>
        <v>0.66173915051944099</v>
      </c>
      <c r="T26" s="142">
        <f>T25*EXP(S26/100)</f>
        <v>1.0066393348161509</v>
      </c>
      <c r="U26" s="5">
        <f t="shared" si="8"/>
        <v>2.8609727146548636</v>
      </c>
      <c r="W26" s="4" t="s">
        <v>225</v>
      </c>
      <c r="X26" s="4" t="s">
        <v>6</v>
      </c>
      <c r="Y26" s="7">
        <v>2016</v>
      </c>
      <c r="Z26" s="39">
        <v>66760.2</v>
      </c>
      <c r="AA26" s="39">
        <v>67677.100000000006</v>
      </c>
      <c r="AB26" s="11">
        <f>AB25*(AA26/Z25)</f>
        <v>67677.100000000006</v>
      </c>
      <c r="AC26" s="7">
        <v>2016</v>
      </c>
      <c r="AD26" s="40">
        <v>18409.93</v>
      </c>
      <c r="AE26" s="40">
        <v>18745.689999999999</v>
      </c>
      <c r="AF26" s="40">
        <v>10379.667299999999</v>
      </c>
      <c r="AG26" s="7">
        <v>2016</v>
      </c>
      <c r="AH26" s="41">
        <v>1167792.7</v>
      </c>
      <c r="AI26" s="41">
        <v>1052043.5900000001</v>
      </c>
      <c r="AJ26" s="4"/>
    </row>
    <row r="27" spans="9:36" ht="14.5">
      <c r="I27" s="7">
        <v>2017</v>
      </c>
      <c r="J27" s="5">
        <f t="shared" si="0"/>
        <v>0.61118657833046441</v>
      </c>
      <c r="K27" s="5">
        <f t="shared" si="1"/>
        <v>0.38881342166953559</v>
      </c>
      <c r="L27" s="2">
        <f t="shared" si="6"/>
        <v>0.61290848003097742</v>
      </c>
      <c r="M27" s="2">
        <f t="shared" si="6"/>
        <v>0.38709151996902252</v>
      </c>
      <c r="N27" s="131">
        <f t="shared" si="2"/>
        <v>6.5044641567020278</v>
      </c>
      <c r="O27" s="132">
        <f t="shared" si="3"/>
        <v>0.63927074975680398</v>
      </c>
      <c r="P27" s="138">
        <f t="shared" si="4"/>
        <v>3.0782461633576119</v>
      </c>
      <c r="Q27" s="131">
        <f t="shared" si="7"/>
        <v>0.39181446356170607</v>
      </c>
      <c r="R27" s="132">
        <f t="shared" si="7"/>
        <v>1.19156298621291</v>
      </c>
      <c r="S27" s="133">
        <f t="shared" si="10"/>
        <v>4.9210867069274116</v>
      </c>
      <c r="T27" s="142">
        <f>T26*EXP(S27/100)</f>
        <v>1.0574160659988587</v>
      </c>
      <c r="U27" s="5">
        <f t="shared" si="8"/>
        <v>6.5044641567020278</v>
      </c>
      <c r="W27" s="4" t="s">
        <v>225</v>
      </c>
      <c r="X27" s="4" t="s">
        <v>6</v>
      </c>
      <c r="Y27" s="7">
        <v>2017</v>
      </c>
      <c r="Z27" s="39">
        <v>72222.100000000006</v>
      </c>
      <c r="AA27" s="39">
        <v>68847.199999999997</v>
      </c>
      <c r="AB27" s="11">
        <f>AB26*(AA27/Z26)</f>
        <v>69792.763339834215</v>
      </c>
      <c r="AC27" s="7">
        <v>2017</v>
      </c>
      <c r="AD27" s="40">
        <v>19647.2</v>
      </c>
      <c r="AE27" s="40">
        <v>20676.22</v>
      </c>
      <c r="AF27" s="40">
        <v>11317.6525</v>
      </c>
      <c r="AG27" s="7">
        <v>2017</v>
      </c>
      <c r="AH27" s="41">
        <v>1175281.97</v>
      </c>
      <c r="AI27" s="41">
        <v>1052576.03</v>
      </c>
      <c r="AJ27" s="4"/>
    </row>
    <row r="28" spans="9:36" ht="14.5">
      <c r="I28" s="7">
        <v>2018</v>
      </c>
      <c r="J28" s="5">
        <f t="shared" si="0"/>
        <v>0.61853032447688305</v>
      </c>
      <c r="K28" s="5">
        <f t="shared" si="1"/>
        <v>0.38146967552311695</v>
      </c>
      <c r="L28" s="2">
        <f t="shared" si="6"/>
        <v>0.61485845140367368</v>
      </c>
      <c r="M28" s="2">
        <f t="shared" si="6"/>
        <v>0.38514154859632627</v>
      </c>
      <c r="N28" s="131">
        <f t="shared" si="2"/>
        <v>4.31815198187806</v>
      </c>
      <c r="O28" s="132">
        <f t="shared" si="3"/>
        <v>0.65258888241856994</v>
      </c>
      <c r="P28" s="138">
        <f t="shared" si="4"/>
        <v>3.097517676152961</v>
      </c>
      <c r="Q28" s="131">
        <f t="shared" si="7"/>
        <v>0.40124978964713598</v>
      </c>
      <c r="R28" s="132">
        <f t="shared" si="7"/>
        <v>1.1929827545980451</v>
      </c>
      <c r="S28" s="133">
        <f t="shared" si="10"/>
        <v>2.7239194376328788</v>
      </c>
      <c r="T28" s="142">
        <f>T27*EXP(S28/100)</f>
        <v>1.0866151014712737</v>
      </c>
      <c r="U28" s="5">
        <f t="shared" si="8"/>
        <v>4.31815198187806</v>
      </c>
      <c r="W28" s="4" t="s">
        <v>225</v>
      </c>
      <c r="X28" s="4" t="s">
        <v>6</v>
      </c>
      <c r="Y28" s="7">
        <v>2018</v>
      </c>
      <c r="Z28" s="39">
        <v>78625.5</v>
      </c>
      <c r="AA28" s="39">
        <v>74494.2</v>
      </c>
      <c r="AB28" s="11">
        <f>AB27*(AA28/Z27)</f>
        <v>71988.436652912031</v>
      </c>
      <c r="AC28" s="7">
        <v>2018</v>
      </c>
      <c r="AD28" s="40">
        <v>20514.18</v>
      </c>
      <c r="AE28" s="40">
        <v>22445.279999999999</v>
      </c>
      <c r="AF28" s="40">
        <v>12373.332700000001</v>
      </c>
      <c r="AG28" s="7">
        <v>2018</v>
      </c>
      <c r="AH28" s="41">
        <v>1182976.81</v>
      </c>
      <c r="AI28" s="41">
        <v>1054330.81</v>
      </c>
      <c r="AJ28" s="4"/>
    </row>
    <row r="29" spans="9:36" ht="14.5">
      <c r="I29" s="7">
        <v>2019</v>
      </c>
      <c r="J29" s="5">
        <f t="shared" si="0"/>
        <v>0.6318061625216258</v>
      </c>
      <c r="K29" s="5">
        <f t="shared" si="1"/>
        <v>0.3681938374783742</v>
      </c>
      <c r="L29" s="2">
        <f t="shared" si="6"/>
        <v>0.62516824349925448</v>
      </c>
      <c r="M29" s="2">
        <f t="shared" si="6"/>
        <v>0.37483175650074557</v>
      </c>
      <c r="N29" s="134">
        <f t="shared" si="2"/>
        <v>3.600636535697177</v>
      </c>
      <c r="O29" s="135">
        <f t="shared" si="3"/>
        <v>-3.5920195052755233</v>
      </c>
      <c r="P29" s="139"/>
      <c r="Q29" s="134"/>
      <c r="R29" s="135"/>
      <c r="S29" s="136"/>
      <c r="T29" s="143"/>
      <c r="U29" s="5"/>
      <c r="W29" s="4" t="s">
        <v>225</v>
      </c>
      <c r="X29" s="4" t="s">
        <v>6</v>
      </c>
      <c r="Y29" s="7">
        <v>2019</v>
      </c>
      <c r="Z29" s="39"/>
      <c r="AA29" s="39"/>
      <c r="AB29" s="11"/>
      <c r="AC29" s="7">
        <v>2019</v>
      </c>
      <c r="AD29" s="40">
        <v>21266.28</v>
      </c>
      <c r="AE29" s="40">
        <v>24087.69</v>
      </c>
      <c r="AF29" s="40">
        <v>13556.7428</v>
      </c>
      <c r="AG29" s="7">
        <v>2019</v>
      </c>
      <c r="AH29" s="41">
        <v>1141238.17</v>
      </c>
      <c r="AI29" s="41">
        <v>1016605.92</v>
      </c>
      <c r="AJ29" s="4"/>
    </row>
    <row r="30" spans="9:36" ht="14.5">
      <c r="Y30" s="8"/>
      <c r="Z30" s="39"/>
      <c r="AA30" s="39"/>
      <c r="AB30" s="8"/>
      <c r="AC30" s="8"/>
      <c r="AD30" s="40"/>
      <c r="AE30" s="40"/>
      <c r="AF30" s="40"/>
      <c r="AG30" s="8"/>
      <c r="AH30" s="41"/>
      <c r="AI30" s="41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AH2:AI2"/>
    <mergeCell ref="J31:K31"/>
    <mergeCell ref="L31:M31"/>
    <mergeCell ref="N31:P31"/>
    <mergeCell ref="Z2:AB2"/>
    <mergeCell ref="AD2:AE2"/>
    <mergeCell ref="Q31:S31"/>
    <mergeCell ref="Q3:S3"/>
    <mergeCell ref="N3:P3"/>
    <mergeCell ref="L3:M3"/>
    <mergeCell ref="J3:K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7265625" style="1" customWidth="1"/>
    <col min="21" max="22" width="11.54296875" style="1"/>
    <col min="23" max="23" width="5" style="1" customWidth="1"/>
    <col min="24" max="24" width="7" style="1" bestFit="1" customWidth="1"/>
    <col min="25" max="25" width="8.1796875" style="1" customWidth="1"/>
    <col min="26" max="26" width="13.6328125" style="1" customWidth="1"/>
    <col min="27" max="27" width="14.36328125" style="1" customWidth="1"/>
    <col min="28" max="28" width="11.26953125" style="1" customWidth="1"/>
    <col min="29" max="29" width="8.1796875" style="1" customWidth="1"/>
    <col min="30" max="30" width="8.54296875" style="1" customWidth="1"/>
    <col min="31" max="31" width="9.269531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42" t="s">
        <v>93</v>
      </c>
      <c r="AA4" s="42" t="s">
        <v>94</v>
      </c>
      <c r="AB4" s="13"/>
      <c r="AC4" s="7" t="s">
        <v>26</v>
      </c>
      <c r="AD4" s="43" t="s">
        <v>95</v>
      </c>
      <c r="AE4" s="43" t="s">
        <v>96</v>
      </c>
      <c r="AF4" s="43" t="s">
        <v>97</v>
      </c>
      <c r="AG4" s="7" t="s">
        <v>26</v>
      </c>
      <c r="AH4" s="44" t="s">
        <v>98</v>
      </c>
      <c r="AI4" s="44" t="s">
        <v>99</v>
      </c>
      <c r="AJ4" s="4"/>
    </row>
    <row r="5" spans="9:36" ht="14.5">
      <c r="I5" s="7">
        <v>1995</v>
      </c>
      <c r="J5" s="5">
        <f t="shared" ref="J5:J29" si="0">AF5*(AH5/AI5)/AE5</f>
        <v>0.67142354780982638</v>
      </c>
      <c r="K5" s="5">
        <f>1-J5</f>
        <v>0.32857645219017362</v>
      </c>
      <c r="N5" s="128"/>
      <c r="O5" s="129"/>
      <c r="P5" s="137"/>
      <c r="Q5" s="128"/>
      <c r="R5" s="129"/>
      <c r="S5" s="130"/>
      <c r="T5" s="141"/>
      <c r="W5" s="4" t="s">
        <v>226</v>
      </c>
      <c r="X5" s="4" t="s">
        <v>6</v>
      </c>
      <c r="Y5" s="7">
        <v>1995</v>
      </c>
      <c r="Z5" s="42" t="s">
        <v>45</v>
      </c>
      <c r="AA5" s="42" t="s">
        <v>45</v>
      </c>
      <c r="AB5" s="11" t="e">
        <f t="shared" ref="AB5:AB24" si="1">AB6/(AA6/Z5)</f>
        <v>#VALUE!</v>
      </c>
      <c r="AC5" s="7">
        <v>1995</v>
      </c>
      <c r="AD5" s="43">
        <v>654721</v>
      </c>
      <c r="AE5" s="43">
        <v>426438</v>
      </c>
      <c r="AF5" s="43">
        <v>219818</v>
      </c>
      <c r="AG5" s="7">
        <v>1995</v>
      </c>
      <c r="AH5" s="44">
        <v>24096935.800000001</v>
      </c>
      <c r="AI5" s="44">
        <v>18500037.399999999</v>
      </c>
      <c r="AJ5" s="4"/>
    </row>
    <row r="6" spans="9:36" ht="14.5">
      <c r="I6" s="7">
        <v>1996</v>
      </c>
      <c r="J6" s="5">
        <f t="shared" si="0"/>
        <v>0.66262289152569842</v>
      </c>
      <c r="K6" s="5">
        <f t="shared" ref="K6:K29" si="2">1-J6</f>
        <v>0.33737710847430158</v>
      </c>
      <c r="L6" s="2">
        <f>(J6+J5)/2</f>
        <v>0.66702321966776235</v>
      </c>
      <c r="M6" s="2">
        <f>(K6+K5)/2</f>
        <v>0.3329767803322376</v>
      </c>
      <c r="N6" s="131">
        <f t="shared" ref="N6:N29" si="3">(LN(AD6)-LN(AD5))*100</f>
        <v>2.5772325804108931</v>
      </c>
      <c r="O6" s="132">
        <f t="shared" ref="O6:O29" si="4">(LN(AH6)-LN(AH5))*100</f>
        <v>1.5243922838990898</v>
      </c>
      <c r="P6" s="138" t="e">
        <f t="shared" ref="P6:P29" si="5">(LN(AB6)-LN(AB5))*100</f>
        <v>#VALUE!</v>
      </c>
      <c r="Q6" s="131">
        <f>L6*O6</f>
        <v>1.0168050492430645</v>
      </c>
      <c r="R6" s="132" t="e">
        <f>M6*P6</f>
        <v>#VALUE!</v>
      </c>
      <c r="S6" s="133" t="e">
        <f>N6-Q6-R6</f>
        <v>#VALUE!</v>
      </c>
      <c r="T6" s="142" t="e">
        <f t="shared" ref="T6:T23" si="6">T7*EXP(-S7/100)</f>
        <v>#VALUE!</v>
      </c>
      <c r="U6" s="5">
        <f>N6</f>
        <v>2.5772325804108931</v>
      </c>
      <c r="W6" s="4" t="s">
        <v>226</v>
      </c>
      <c r="X6" s="4" t="s">
        <v>6</v>
      </c>
      <c r="Y6" s="7">
        <v>1996</v>
      </c>
      <c r="Z6" s="42" t="s">
        <v>45</v>
      </c>
      <c r="AA6" s="42" t="s">
        <v>45</v>
      </c>
      <c r="AB6" s="11" t="e">
        <f t="shared" si="1"/>
        <v>#VALUE!</v>
      </c>
      <c r="AC6" s="7">
        <v>1996</v>
      </c>
      <c r="AD6" s="43">
        <v>671814</v>
      </c>
      <c r="AE6" s="43">
        <v>451897</v>
      </c>
      <c r="AF6" s="43">
        <v>232076</v>
      </c>
      <c r="AG6" s="7">
        <v>1996</v>
      </c>
      <c r="AH6" s="44">
        <v>24467081.699999999</v>
      </c>
      <c r="AI6" s="44">
        <v>18962976.600000001</v>
      </c>
      <c r="AJ6" s="4"/>
    </row>
    <row r="7" spans="9:36" ht="14.5">
      <c r="I7" s="7">
        <v>1997</v>
      </c>
      <c r="J7" s="5">
        <f t="shared" si="0"/>
        <v>0.66720923034126312</v>
      </c>
      <c r="K7" s="5">
        <f t="shared" si="2"/>
        <v>0.33279076965873688</v>
      </c>
      <c r="L7" s="2">
        <f t="shared" ref="L7:M29" si="7">(J7+J6)/2</f>
        <v>0.66491606093348077</v>
      </c>
      <c r="M7" s="2">
        <f t="shared" si="7"/>
        <v>0.33508393906651923</v>
      </c>
      <c r="N7" s="131">
        <f t="shared" si="3"/>
        <v>3.4203673001270474</v>
      </c>
      <c r="O7" s="132">
        <f t="shared" si="4"/>
        <v>3.8030067192309502</v>
      </c>
      <c r="P7" s="138" t="e">
        <f t="shared" si="5"/>
        <v>#VALUE!</v>
      </c>
      <c r="Q7" s="131">
        <f t="shared" ref="Q7:R29" si="8">L7*O7</f>
        <v>2.5286802474546035</v>
      </c>
      <c r="R7" s="132" t="e">
        <f t="shared" si="8"/>
        <v>#VALUE!</v>
      </c>
      <c r="S7" s="133" t="e">
        <f t="shared" ref="S7:S29" si="9">N7-Q7-R7</f>
        <v>#VALUE!</v>
      </c>
      <c r="T7" s="142" t="e">
        <f t="shared" si="6"/>
        <v>#VALUE!</v>
      </c>
      <c r="U7" s="5">
        <f t="shared" ref="U7:U29" si="10">N7</f>
        <v>3.4203673001270474</v>
      </c>
      <c r="W7" s="4" t="s">
        <v>226</v>
      </c>
      <c r="X7" s="4" t="s">
        <v>6</v>
      </c>
      <c r="Y7" s="7">
        <v>1997</v>
      </c>
      <c r="Z7" s="42" t="s">
        <v>45</v>
      </c>
      <c r="AA7" s="42" t="s">
        <v>45</v>
      </c>
      <c r="AB7" s="11" t="e">
        <f t="shared" si="1"/>
        <v>#VALUE!</v>
      </c>
      <c r="AC7" s="7">
        <v>1997</v>
      </c>
      <c r="AD7" s="43">
        <v>695190</v>
      </c>
      <c r="AE7" s="43">
        <v>477499</v>
      </c>
      <c r="AF7" s="43">
        <v>251716</v>
      </c>
      <c r="AG7" s="7">
        <v>1997</v>
      </c>
      <c r="AH7" s="44">
        <v>25415486.100000001</v>
      </c>
      <c r="AI7" s="44">
        <v>20080509.600000001</v>
      </c>
      <c r="AJ7" s="4"/>
    </row>
    <row r="8" spans="9:36" ht="14.5">
      <c r="I8" s="7">
        <v>1998</v>
      </c>
      <c r="J8" s="5">
        <f t="shared" si="0"/>
        <v>0.66983406264663903</v>
      </c>
      <c r="K8" s="5">
        <f t="shared" si="2"/>
        <v>0.33016593735336097</v>
      </c>
      <c r="L8" s="2">
        <f t="shared" si="7"/>
        <v>0.66852164649395107</v>
      </c>
      <c r="M8" s="2">
        <f t="shared" si="7"/>
        <v>0.33147835350604893</v>
      </c>
      <c r="N8" s="131">
        <f t="shared" si="3"/>
        <v>3.8373048269697563</v>
      </c>
      <c r="O8" s="132">
        <f t="shared" si="4"/>
        <v>4.7715993606633589</v>
      </c>
      <c r="P8" s="138" t="e">
        <f t="shared" si="5"/>
        <v>#VALUE!</v>
      </c>
      <c r="Q8" s="131">
        <f t="shared" si="8"/>
        <v>3.1899174610001531</v>
      </c>
      <c r="R8" s="132" t="e">
        <f t="shared" si="8"/>
        <v>#VALUE!</v>
      </c>
      <c r="S8" s="133" t="e">
        <f t="shared" si="9"/>
        <v>#VALUE!</v>
      </c>
      <c r="T8" s="142" t="e">
        <f t="shared" si="6"/>
        <v>#VALUE!</v>
      </c>
      <c r="U8" s="5">
        <f t="shared" si="10"/>
        <v>3.8373048269697563</v>
      </c>
      <c r="W8" s="4" t="s">
        <v>226</v>
      </c>
      <c r="X8" s="4" t="s">
        <v>6</v>
      </c>
      <c r="Y8" s="7">
        <v>1998</v>
      </c>
      <c r="Z8" s="42" t="s">
        <v>45</v>
      </c>
      <c r="AA8" s="42" t="s">
        <v>45</v>
      </c>
      <c r="AB8" s="11" t="e">
        <f t="shared" si="1"/>
        <v>#VALUE!</v>
      </c>
      <c r="AC8" s="7">
        <v>1998</v>
      </c>
      <c r="AD8" s="43">
        <v>722385</v>
      </c>
      <c r="AE8" s="43">
        <v>507777</v>
      </c>
      <c r="AF8" s="43">
        <v>270202</v>
      </c>
      <c r="AG8" s="7">
        <v>1998</v>
      </c>
      <c r="AH8" s="44">
        <v>26657610.199999999</v>
      </c>
      <c r="AI8" s="44">
        <v>21177247.800000001</v>
      </c>
      <c r="AJ8" s="4"/>
    </row>
    <row r="9" spans="9:36" ht="14.5">
      <c r="I9" s="7">
        <v>1999</v>
      </c>
      <c r="J9" s="5">
        <f t="shared" si="0"/>
        <v>0.66841324453972006</v>
      </c>
      <c r="K9" s="5">
        <f t="shared" si="2"/>
        <v>0.33158675546027994</v>
      </c>
      <c r="L9" s="2">
        <f t="shared" si="7"/>
        <v>0.66912365359317949</v>
      </c>
      <c r="M9" s="2">
        <f t="shared" si="7"/>
        <v>0.33087634640682045</v>
      </c>
      <c r="N9" s="131">
        <f t="shared" si="3"/>
        <v>4.3060894978221853</v>
      </c>
      <c r="O9" s="132">
        <f t="shared" si="4"/>
        <v>4.745714475000895</v>
      </c>
      <c r="P9" s="138" t="e">
        <f t="shared" si="5"/>
        <v>#VALUE!</v>
      </c>
      <c r="Q9" s="131">
        <f t="shared" si="8"/>
        <v>3.1754698084226365</v>
      </c>
      <c r="R9" s="132" t="e">
        <f t="shared" si="8"/>
        <v>#VALUE!</v>
      </c>
      <c r="S9" s="133" t="e">
        <f t="shared" si="9"/>
        <v>#VALUE!</v>
      </c>
      <c r="T9" s="142" t="e">
        <f t="shared" si="6"/>
        <v>#VALUE!</v>
      </c>
      <c r="U9" s="5">
        <f t="shared" si="10"/>
        <v>4.3060894978221853</v>
      </c>
      <c r="W9" s="4" t="s">
        <v>226</v>
      </c>
      <c r="X9" s="4" t="s">
        <v>6</v>
      </c>
      <c r="Y9" s="7">
        <v>1999</v>
      </c>
      <c r="Z9" s="42" t="s">
        <v>45</v>
      </c>
      <c r="AA9" s="42" t="s">
        <v>45</v>
      </c>
      <c r="AB9" s="11" t="e">
        <f t="shared" si="1"/>
        <v>#VALUE!</v>
      </c>
      <c r="AC9" s="7">
        <v>1999</v>
      </c>
      <c r="AD9" s="43">
        <v>754171</v>
      </c>
      <c r="AE9" s="43">
        <v>541434</v>
      </c>
      <c r="AF9" s="43">
        <v>290390</v>
      </c>
      <c r="AG9" s="7">
        <v>1999</v>
      </c>
      <c r="AH9" s="44">
        <v>27953203.699999999</v>
      </c>
      <c r="AI9" s="44">
        <v>22429659.199999999</v>
      </c>
      <c r="AJ9" s="4"/>
    </row>
    <row r="10" spans="9:36" ht="14.5">
      <c r="I10" s="7">
        <v>2000</v>
      </c>
      <c r="J10" s="5">
        <f t="shared" si="0"/>
        <v>0.6647882958065735</v>
      </c>
      <c r="K10" s="5">
        <f t="shared" si="2"/>
        <v>0.3352117041934265</v>
      </c>
      <c r="L10" s="2">
        <f t="shared" si="7"/>
        <v>0.66660077017314678</v>
      </c>
      <c r="M10" s="2">
        <f t="shared" si="7"/>
        <v>0.33339922982685322</v>
      </c>
      <c r="N10" s="131">
        <f t="shared" si="3"/>
        <v>5.2134129323572864</v>
      </c>
      <c r="O10" s="132">
        <f t="shared" si="4"/>
        <v>4.649238482127771</v>
      </c>
      <c r="P10" s="138" t="e">
        <f t="shared" si="5"/>
        <v>#VALUE!</v>
      </c>
      <c r="Q10" s="131">
        <f t="shared" si="8"/>
        <v>3.0991859529050041</v>
      </c>
      <c r="R10" s="132" t="e">
        <f t="shared" si="8"/>
        <v>#VALUE!</v>
      </c>
      <c r="S10" s="133" t="e">
        <f t="shared" si="9"/>
        <v>#VALUE!</v>
      </c>
      <c r="T10" s="142">
        <f t="shared" si="6"/>
        <v>0.98447086294908359</v>
      </c>
      <c r="U10" s="5">
        <f t="shared" si="10"/>
        <v>5.2134129323572864</v>
      </c>
      <c r="W10" s="4" t="s">
        <v>226</v>
      </c>
      <c r="X10" s="4" t="s">
        <v>6</v>
      </c>
      <c r="Y10" s="7">
        <v>2000</v>
      </c>
      <c r="Z10" s="42">
        <v>2185096</v>
      </c>
      <c r="AA10" s="42">
        <v>2070397</v>
      </c>
      <c r="AB10" s="11">
        <f t="shared" si="1"/>
        <v>2496765.1256573256</v>
      </c>
      <c r="AC10" s="7">
        <v>2000</v>
      </c>
      <c r="AD10" s="43">
        <v>794532</v>
      </c>
      <c r="AE10" s="43">
        <v>588988</v>
      </c>
      <c r="AF10" s="43">
        <v>316224</v>
      </c>
      <c r="AG10" s="7">
        <v>2000</v>
      </c>
      <c r="AH10" s="44">
        <v>29283499.5</v>
      </c>
      <c r="AI10" s="44">
        <v>23649828.300000001</v>
      </c>
      <c r="AJ10" s="4"/>
    </row>
    <row r="11" spans="9:36" ht="14.5">
      <c r="I11" s="7">
        <v>2001</v>
      </c>
      <c r="J11" s="5">
        <f t="shared" si="0"/>
        <v>0.65020838789740876</v>
      </c>
      <c r="K11" s="5">
        <f t="shared" si="2"/>
        <v>0.34979161210259124</v>
      </c>
      <c r="L11" s="2">
        <f t="shared" si="7"/>
        <v>0.65749834185199107</v>
      </c>
      <c r="M11" s="2">
        <f t="shared" si="7"/>
        <v>0.34250165814800887</v>
      </c>
      <c r="N11" s="131">
        <f t="shared" si="3"/>
        <v>3.9043670192887348</v>
      </c>
      <c r="O11" s="132">
        <f t="shared" si="4"/>
        <v>3.6975573139201856</v>
      </c>
      <c r="P11" s="138">
        <f t="shared" si="5"/>
        <v>4.0833124404095145</v>
      </c>
      <c r="Q11" s="131">
        <f t="shared" si="8"/>
        <v>2.4311378028052242</v>
      </c>
      <c r="R11" s="132">
        <f t="shared" si="8"/>
        <v>1.3985412815766514</v>
      </c>
      <c r="S11" s="133">
        <f t="shared" si="9"/>
        <v>7.468793490685921E-2</v>
      </c>
      <c r="T11" s="142">
        <f t="shared" si="6"/>
        <v>0.9852064185578342</v>
      </c>
      <c r="U11" s="5">
        <f t="shared" si="10"/>
        <v>3.9043670192887348</v>
      </c>
      <c r="W11" s="4" t="s">
        <v>226</v>
      </c>
      <c r="X11" s="4" t="s">
        <v>6</v>
      </c>
      <c r="Y11" s="7">
        <v>2001</v>
      </c>
      <c r="Z11" s="42">
        <v>2374600</v>
      </c>
      <c r="AA11" s="42">
        <v>2276167</v>
      </c>
      <c r="AB11" s="11">
        <f t="shared" si="1"/>
        <v>2600825.9526227028</v>
      </c>
      <c r="AC11" s="7">
        <v>2001</v>
      </c>
      <c r="AD11" s="43">
        <v>826167</v>
      </c>
      <c r="AE11" s="43">
        <v>639118</v>
      </c>
      <c r="AF11" s="43">
        <v>336894</v>
      </c>
      <c r="AG11" s="7">
        <v>2001</v>
      </c>
      <c r="AH11" s="44">
        <v>30386540.800000001</v>
      </c>
      <c r="AI11" s="44">
        <v>24634339.5</v>
      </c>
      <c r="AJ11" s="4"/>
    </row>
    <row r="12" spans="9:36" ht="14.5">
      <c r="I12" s="7">
        <v>2002</v>
      </c>
      <c r="J12" s="5">
        <f t="shared" si="0"/>
        <v>0.64401803812658343</v>
      </c>
      <c r="K12" s="5">
        <f t="shared" si="2"/>
        <v>0.35598196187341657</v>
      </c>
      <c r="L12" s="2">
        <f t="shared" si="7"/>
        <v>0.64711321301199609</v>
      </c>
      <c r="M12" s="2">
        <f t="shared" si="7"/>
        <v>0.35288678698800391</v>
      </c>
      <c r="N12" s="131">
        <f t="shared" si="3"/>
        <v>2.5997614918447098</v>
      </c>
      <c r="O12" s="132">
        <f t="shared" si="4"/>
        <v>2.5394037267062686</v>
      </c>
      <c r="P12" s="138">
        <f t="shared" si="5"/>
        <v>4.050229379622472</v>
      </c>
      <c r="Q12" s="131">
        <f t="shared" si="8"/>
        <v>1.6432817047235302</v>
      </c>
      <c r="R12" s="132">
        <f t="shared" si="8"/>
        <v>1.4292724323393904</v>
      </c>
      <c r="S12" s="133">
        <f t="shared" si="9"/>
        <v>-0.47279264521821074</v>
      </c>
      <c r="T12" s="142">
        <f t="shared" si="6"/>
        <v>0.98055942903929705</v>
      </c>
      <c r="U12" s="5">
        <f t="shared" si="10"/>
        <v>2.5997614918447098</v>
      </c>
      <c r="W12" s="4" t="s">
        <v>226</v>
      </c>
      <c r="X12" s="4" t="s">
        <v>6</v>
      </c>
      <c r="Y12" s="7">
        <v>2002</v>
      </c>
      <c r="Z12" s="42">
        <v>2585416</v>
      </c>
      <c r="AA12" s="42">
        <v>2472751</v>
      </c>
      <c r="AB12" s="11">
        <f t="shared" si="1"/>
        <v>2708327.7078976422</v>
      </c>
      <c r="AC12" s="7">
        <v>2002</v>
      </c>
      <c r="AD12" s="43">
        <v>847927</v>
      </c>
      <c r="AE12" s="43">
        <v>683263</v>
      </c>
      <c r="AF12" s="43">
        <v>358651</v>
      </c>
      <c r="AG12" s="7">
        <v>2002</v>
      </c>
      <c r="AH12" s="44">
        <v>31168058.699999999</v>
      </c>
      <c r="AI12" s="44">
        <v>25403635</v>
      </c>
      <c r="AJ12" s="4"/>
    </row>
    <row r="13" spans="9:36" ht="14.5">
      <c r="I13" s="7">
        <v>2003</v>
      </c>
      <c r="J13" s="5">
        <f t="shared" si="0"/>
        <v>0.63679287985751887</v>
      </c>
      <c r="K13" s="5">
        <f t="shared" si="2"/>
        <v>0.36320712014248113</v>
      </c>
      <c r="L13" s="2">
        <f t="shared" si="7"/>
        <v>0.64040545899205115</v>
      </c>
      <c r="M13" s="2">
        <f t="shared" si="7"/>
        <v>0.35959454100794885</v>
      </c>
      <c r="N13" s="131">
        <f t="shared" si="3"/>
        <v>2.6652232665709263</v>
      </c>
      <c r="O13" s="132">
        <f t="shared" si="4"/>
        <v>2.641171770056161</v>
      </c>
      <c r="P13" s="138">
        <f t="shared" si="5"/>
        <v>4.2026305296316124</v>
      </c>
      <c r="Q13" s="131">
        <f t="shared" si="8"/>
        <v>1.6914208196796638</v>
      </c>
      <c r="R13" s="132">
        <f t="shared" si="8"/>
        <v>1.5112429963288727</v>
      </c>
      <c r="S13" s="133">
        <f t="shared" si="9"/>
        <v>-0.53744054943761022</v>
      </c>
      <c r="T13" s="142">
        <f t="shared" si="6"/>
        <v>0.97530364107494072</v>
      </c>
      <c r="U13" s="5">
        <f t="shared" si="10"/>
        <v>2.6652232665709263</v>
      </c>
      <c r="W13" s="4" t="s">
        <v>226</v>
      </c>
      <c r="X13" s="4" t="s">
        <v>6</v>
      </c>
      <c r="Y13" s="7">
        <v>2003</v>
      </c>
      <c r="Z13" s="42">
        <v>2838925</v>
      </c>
      <c r="AA13" s="42">
        <v>2696387</v>
      </c>
      <c r="AB13" s="11">
        <f t="shared" si="1"/>
        <v>2824574.3135011927</v>
      </c>
      <c r="AC13" s="7">
        <v>2003</v>
      </c>
      <c r="AD13" s="43">
        <v>870830</v>
      </c>
      <c r="AE13" s="43">
        <v>727883</v>
      </c>
      <c r="AF13" s="43">
        <v>379836</v>
      </c>
      <c r="AG13" s="7">
        <v>2003</v>
      </c>
      <c r="AH13" s="44">
        <v>32002228.100000001</v>
      </c>
      <c r="AI13" s="44">
        <v>26225064.5</v>
      </c>
      <c r="AJ13" s="4"/>
    </row>
    <row r="14" spans="9:36" ht="14.5">
      <c r="I14" s="7">
        <v>2004</v>
      </c>
      <c r="J14" s="5">
        <f t="shared" si="0"/>
        <v>0.63713329370042249</v>
      </c>
      <c r="K14" s="5">
        <f t="shared" si="2"/>
        <v>0.36286670629957751</v>
      </c>
      <c r="L14" s="2">
        <f t="shared" si="7"/>
        <v>0.63696308677897062</v>
      </c>
      <c r="M14" s="2">
        <f t="shared" si="7"/>
        <v>0.36303691322102932</v>
      </c>
      <c r="N14" s="131">
        <f t="shared" si="3"/>
        <v>2.7640590819911992</v>
      </c>
      <c r="O14" s="132">
        <f t="shared" si="4"/>
        <v>2.7549733322139502</v>
      </c>
      <c r="P14" s="138">
        <f t="shared" si="5"/>
        <v>4.1963788949484382</v>
      </c>
      <c r="Q14" s="131">
        <f t="shared" si="8"/>
        <v>1.7548163176807443</v>
      </c>
      <c r="R14" s="132">
        <f t="shared" si="8"/>
        <v>1.5234404407279551</v>
      </c>
      <c r="S14" s="133">
        <f t="shared" si="9"/>
        <v>-0.51419767641750025</v>
      </c>
      <c r="T14" s="142">
        <f t="shared" si="6"/>
        <v>0.97030152382115897</v>
      </c>
      <c r="U14" s="5">
        <f t="shared" si="10"/>
        <v>2.7640590819911992</v>
      </c>
      <c r="W14" s="4" t="s">
        <v>226</v>
      </c>
      <c r="X14" s="4" t="s">
        <v>6</v>
      </c>
      <c r="Y14" s="7">
        <v>2004</v>
      </c>
      <c r="Z14" s="42">
        <v>3136789</v>
      </c>
      <c r="AA14" s="42">
        <v>2960592</v>
      </c>
      <c r="AB14" s="11">
        <f t="shared" si="1"/>
        <v>2945626.2902179956</v>
      </c>
      <c r="AC14" s="7">
        <v>2004</v>
      </c>
      <c r="AD14" s="43">
        <v>895236</v>
      </c>
      <c r="AE14" s="43">
        <v>775375</v>
      </c>
      <c r="AF14" s="43">
        <v>405363</v>
      </c>
      <c r="AG14" s="7">
        <v>2004</v>
      </c>
      <c r="AH14" s="44">
        <v>32896137.899999999</v>
      </c>
      <c r="AI14" s="44">
        <v>26992737.100000001</v>
      </c>
      <c r="AJ14" s="4"/>
    </row>
    <row r="15" spans="9:36" ht="14.5">
      <c r="I15" s="7">
        <v>2005</v>
      </c>
      <c r="J15" s="5">
        <f t="shared" si="0"/>
        <v>0.63427489874034626</v>
      </c>
      <c r="K15" s="5">
        <f t="shared" si="2"/>
        <v>0.36572510125965374</v>
      </c>
      <c r="L15" s="2">
        <f t="shared" si="7"/>
        <v>0.63570409622038437</v>
      </c>
      <c r="M15" s="2">
        <f t="shared" si="7"/>
        <v>0.36429590377961563</v>
      </c>
      <c r="N15" s="131">
        <f t="shared" si="3"/>
        <v>3.4026576067327952</v>
      </c>
      <c r="O15" s="132">
        <f t="shared" si="4"/>
        <v>3.197095160718888</v>
      </c>
      <c r="P15" s="138">
        <f t="shared" si="5"/>
        <v>4.3761966062145774</v>
      </c>
      <c r="Q15" s="131">
        <f t="shared" si="8"/>
        <v>2.0324064896753651</v>
      </c>
      <c r="R15" s="132">
        <f t="shared" si="8"/>
        <v>1.5942304977782262</v>
      </c>
      <c r="S15" s="133">
        <f t="shared" si="9"/>
        <v>-0.22397938072079615</v>
      </c>
      <c r="T15" s="142">
        <f t="shared" si="6"/>
        <v>0.96813068050522233</v>
      </c>
      <c r="U15" s="5">
        <f t="shared" si="10"/>
        <v>3.4026576067327952</v>
      </c>
      <c r="W15" s="4" t="s">
        <v>226</v>
      </c>
      <c r="X15" s="4" t="s">
        <v>6</v>
      </c>
      <c r="Y15" s="7">
        <v>2005</v>
      </c>
      <c r="Z15" s="42">
        <v>3462866</v>
      </c>
      <c r="AA15" s="42">
        <v>3277109</v>
      </c>
      <c r="AB15" s="11">
        <f t="shared" si="1"/>
        <v>3077394.8857605676</v>
      </c>
      <c r="AC15" s="7">
        <v>2005</v>
      </c>
      <c r="AD15" s="43">
        <v>926222</v>
      </c>
      <c r="AE15" s="43">
        <v>832410</v>
      </c>
      <c r="AF15" s="43">
        <v>435033</v>
      </c>
      <c r="AG15" s="7">
        <v>2005</v>
      </c>
      <c r="AH15" s="44">
        <v>33964851.600000001</v>
      </c>
      <c r="AI15" s="44">
        <v>27985760.300000001</v>
      </c>
      <c r="AJ15" s="4"/>
    </row>
    <row r="16" spans="9:36" ht="14.5">
      <c r="I16" s="7">
        <v>2006</v>
      </c>
      <c r="J16" s="5">
        <f t="shared" si="0"/>
        <v>0.63497093961629603</v>
      </c>
      <c r="K16" s="5">
        <f t="shared" si="2"/>
        <v>0.36502906038370397</v>
      </c>
      <c r="L16" s="2">
        <f t="shared" si="7"/>
        <v>0.63462291917832114</v>
      </c>
      <c r="M16" s="2">
        <f t="shared" si="7"/>
        <v>0.36537708082167886</v>
      </c>
      <c r="N16" s="131">
        <f t="shared" si="3"/>
        <v>4.1507297239197882</v>
      </c>
      <c r="O16" s="132">
        <f t="shared" si="4"/>
        <v>3.437698210911222</v>
      </c>
      <c r="P16" s="138">
        <f t="shared" si="5"/>
        <v>4.5690405798064049</v>
      </c>
      <c r="Q16" s="131">
        <f t="shared" si="8"/>
        <v>2.1816420738625717</v>
      </c>
      <c r="R16" s="132">
        <f t="shared" si="8"/>
        <v>1.6694227092054552</v>
      </c>
      <c r="S16" s="133">
        <f t="shared" si="9"/>
        <v>0.29966494085176132</v>
      </c>
      <c r="T16" s="142">
        <f t="shared" si="6"/>
        <v>0.97103617994365354</v>
      </c>
      <c r="U16" s="5">
        <f t="shared" si="10"/>
        <v>4.1507297239197882</v>
      </c>
      <c r="W16" s="4" t="s">
        <v>226</v>
      </c>
      <c r="X16" s="4" t="s">
        <v>6</v>
      </c>
      <c r="Y16" s="7">
        <v>2006</v>
      </c>
      <c r="Z16" s="42">
        <v>3770605</v>
      </c>
      <c r="AA16" s="42">
        <v>3624756</v>
      </c>
      <c r="AB16" s="11">
        <f t="shared" si="1"/>
        <v>3221263.9982401663</v>
      </c>
      <c r="AC16" s="7">
        <v>2006</v>
      </c>
      <c r="AD16" s="43">
        <v>965476</v>
      </c>
      <c r="AE16" s="43">
        <v>897257</v>
      </c>
      <c r="AF16" s="43">
        <v>471451</v>
      </c>
      <c r="AG16" s="7">
        <v>2006</v>
      </c>
      <c r="AH16" s="44">
        <v>35152762.100000001</v>
      </c>
      <c r="AI16" s="44">
        <v>29088766.899999999</v>
      </c>
      <c r="AJ16" s="4"/>
    </row>
    <row r="17" spans="9:36" ht="14.5">
      <c r="I17" s="7">
        <v>2007</v>
      </c>
      <c r="J17" s="5">
        <f t="shared" si="0"/>
        <v>0.63232677438946694</v>
      </c>
      <c r="K17" s="5">
        <f t="shared" si="2"/>
        <v>0.36767322561053306</v>
      </c>
      <c r="L17" s="2">
        <f t="shared" si="7"/>
        <v>0.63364885700288154</v>
      </c>
      <c r="M17" s="2">
        <f t="shared" si="7"/>
        <v>0.36635114299711852</v>
      </c>
      <c r="N17" s="131">
        <f t="shared" si="3"/>
        <v>3.976429877386245</v>
      </c>
      <c r="O17" s="132">
        <f t="shared" si="4"/>
        <v>2.4420829259643284</v>
      </c>
      <c r="P17" s="138">
        <f t="shared" si="5"/>
        <v>4.4965041683074247</v>
      </c>
      <c r="Q17" s="131">
        <f t="shared" si="8"/>
        <v>1.5474230547435492</v>
      </c>
      <c r="R17" s="132">
        <f t="shared" si="8"/>
        <v>1.6472994415507327</v>
      </c>
      <c r="S17" s="133">
        <f t="shared" si="9"/>
        <v>0.78170738109196281</v>
      </c>
      <c r="T17" s="142">
        <f t="shared" si="6"/>
        <v>0.97865658727387839</v>
      </c>
      <c r="U17" s="5">
        <f t="shared" si="10"/>
        <v>3.976429877386245</v>
      </c>
      <c r="W17" s="4" t="s">
        <v>226</v>
      </c>
      <c r="X17" s="4" t="s">
        <v>6</v>
      </c>
      <c r="Y17" s="7">
        <v>2007</v>
      </c>
      <c r="Z17" s="42">
        <v>4003923</v>
      </c>
      <c r="AA17" s="42">
        <v>3944020</v>
      </c>
      <c r="AB17" s="11">
        <f t="shared" si="1"/>
        <v>3369414.0951754907</v>
      </c>
      <c r="AC17" s="7">
        <v>2007</v>
      </c>
      <c r="AD17" s="43">
        <v>1004641</v>
      </c>
      <c r="AE17" s="43">
        <v>969173</v>
      </c>
      <c r="AF17" s="43">
        <v>508424</v>
      </c>
      <c r="AG17" s="7">
        <v>2007</v>
      </c>
      <c r="AH17" s="44">
        <v>36021789.700000003</v>
      </c>
      <c r="AI17" s="44">
        <v>29884669.100000001</v>
      </c>
      <c r="AJ17" s="4"/>
    </row>
    <row r="18" spans="9:36" ht="14.5">
      <c r="I18" s="7">
        <v>2008</v>
      </c>
      <c r="J18" s="5">
        <f t="shared" si="0"/>
        <v>0.64249933274090398</v>
      </c>
      <c r="K18" s="5">
        <f t="shared" si="2"/>
        <v>0.35750066725909602</v>
      </c>
      <c r="L18" s="2">
        <f t="shared" si="7"/>
        <v>0.63741305356518541</v>
      </c>
      <c r="M18" s="2">
        <f t="shared" si="7"/>
        <v>0.36258694643481454</v>
      </c>
      <c r="N18" s="131">
        <f t="shared" si="3"/>
        <v>1.2700683995847228</v>
      </c>
      <c r="O18" s="132">
        <f t="shared" si="4"/>
        <v>0.62603453335405845</v>
      </c>
      <c r="P18" s="138">
        <f t="shared" si="5"/>
        <v>3.793943693786872</v>
      </c>
      <c r="Q18" s="131">
        <f t="shared" si="8"/>
        <v>0.3990425835424663</v>
      </c>
      <c r="R18" s="132">
        <f t="shared" si="8"/>
        <v>1.3756344588758029</v>
      </c>
      <c r="S18" s="133">
        <f t="shared" si="9"/>
        <v>-0.50460864283354634</v>
      </c>
      <c r="T18" s="142">
        <f t="shared" si="6"/>
        <v>0.97373064038015755</v>
      </c>
      <c r="U18" s="5">
        <f t="shared" si="10"/>
        <v>1.2700683995847228</v>
      </c>
      <c r="W18" s="4" t="s">
        <v>226</v>
      </c>
      <c r="X18" s="4" t="s">
        <v>6</v>
      </c>
      <c r="Y18" s="7">
        <v>2008</v>
      </c>
      <c r="Z18" s="42">
        <v>4074566</v>
      </c>
      <c r="AA18" s="42">
        <v>4158748</v>
      </c>
      <c r="AB18" s="11">
        <f t="shared" si="1"/>
        <v>3499703.6979689375</v>
      </c>
      <c r="AC18" s="7">
        <v>2008</v>
      </c>
      <c r="AD18" s="43">
        <v>1017482</v>
      </c>
      <c r="AE18" s="43">
        <v>1022552</v>
      </c>
      <c r="AF18" s="43">
        <v>544126</v>
      </c>
      <c r="AG18" s="7">
        <v>2008</v>
      </c>
      <c r="AH18" s="44">
        <v>36248005.899999999</v>
      </c>
      <c r="AI18" s="44">
        <v>30021024.899999999</v>
      </c>
      <c r="AJ18" s="4"/>
    </row>
    <row r="19" spans="9:36" ht="14.5">
      <c r="I19" s="7">
        <v>2009</v>
      </c>
      <c r="J19" s="5">
        <f t="shared" si="0"/>
        <v>0.63874575888613183</v>
      </c>
      <c r="K19" s="5">
        <f t="shared" si="2"/>
        <v>0.36125424111386817</v>
      </c>
      <c r="L19" s="2">
        <f t="shared" si="7"/>
        <v>0.64062254581351796</v>
      </c>
      <c r="M19" s="2">
        <f t="shared" si="7"/>
        <v>0.35937745418648209</v>
      </c>
      <c r="N19" s="131">
        <f t="shared" si="3"/>
        <v>-3.2983817224168988</v>
      </c>
      <c r="O19" s="132">
        <f t="shared" si="4"/>
        <v>-6.2172319472512783</v>
      </c>
      <c r="P19" s="138">
        <f t="shared" si="5"/>
        <v>2.2482269216579809</v>
      </c>
      <c r="Q19" s="131">
        <f t="shared" si="8"/>
        <v>-3.9828989579612495</v>
      </c>
      <c r="R19" s="132">
        <f t="shared" si="8"/>
        <v>0.80796206753895672</v>
      </c>
      <c r="S19" s="133">
        <f t="shared" si="9"/>
        <v>-0.12344483199460599</v>
      </c>
      <c r="T19" s="142">
        <f t="shared" si="6"/>
        <v>0.97252936183774807</v>
      </c>
      <c r="U19" s="5">
        <f t="shared" si="10"/>
        <v>-3.2983817224168988</v>
      </c>
      <c r="W19" s="4" t="s">
        <v>226</v>
      </c>
      <c r="X19" s="4" t="s">
        <v>6</v>
      </c>
      <c r="Y19" s="7">
        <v>2009</v>
      </c>
      <c r="Z19" s="42">
        <v>4061067</v>
      </c>
      <c r="AA19" s="42">
        <v>4167209</v>
      </c>
      <c r="AB19" s="11">
        <f t="shared" si="1"/>
        <v>3579276.1112495018</v>
      </c>
      <c r="AC19" s="7">
        <v>2009</v>
      </c>
      <c r="AD19" s="43">
        <v>984469</v>
      </c>
      <c r="AE19" s="43">
        <v>1002045</v>
      </c>
      <c r="AF19" s="43">
        <v>530045</v>
      </c>
      <c r="AG19" s="7">
        <v>2009</v>
      </c>
      <c r="AH19" s="44">
        <v>34063010.200000003</v>
      </c>
      <c r="AI19" s="44">
        <v>28208533.699999999</v>
      </c>
      <c r="AJ19" s="4"/>
    </row>
    <row r="20" spans="9:36" ht="14.5">
      <c r="I20" s="7">
        <v>2010</v>
      </c>
      <c r="J20" s="5">
        <f t="shared" si="0"/>
        <v>0.64582118112692044</v>
      </c>
      <c r="K20" s="5">
        <f t="shared" si="2"/>
        <v>0.35417881887307956</v>
      </c>
      <c r="L20" s="2">
        <f t="shared" si="7"/>
        <v>0.64228347000652608</v>
      </c>
      <c r="M20" s="2">
        <f t="shared" si="7"/>
        <v>0.35771652999347386</v>
      </c>
      <c r="N20" s="131">
        <f t="shared" si="3"/>
        <v>-0.10579822999901012</v>
      </c>
      <c r="O20" s="132">
        <f t="shared" si="4"/>
        <v>-2.3475200440163491</v>
      </c>
      <c r="P20" s="138">
        <f t="shared" si="5"/>
        <v>1.7673678289911621</v>
      </c>
      <c r="Q20" s="131">
        <f t="shared" si="8"/>
        <v>-1.5077733197806935</v>
      </c>
      <c r="R20" s="132">
        <f t="shared" si="8"/>
        <v>0.63221668700881783</v>
      </c>
      <c r="S20" s="133">
        <f t="shared" si="9"/>
        <v>0.76975840277286556</v>
      </c>
      <c r="T20" s="142">
        <f t="shared" si="6"/>
        <v>0.98004437493522711</v>
      </c>
      <c r="U20" s="5">
        <f t="shared" si="10"/>
        <v>-0.10579822999901012</v>
      </c>
      <c r="W20" s="4" t="s">
        <v>226</v>
      </c>
      <c r="X20" s="4" t="s">
        <v>6</v>
      </c>
      <c r="Y20" s="7">
        <v>2010</v>
      </c>
      <c r="Z20" s="42">
        <v>4063816</v>
      </c>
      <c r="AA20" s="42">
        <v>4133479</v>
      </c>
      <c r="AB20" s="11">
        <f t="shared" si="1"/>
        <v>3643097.4029858359</v>
      </c>
      <c r="AC20" s="7">
        <v>2010</v>
      </c>
      <c r="AD20" s="43">
        <v>983428</v>
      </c>
      <c r="AE20" s="43">
        <v>985479</v>
      </c>
      <c r="AF20" s="43">
        <v>526813</v>
      </c>
      <c r="AG20" s="7">
        <v>2010</v>
      </c>
      <c r="AH20" s="44">
        <v>33272687</v>
      </c>
      <c r="AI20" s="44">
        <v>27541316.699999999</v>
      </c>
      <c r="AJ20" s="4"/>
    </row>
    <row r="21" spans="9:36" ht="14.5">
      <c r="I21" s="7">
        <v>2011</v>
      </c>
      <c r="J21" s="5">
        <f t="shared" si="0"/>
        <v>0.63441343077595302</v>
      </c>
      <c r="K21" s="5">
        <f t="shared" si="2"/>
        <v>0.36558656922404698</v>
      </c>
      <c r="L21" s="2">
        <f t="shared" si="7"/>
        <v>0.64011730595143668</v>
      </c>
      <c r="M21" s="2">
        <f t="shared" si="7"/>
        <v>0.35988269404856327</v>
      </c>
      <c r="N21" s="131">
        <f t="shared" si="3"/>
        <v>-0.43595788555776949</v>
      </c>
      <c r="O21" s="132">
        <f t="shared" si="4"/>
        <v>-2.2831840454188068</v>
      </c>
      <c r="P21" s="138">
        <f t="shared" si="5"/>
        <v>1.2004726450674852</v>
      </c>
      <c r="Q21" s="131">
        <f t="shared" si="8"/>
        <v>-1.4615056201447894</v>
      </c>
      <c r="R21" s="132">
        <f t="shared" si="8"/>
        <v>0.43202932963849128</v>
      </c>
      <c r="S21" s="133">
        <f t="shared" si="9"/>
        <v>0.59351840494852859</v>
      </c>
      <c r="T21" s="142">
        <f t="shared" si="6"/>
        <v>0.98587841460070125</v>
      </c>
      <c r="U21" s="5">
        <f t="shared" si="10"/>
        <v>-0.43595788555776949</v>
      </c>
      <c r="W21" s="4" t="s">
        <v>226</v>
      </c>
      <c r="X21" s="4" t="s">
        <v>6</v>
      </c>
      <c r="Y21" s="7">
        <v>2011</v>
      </c>
      <c r="Z21" s="42">
        <v>3949115</v>
      </c>
      <c r="AA21" s="42">
        <v>4112895</v>
      </c>
      <c r="AB21" s="11">
        <f t="shared" si="1"/>
        <v>3687095.3540350823</v>
      </c>
      <c r="AC21" s="7">
        <v>2011</v>
      </c>
      <c r="AD21" s="43">
        <v>979150</v>
      </c>
      <c r="AE21" s="43">
        <v>980239</v>
      </c>
      <c r="AF21" s="43">
        <v>513328</v>
      </c>
      <c r="AG21" s="7">
        <v>2011</v>
      </c>
      <c r="AH21" s="44">
        <v>32521617.100000001</v>
      </c>
      <c r="AI21" s="44">
        <v>26844958.699999999</v>
      </c>
      <c r="AJ21" s="4"/>
    </row>
    <row r="22" spans="9:36" ht="14.5">
      <c r="I22" s="7">
        <v>2012</v>
      </c>
      <c r="J22" s="5">
        <f t="shared" si="0"/>
        <v>0.62226767877110978</v>
      </c>
      <c r="K22" s="5">
        <f t="shared" si="2"/>
        <v>0.37773232122889022</v>
      </c>
      <c r="L22" s="2">
        <f t="shared" si="7"/>
        <v>0.62834055477353146</v>
      </c>
      <c r="M22" s="2">
        <f t="shared" si="7"/>
        <v>0.3716594452264686</v>
      </c>
      <c r="N22" s="131">
        <f t="shared" si="3"/>
        <v>-2.9304338373476568</v>
      </c>
      <c r="O22" s="132">
        <f t="shared" si="4"/>
        <v>-4.9143171864521662</v>
      </c>
      <c r="P22" s="138">
        <f t="shared" si="5"/>
        <v>0.69248663487968543</v>
      </c>
      <c r="Q22" s="131">
        <f t="shared" si="8"/>
        <v>-3.0878647872684541</v>
      </c>
      <c r="R22" s="132">
        <f t="shared" si="8"/>
        <v>0.257369198546128</v>
      </c>
      <c r="S22" s="133">
        <f t="shared" si="9"/>
        <v>-9.9938248625330683E-2</v>
      </c>
      <c r="T22" s="142">
        <f t="shared" si="6"/>
        <v>0.98489363714620803</v>
      </c>
      <c r="U22" s="5">
        <f t="shared" si="10"/>
        <v>-2.9304338373476568</v>
      </c>
      <c r="W22" s="4" t="s">
        <v>226</v>
      </c>
      <c r="X22" s="4" t="s">
        <v>6</v>
      </c>
      <c r="Y22" s="7">
        <v>2012</v>
      </c>
      <c r="Z22" s="42">
        <v>3769720</v>
      </c>
      <c r="AA22" s="42">
        <v>3976557</v>
      </c>
      <c r="AB22" s="11">
        <f t="shared" si="1"/>
        <v>3712716.6060638102</v>
      </c>
      <c r="AC22" s="7">
        <v>2012</v>
      </c>
      <c r="AD22" s="43">
        <v>950873</v>
      </c>
      <c r="AE22" s="43">
        <v>948339</v>
      </c>
      <c r="AF22" s="43">
        <v>481400</v>
      </c>
      <c r="AG22" s="7">
        <v>2012</v>
      </c>
      <c r="AH22" s="44">
        <v>30962036.899999999</v>
      </c>
      <c r="AI22" s="44">
        <v>25257755.5</v>
      </c>
      <c r="AJ22" s="4"/>
    </row>
    <row r="23" spans="9:36" ht="14.5">
      <c r="I23" s="7">
        <v>2013</v>
      </c>
      <c r="J23" s="5">
        <f t="shared" si="0"/>
        <v>0.62120763742504903</v>
      </c>
      <c r="K23" s="5">
        <f t="shared" si="2"/>
        <v>0.37879236257495097</v>
      </c>
      <c r="L23" s="2">
        <f t="shared" si="7"/>
        <v>0.62173765809807935</v>
      </c>
      <c r="M23" s="2">
        <f t="shared" si="7"/>
        <v>0.3782623419019206</v>
      </c>
      <c r="N23" s="131">
        <f t="shared" si="3"/>
        <v>-1.2984714150016785</v>
      </c>
      <c r="O23" s="132">
        <f t="shared" si="4"/>
        <v>-2.8781455713115633</v>
      </c>
      <c r="P23" s="138">
        <f t="shared" si="5"/>
        <v>0.40335338422732292</v>
      </c>
      <c r="Q23" s="131">
        <f t="shared" si="8"/>
        <v>-1.7894514871726099</v>
      </c>
      <c r="R23" s="132">
        <f t="shared" si="8"/>
        <v>0.15257339573189238</v>
      </c>
      <c r="S23" s="133">
        <f t="shared" si="9"/>
        <v>0.33840667643903904</v>
      </c>
      <c r="T23" s="142">
        <f t="shared" si="6"/>
        <v>0.98823222879254613</v>
      </c>
      <c r="U23" s="5">
        <f t="shared" si="10"/>
        <v>-1.2984714150016785</v>
      </c>
      <c r="W23" s="4" t="s">
        <v>226</v>
      </c>
      <c r="X23" s="4" t="s">
        <v>6</v>
      </c>
      <c r="Y23" s="7">
        <v>2013</v>
      </c>
      <c r="Z23" s="42">
        <v>3679976</v>
      </c>
      <c r="AA23" s="42">
        <v>3784956</v>
      </c>
      <c r="AB23" s="11">
        <f t="shared" si="1"/>
        <v>3727722.2166157844</v>
      </c>
      <c r="AC23" s="7">
        <v>2013</v>
      </c>
      <c r="AD23" s="43">
        <v>938606</v>
      </c>
      <c r="AE23" s="43">
        <v>932448</v>
      </c>
      <c r="AF23" s="43">
        <v>467521</v>
      </c>
      <c r="AG23" s="7">
        <v>2013</v>
      </c>
      <c r="AH23" s="44">
        <v>30083606.300000001</v>
      </c>
      <c r="AI23" s="44">
        <v>24281170.100000001</v>
      </c>
      <c r="AJ23" s="4"/>
    </row>
    <row r="24" spans="9:36" ht="14.5">
      <c r="I24" s="7">
        <v>2014</v>
      </c>
      <c r="J24" s="5">
        <f t="shared" si="0"/>
        <v>0.6246946924553376</v>
      </c>
      <c r="K24" s="5">
        <f t="shared" si="2"/>
        <v>0.3753053075446624</v>
      </c>
      <c r="L24" s="2">
        <f t="shared" si="7"/>
        <v>0.62295116494019331</v>
      </c>
      <c r="M24" s="2">
        <f t="shared" si="7"/>
        <v>0.37704883505980669</v>
      </c>
      <c r="N24" s="131">
        <f t="shared" si="3"/>
        <v>0.93889238672542064</v>
      </c>
      <c r="O24" s="132">
        <f t="shared" si="4"/>
        <v>1.0770001225086645</v>
      </c>
      <c r="P24" s="138">
        <f t="shared" si="5"/>
        <v>0.5157363802632986</v>
      </c>
      <c r="Q24" s="131">
        <f t="shared" si="8"/>
        <v>0.6709184809575035</v>
      </c>
      <c r="R24" s="132">
        <f t="shared" si="8"/>
        <v>0.19445780137623822</v>
      </c>
      <c r="S24" s="133">
        <f t="shared" si="9"/>
        <v>7.351610439167891E-2</v>
      </c>
      <c r="T24" s="142">
        <f>T25*EXP(-S25/100)</f>
        <v>0.98895900574581641</v>
      </c>
      <c r="U24" s="5">
        <f t="shared" si="10"/>
        <v>0.93889238672542064</v>
      </c>
      <c r="W24" s="4" t="s">
        <v>226</v>
      </c>
      <c r="X24" s="4" t="s">
        <v>6</v>
      </c>
      <c r="Y24" s="7">
        <v>2014</v>
      </c>
      <c r="Z24" s="42">
        <v>3713435</v>
      </c>
      <c r="AA24" s="42">
        <v>3699004</v>
      </c>
      <c r="AB24" s="11">
        <f t="shared" si="1"/>
        <v>3746997.0973046166</v>
      </c>
      <c r="AC24" s="7">
        <v>2014</v>
      </c>
      <c r="AD24" s="43">
        <v>947460</v>
      </c>
      <c r="AE24" s="43">
        <v>939949</v>
      </c>
      <c r="AF24" s="43">
        <v>473531</v>
      </c>
      <c r="AG24" s="7">
        <v>2014</v>
      </c>
      <c r="AH24" s="44">
        <v>30409357.800000001</v>
      </c>
      <c r="AI24" s="44">
        <v>24523562.399999999</v>
      </c>
      <c r="AJ24" s="4"/>
    </row>
    <row r="25" spans="9:36" ht="14.5">
      <c r="I25" s="7">
        <v>2015</v>
      </c>
      <c r="J25" s="5">
        <f t="shared" si="0"/>
        <v>0.62243091440039</v>
      </c>
      <c r="K25" s="5">
        <f t="shared" si="2"/>
        <v>0.37756908559961</v>
      </c>
      <c r="L25" s="2">
        <f t="shared" si="7"/>
        <v>0.62356280342786374</v>
      </c>
      <c r="M25" s="2">
        <f t="shared" si="7"/>
        <v>0.3764371965721362</v>
      </c>
      <c r="N25" s="131">
        <f t="shared" si="3"/>
        <v>3.2204385483057152</v>
      </c>
      <c r="O25" s="132">
        <f t="shared" si="4"/>
        <v>2.975552438576301</v>
      </c>
      <c r="P25" s="138">
        <f t="shared" si="5"/>
        <v>0.6767526901803933</v>
      </c>
      <c r="Q25" s="131">
        <f t="shared" si="8"/>
        <v>1.8554438203452546</v>
      </c>
      <c r="R25" s="132">
        <f t="shared" si="8"/>
        <v>0.2547548854641587</v>
      </c>
      <c r="S25" s="133">
        <f t="shared" si="9"/>
        <v>1.110239842496302</v>
      </c>
      <c r="T25" s="142">
        <v>1</v>
      </c>
      <c r="U25" s="5">
        <f t="shared" si="10"/>
        <v>3.2204385483057152</v>
      </c>
      <c r="W25" s="4" t="s">
        <v>226</v>
      </c>
      <c r="X25" s="4" t="s">
        <v>6</v>
      </c>
      <c r="Y25" s="7">
        <v>2015</v>
      </c>
      <c r="Z25" s="42">
        <v>3772441</v>
      </c>
      <c r="AA25" s="42">
        <v>3738651</v>
      </c>
      <c r="AB25" s="11">
        <f>Z25</f>
        <v>3772441</v>
      </c>
      <c r="AC25" s="7">
        <v>2015</v>
      </c>
      <c r="AD25" s="43">
        <v>978469</v>
      </c>
      <c r="AE25" s="43">
        <v>978469</v>
      </c>
      <c r="AF25" s="43">
        <v>492892</v>
      </c>
      <c r="AG25" s="7">
        <v>2015</v>
      </c>
      <c r="AH25" s="44">
        <v>31327800.800000001</v>
      </c>
      <c r="AI25" s="44">
        <v>25353822.899999999</v>
      </c>
      <c r="AJ25" s="4"/>
    </row>
    <row r="26" spans="9:36" ht="14.5">
      <c r="I26" s="7">
        <v>2016</v>
      </c>
      <c r="J26" s="5">
        <f t="shared" si="0"/>
        <v>0.61552471124014074</v>
      </c>
      <c r="K26" s="5">
        <f t="shared" si="2"/>
        <v>0.38447528875985926</v>
      </c>
      <c r="L26" s="2">
        <f t="shared" si="7"/>
        <v>0.61897781282026543</v>
      </c>
      <c r="M26" s="2">
        <f t="shared" si="7"/>
        <v>0.38102218717973463</v>
      </c>
      <c r="N26" s="131">
        <f t="shared" si="3"/>
        <v>2.7768125988108849</v>
      </c>
      <c r="O26" s="132">
        <f t="shared" si="4"/>
        <v>2.5364084739045722</v>
      </c>
      <c r="P26" s="138">
        <f t="shared" si="5"/>
        <v>0.71766842148708321</v>
      </c>
      <c r="Q26" s="131">
        <f t="shared" si="8"/>
        <v>1.5699805695962394</v>
      </c>
      <c r="R26" s="132">
        <f t="shared" si="8"/>
        <v>0.27344759162483612</v>
      </c>
      <c r="S26" s="133">
        <f t="shared" si="9"/>
        <v>0.93338443758980938</v>
      </c>
      <c r="T26" s="142">
        <f>T25*EXP(S26/100)</f>
        <v>1.0093775405465892</v>
      </c>
      <c r="U26" s="5">
        <f t="shared" si="10"/>
        <v>2.7768125988108849</v>
      </c>
      <c r="W26" s="4" t="s">
        <v>226</v>
      </c>
      <c r="X26" s="4" t="s">
        <v>6</v>
      </c>
      <c r="Y26" s="7">
        <v>2016</v>
      </c>
      <c r="Z26" s="42">
        <v>3869726</v>
      </c>
      <c r="AA26" s="42">
        <v>3799612</v>
      </c>
      <c r="AB26" s="11">
        <f>AB25*(AA26/Z25)</f>
        <v>3799612</v>
      </c>
      <c r="AC26" s="7">
        <v>2016</v>
      </c>
      <c r="AD26" s="43">
        <v>1006020</v>
      </c>
      <c r="AE26" s="43">
        <v>1010688</v>
      </c>
      <c r="AF26" s="43">
        <v>503724</v>
      </c>
      <c r="AG26" s="7">
        <v>2016</v>
      </c>
      <c r="AH26" s="44">
        <v>32132564.699999999</v>
      </c>
      <c r="AI26" s="44">
        <v>26018091.199999999</v>
      </c>
      <c r="AJ26" s="4"/>
    </row>
    <row r="27" spans="9:36" ht="14.5">
      <c r="I27" s="7">
        <v>2017</v>
      </c>
      <c r="J27" s="5">
        <f t="shared" si="0"/>
        <v>0.60939850991262379</v>
      </c>
      <c r="K27" s="5">
        <f t="shared" si="2"/>
        <v>0.39060149008737621</v>
      </c>
      <c r="L27" s="2">
        <f t="shared" si="7"/>
        <v>0.61246161057638226</v>
      </c>
      <c r="M27" s="2">
        <f t="shared" si="7"/>
        <v>0.38753838942361774</v>
      </c>
      <c r="N27" s="131">
        <f t="shared" si="3"/>
        <v>3.039651292884038</v>
      </c>
      <c r="O27" s="132">
        <f t="shared" si="4"/>
        <v>2.0624157893372796</v>
      </c>
      <c r="P27" s="138">
        <f t="shared" si="5"/>
        <v>0.4900465593067338</v>
      </c>
      <c r="Q27" s="131">
        <f t="shared" si="8"/>
        <v>1.263150496015671</v>
      </c>
      <c r="R27" s="132">
        <f t="shared" si="8"/>
        <v>0.18991185433631699</v>
      </c>
      <c r="S27" s="133">
        <f t="shared" si="9"/>
        <v>1.5865889425320501</v>
      </c>
      <c r="T27" s="142">
        <f>T26*EXP(S27/100)</f>
        <v>1.0255199310640111</v>
      </c>
      <c r="U27" s="5">
        <f t="shared" si="10"/>
        <v>3.039651292884038</v>
      </c>
      <c r="W27" s="4" t="s">
        <v>226</v>
      </c>
      <c r="X27" s="4" t="s">
        <v>6</v>
      </c>
      <c r="Y27" s="7">
        <v>2017</v>
      </c>
      <c r="Z27" s="42">
        <v>3971381</v>
      </c>
      <c r="AA27" s="42">
        <v>3888736</v>
      </c>
      <c r="AB27" s="11">
        <f>AB26*(AA27/Z26)</f>
        <v>3818277.5654999865</v>
      </c>
      <c r="AC27" s="7">
        <v>2017</v>
      </c>
      <c r="AD27" s="43">
        <v>1037069</v>
      </c>
      <c r="AE27" s="43">
        <v>1053180</v>
      </c>
      <c r="AF27" s="43">
        <v>523665</v>
      </c>
      <c r="AG27" s="7">
        <v>2017</v>
      </c>
      <c r="AH27" s="44">
        <v>32802152.899999999</v>
      </c>
      <c r="AI27" s="44">
        <v>26764054.5</v>
      </c>
      <c r="AJ27" s="4"/>
    </row>
    <row r="28" spans="9:36" ht="14.5">
      <c r="I28" s="7">
        <v>2018</v>
      </c>
      <c r="J28" s="5">
        <f t="shared" si="0"/>
        <v>0.61273021268491334</v>
      </c>
      <c r="K28" s="5">
        <f t="shared" si="2"/>
        <v>0.38726978731508666</v>
      </c>
      <c r="L28" s="2">
        <f t="shared" si="7"/>
        <v>0.61106436129876851</v>
      </c>
      <c r="M28" s="2">
        <f t="shared" si="7"/>
        <v>0.38893563870123143</v>
      </c>
      <c r="N28" s="131">
        <f t="shared" si="3"/>
        <v>2.2836014421189432</v>
      </c>
      <c r="O28" s="132">
        <f t="shared" si="4"/>
        <v>2.4875697359544091</v>
      </c>
      <c r="P28" s="138">
        <f t="shared" si="5"/>
        <v>1.07764945069313</v>
      </c>
      <c r="Q28" s="131">
        <f t="shared" si="8"/>
        <v>1.5200652118871272</v>
      </c>
      <c r="R28" s="132">
        <f t="shared" si="8"/>
        <v>0.41913627740136372</v>
      </c>
      <c r="S28" s="133">
        <f t="shared" si="9"/>
        <v>0.34439995283045233</v>
      </c>
      <c r="T28" s="142">
        <f>T27*EXP(S28/100)</f>
        <v>1.0290579101249349</v>
      </c>
      <c r="U28" s="5">
        <f t="shared" si="10"/>
        <v>2.2836014421189432</v>
      </c>
      <c r="W28" s="4" t="s">
        <v>226</v>
      </c>
      <c r="X28" s="4" t="s">
        <v>6</v>
      </c>
      <c r="Y28" s="7">
        <v>2018</v>
      </c>
      <c r="Z28" s="42">
        <v>4109671</v>
      </c>
      <c r="AA28" s="42">
        <v>4014410</v>
      </c>
      <c r="AB28" s="11">
        <f>AB27*(AA28/Z27)</f>
        <v>3859647.7249900727</v>
      </c>
      <c r="AC28" s="7">
        <v>2018</v>
      </c>
      <c r="AD28" s="43">
        <v>1061024</v>
      </c>
      <c r="AE28" s="43">
        <v>1088820</v>
      </c>
      <c r="AF28" s="43">
        <v>545718</v>
      </c>
      <c r="AG28" s="7">
        <v>2018</v>
      </c>
      <c r="AH28" s="44">
        <v>33628363</v>
      </c>
      <c r="AI28" s="44">
        <v>27507341.600000001</v>
      </c>
      <c r="AJ28" s="4"/>
    </row>
    <row r="29" spans="9:36" ht="14.5">
      <c r="I29" s="7">
        <v>2019</v>
      </c>
      <c r="J29" s="5">
        <f t="shared" si="0"/>
        <v>0.62214692605701594</v>
      </c>
      <c r="K29" s="5">
        <f t="shared" si="2"/>
        <v>0.37785307394298406</v>
      </c>
      <c r="L29" s="2">
        <f t="shared" si="7"/>
        <v>0.61743856937096464</v>
      </c>
      <c r="M29" s="2">
        <f t="shared" si="7"/>
        <v>0.38256143062903536</v>
      </c>
      <c r="N29" s="134">
        <f t="shared" si="3"/>
        <v>2.1641111953053738</v>
      </c>
      <c r="O29" s="135">
        <f t="shared" si="4"/>
        <v>1.8968393581221932</v>
      </c>
      <c r="P29" s="139">
        <f t="shared" si="5"/>
        <v>1.4273014159430275</v>
      </c>
      <c r="Q29" s="134">
        <f t="shared" si="8"/>
        <v>1.1711817796055057</v>
      </c>
      <c r="R29" s="135">
        <f t="shared" si="8"/>
        <v>0.54603047162201246</v>
      </c>
      <c r="S29" s="136">
        <f t="shared" si="9"/>
        <v>0.44689894407785558</v>
      </c>
      <c r="T29" s="143">
        <f>T28*EXP(S29/100)</f>
        <v>1.0336670504879473</v>
      </c>
      <c r="U29" s="5">
        <f t="shared" si="10"/>
        <v>2.1641111953053738</v>
      </c>
      <c r="W29" s="4" t="s">
        <v>226</v>
      </c>
      <c r="X29" s="4" t="s">
        <v>6</v>
      </c>
      <c r="Y29" s="7">
        <v>2019</v>
      </c>
      <c r="Z29" s="42">
        <v>4250267</v>
      </c>
      <c r="AA29" s="42">
        <v>4168749</v>
      </c>
      <c r="AB29" s="11">
        <f>AB28*(AA29/Z28)</f>
        <v>3915131.5504099093</v>
      </c>
      <c r="AC29" s="7">
        <v>2019</v>
      </c>
      <c r="AD29" s="43">
        <v>1084236</v>
      </c>
      <c r="AE29" s="43">
        <v>1128481</v>
      </c>
      <c r="AF29" s="43">
        <v>575889</v>
      </c>
      <c r="AG29" s="7">
        <v>2019</v>
      </c>
      <c r="AH29" s="44">
        <v>34272327.200000003</v>
      </c>
      <c r="AI29" s="44">
        <v>28112221.600000001</v>
      </c>
      <c r="AJ29" s="4"/>
    </row>
    <row r="30" spans="9:36" ht="14.5">
      <c r="Y30" s="8"/>
      <c r="Z30" s="42"/>
      <c r="AA30" s="42"/>
      <c r="AB30" s="8"/>
      <c r="AC30" s="8"/>
      <c r="AD30" s="43"/>
      <c r="AE30" s="43"/>
      <c r="AF30" s="43"/>
      <c r="AG30" s="8"/>
      <c r="AH30" s="44"/>
      <c r="AI30" s="44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AH2:AI2"/>
    <mergeCell ref="J31:K31"/>
    <mergeCell ref="L31:M31"/>
    <mergeCell ref="N31:P31"/>
    <mergeCell ref="Z2:AB2"/>
    <mergeCell ref="AD2:AE2"/>
    <mergeCell ref="Q31:S31"/>
    <mergeCell ref="Q3:S3"/>
    <mergeCell ref="N3:P3"/>
    <mergeCell ref="L3:M3"/>
    <mergeCell ref="J3:K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7265625" style="1" customWidth="1"/>
    <col min="21" max="22" width="11.54296875" style="1"/>
    <col min="23" max="23" width="5" style="1" customWidth="1"/>
    <col min="24" max="24" width="7" style="1" bestFit="1" customWidth="1"/>
    <col min="25" max="25" width="8.1796875" style="1" customWidth="1"/>
    <col min="26" max="26" width="8.26953125" style="1" customWidth="1"/>
    <col min="27" max="27" width="7.1796875" style="1" customWidth="1"/>
    <col min="28" max="28" width="13.36328125" style="1" customWidth="1"/>
    <col min="29" max="29" width="7" style="1" customWidth="1"/>
    <col min="30" max="30" width="8.54296875" style="1" customWidth="1"/>
    <col min="31" max="31" width="9.1796875" style="1" customWidth="1"/>
    <col min="32" max="32" width="9.54296875" style="1" customWidth="1"/>
    <col min="33" max="33" width="6.36328125" style="1" customWidth="1"/>
    <col min="34" max="34" width="9.8164062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45" t="s">
        <v>100</v>
      </c>
      <c r="AA4" s="45" t="s">
        <v>101</v>
      </c>
      <c r="AB4" s="13"/>
      <c r="AC4" s="7" t="s">
        <v>26</v>
      </c>
      <c r="AD4" s="46" t="s">
        <v>102</v>
      </c>
      <c r="AE4" s="46" t="s">
        <v>103</v>
      </c>
      <c r="AF4" s="46" t="s">
        <v>104</v>
      </c>
      <c r="AG4" s="7" t="s">
        <v>26</v>
      </c>
      <c r="AH4" s="47" t="s">
        <v>105</v>
      </c>
      <c r="AI4" s="47" t="s">
        <v>106</v>
      </c>
      <c r="AJ4" s="4"/>
    </row>
    <row r="5" spans="9:36" ht="14.5">
      <c r="I5" s="7">
        <v>1995</v>
      </c>
      <c r="J5" s="5">
        <f t="shared" ref="J5:J29" si="0">AF5*(AH5/AI5)/AE5</f>
        <v>0.67507636032874518</v>
      </c>
      <c r="K5" s="5">
        <f>1-J5</f>
        <v>0.32492363967125482</v>
      </c>
      <c r="N5" s="128"/>
      <c r="O5" s="129"/>
      <c r="P5" s="137"/>
      <c r="Q5" s="128"/>
      <c r="R5" s="129"/>
      <c r="S5" s="130"/>
      <c r="T5" s="141"/>
      <c r="W5" s="4" t="s">
        <v>227</v>
      </c>
      <c r="X5" s="4" t="s">
        <v>6</v>
      </c>
      <c r="Y5" s="7">
        <v>1995</v>
      </c>
      <c r="Z5" s="45">
        <v>321542</v>
      </c>
      <c r="AA5" s="45">
        <v>312637</v>
      </c>
      <c r="AB5" s="11">
        <f t="shared" ref="AB5:AB24" si="1">AB6/(AA6/Z5)</f>
        <v>502220.74946532014</v>
      </c>
      <c r="AC5" s="7">
        <v>1995</v>
      </c>
      <c r="AD5" s="46">
        <v>121378</v>
      </c>
      <c r="AE5" s="46">
        <v>86345</v>
      </c>
      <c r="AF5" s="46">
        <v>47351</v>
      </c>
      <c r="AG5" s="7">
        <v>1995</v>
      </c>
      <c r="AH5" s="47">
        <v>3566600</v>
      </c>
      <c r="AI5" s="47">
        <v>2897300</v>
      </c>
      <c r="AJ5" s="4"/>
    </row>
    <row r="6" spans="9:36" ht="14.5">
      <c r="I6" s="7">
        <v>1996</v>
      </c>
      <c r="J6" s="5">
        <f t="shared" si="0"/>
        <v>0.68284369258083244</v>
      </c>
      <c r="K6" s="5">
        <f t="shared" ref="K6:K29" si="2">1-J6</f>
        <v>0.31715630741916756</v>
      </c>
      <c r="L6" s="2">
        <f>(J6+J5)/2</f>
        <v>0.67896002645478881</v>
      </c>
      <c r="M6" s="2">
        <f>(K6+K5)/2</f>
        <v>0.32103997354521119</v>
      </c>
      <c r="N6" s="131">
        <f t="shared" ref="N6:N29" si="3">(LN(AD6)-LN(AD5))*100</f>
        <v>3.6856257734488196</v>
      </c>
      <c r="O6" s="132">
        <f t="shared" ref="O6:O29" si="4">(LN(AH6)-LN(AH5))*100</f>
        <v>1.591043798359415</v>
      </c>
      <c r="P6" s="138">
        <f t="shared" ref="P6:P29" si="5">(LN(AB6)-LN(AB5))*100</f>
        <v>0.86641755098266771</v>
      </c>
      <c r="Q6" s="131">
        <f>L6*O6</f>
        <v>1.0802551394248361</v>
      </c>
      <c r="R6" s="132">
        <f>M6*P6</f>
        <v>0.27815466764658231</v>
      </c>
      <c r="S6" s="133">
        <f>N6-Q6-R6</f>
        <v>2.327215966377401</v>
      </c>
      <c r="T6" s="142">
        <f t="shared" ref="T6:T23" si="6">T7*EXP(-S7/100)</f>
        <v>0.82237335215138652</v>
      </c>
      <c r="U6" s="5">
        <f>N6</f>
        <v>3.6856257734488196</v>
      </c>
      <c r="W6" s="4" t="s">
        <v>227</v>
      </c>
      <c r="X6" s="4" t="s">
        <v>6</v>
      </c>
      <c r="Y6" s="7">
        <v>1996</v>
      </c>
      <c r="Z6" s="45">
        <v>324075</v>
      </c>
      <c r="AA6" s="45">
        <v>324340</v>
      </c>
      <c r="AB6" s="11">
        <f t="shared" si="1"/>
        <v>506590.98308022571</v>
      </c>
      <c r="AC6" s="7">
        <v>1996</v>
      </c>
      <c r="AD6" s="46">
        <v>125935</v>
      </c>
      <c r="AE6" s="46">
        <v>89194</v>
      </c>
      <c r="AF6" s="46">
        <v>49349</v>
      </c>
      <c r="AG6" s="7">
        <v>1996</v>
      </c>
      <c r="AH6" s="47">
        <v>3623800</v>
      </c>
      <c r="AI6" s="47">
        <v>2936200</v>
      </c>
      <c r="AJ6" s="4"/>
    </row>
    <row r="7" spans="9:36" ht="14.5">
      <c r="I7" s="7">
        <v>1997</v>
      </c>
      <c r="J7" s="5">
        <f t="shared" si="0"/>
        <v>0.66406208652066701</v>
      </c>
      <c r="K7" s="5">
        <f t="shared" si="2"/>
        <v>0.33593791347933299</v>
      </c>
      <c r="L7" s="2">
        <f t="shared" ref="L7:M29" si="7">(J7+J6)/2</f>
        <v>0.67345288955074967</v>
      </c>
      <c r="M7" s="2">
        <f t="shared" si="7"/>
        <v>0.32654711044925028</v>
      </c>
      <c r="N7" s="131">
        <f t="shared" si="3"/>
        <v>6.0071896452898343</v>
      </c>
      <c r="O7" s="132">
        <f t="shared" si="4"/>
        <v>3.0974004034193925</v>
      </c>
      <c r="P7" s="138">
        <f t="shared" si="5"/>
        <v>1.4088365039635065</v>
      </c>
      <c r="Q7" s="131">
        <f t="shared" ref="Q7:R29" si="8">L7*O7</f>
        <v>2.0859532517784474</v>
      </c>
      <c r="R7" s="132">
        <f t="shared" si="8"/>
        <v>0.46005148946470675</v>
      </c>
      <c r="S7" s="133">
        <f t="shared" ref="S7:S29" si="9">N7-Q7-R7</f>
        <v>3.4611849040466804</v>
      </c>
      <c r="T7" s="142">
        <f t="shared" si="6"/>
        <v>0.85133554063270611</v>
      </c>
      <c r="U7" s="5">
        <f t="shared" ref="U7:U29" si="10">N7</f>
        <v>6.0071896452898343</v>
      </c>
      <c r="W7" s="4" t="s">
        <v>227</v>
      </c>
      <c r="X7" s="4" t="s">
        <v>6</v>
      </c>
      <c r="Y7" s="7">
        <v>1997</v>
      </c>
      <c r="Z7" s="45">
        <v>336994</v>
      </c>
      <c r="AA7" s="45">
        <v>328673</v>
      </c>
      <c r="AB7" s="11">
        <f t="shared" si="1"/>
        <v>513778.53330842248</v>
      </c>
      <c r="AC7" s="7">
        <v>1997</v>
      </c>
      <c r="AD7" s="46">
        <v>133732</v>
      </c>
      <c r="AE7" s="46">
        <v>96133</v>
      </c>
      <c r="AF7" s="46">
        <v>52011</v>
      </c>
      <c r="AG7" s="7">
        <v>1997</v>
      </c>
      <c r="AH7" s="47">
        <v>3737800</v>
      </c>
      <c r="AI7" s="47">
        <v>3045300</v>
      </c>
      <c r="AJ7" s="4"/>
    </row>
    <row r="8" spans="9:36" ht="14.5">
      <c r="I8" s="7">
        <v>1998</v>
      </c>
      <c r="J8" s="5">
        <f t="shared" si="0"/>
        <v>0.64849100091418754</v>
      </c>
      <c r="K8" s="5">
        <f t="shared" si="2"/>
        <v>0.35150899908581246</v>
      </c>
      <c r="L8" s="2">
        <f t="shared" si="7"/>
        <v>0.65627654371742727</v>
      </c>
      <c r="M8" s="2">
        <f t="shared" si="7"/>
        <v>0.34372345628257273</v>
      </c>
      <c r="N8" s="131">
        <f t="shared" si="3"/>
        <v>5.1694389423479592</v>
      </c>
      <c r="O8" s="132">
        <f t="shared" si="4"/>
        <v>1.378965723447223</v>
      </c>
      <c r="P8" s="138">
        <f t="shared" si="5"/>
        <v>1.8813349935699719</v>
      </c>
      <c r="Q8" s="131">
        <f t="shared" si="8"/>
        <v>0.90498285888874519</v>
      </c>
      <c r="R8" s="132">
        <f t="shared" si="8"/>
        <v>0.64665896641522247</v>
      </c>
      <c r="S8" s="133">
        <f t="shared" si="9"/>
        <v>3.6177971170439913</v>
      </c>
      <c r="T8" s="142">
        <f t="shared" si="6"/>
        <v>0.882699046526503</v>
      </c>
      <c r="U8" s="5">
        <f t="shared" si="10"/>
        <v>5.1694389423479592</v>
      </c>
      <c r="W8" s="4" t="s">
        <v>227</v>
      </c>
      <c r="X8" s="4" t="s">
        <v>6</v>
      </c>
      <c r="Y8" s="7">
        <v>1998</v>
      </c>
      <c r="Z8" s="45">
        <v>355973</v>
      </c>
      <c r="AA8" s="45">
        <v>343394</v>
      </c>
      <c r="AB8" s="11">
        <f t="shared" si="1"/>
        <v>523535.92546725582</v>
      </c>
      <c r="AC8" s="7">
        <v>1998</v>
      </c>
      <c r="AD8" s="46">
        <v>140827</v>
      </c>
      <c r="AE8" s="46">
        <v>104771</v>
      </c>
      <c r="AF8" s="46">
        <v>56096</v>
      </c>
      <c r="AG8" s="7">
        <v>1998</v>
      </c>
      <c r="AH8" s="47">
        <v>3789700</v>
      </c>
      <c r="AI8" s="47">
        <v>3128900</v>
      </c>
      <c r="AJ8" s="4"/>
    </row>
    <row r="9" spans="9:36" ht="14.5">
      <c r="I9" s="7">
        <v>1999</v>
      </c>
      <c r="J9" s="5">
        <f t="shared" si="0"/>
        <v>0.65074775554352982</v>
      </c>
      <c r="K9" s="5">
        <f t="shared" si="2"/>
        <v>0.34925224445647018</v>
      </c>
      <c r="L9" s="2">
        <f t="shared" si="7"/>
        <v>0.64961937822885862</v>
      </c>
      <c r="M9" s="2">
        <f t="shared" si="7"/>
        <v>0.35038062177114132</v>
      </c>
      <c r="N9" s="131">
        <f t="shared" si="3"/>
        <v>4.5434601239001893</v>
      </c>
      <c r="O9" s="132">
        <f t="shared" si="4"/>
        <v>2.0192152336623082</v>
      </c>
      <c r="P9" s="138">
        <f t="shared" si="5"/>
        <v>1.931376178635702</v>
      </c>
      <c r="Q9" s="131">
        <f t="shared" si="8"/>
        <v>1.311721344601948</v>
      </c>
      <c r="R9" s="132">
        <f t="shared" si="8"/>
        <v>0.67671678634434818</v>
      </c>
      <c r="S9" s="133">
        <f t="shared" si="9"/>
        <v>2.5550219929538929</v>
      </c>
      <c r="T9" s="142">
        <f t="shared" si="6"/>
        <v>0.90554278991841541</v>
      </c>
      <c r="U9" s="5">
        <f t="shared" si="10"/>
        <v>4.5434601239001893</v>
      </c>
      <c r="W9" s="4" t="s">
        <v>227</v>
      </c>
      <c r="X9" s="4" t="s">
        <v>6</v>
      </c>
      <c r="Y9" s="7">
        <v>1999</v>
      </c>
      <c r="Z9" s="45">
        <v>374726</v>
      </c>
      <c r="AA9" s="45">
        <v>362915</v>
      </c>
      <c r="AB9" s="11">
        <f t="shared" si="1"/>
        <v>533745.65034693398</v>
      </c>
      <c r="AC9" s="7">
        <v>1999</v>
      </c>
      <c r="AD9" s="46">
        <v>147373</v>
      </c>
      <c r="AE9" s="46">
        <v>110428</v>
      </c>
      <c r="AF9" s="46">
        <v>59464</v>
      </c>
      <c r="AG9" s="7">
        <v>1999</v>
      </c>
      <c r="AH9" s="47">
        <v>3867000</v>
      </c>
      <c r="AI9" s="47">
        <v>3199900</v>
      </c>
      <c r="AJ9" s="4"/>
    </row>
    <row r="10" spans="9:36" ht="14.5">
      <c r="I10" s="7">
        <v>2000</v>
      </c>
      <c r="J10" s="5">
        <f t="shared" si="0"/>
        <v>0.63689266985508564</v>
      </c>
      <c r="K10" s="5">
        <f t="shared" si="2"/>
        <v>0.36310733014491436</v>
      </c>
      <c r="L10" s="2">
        <f t="shared" si="7"/>
        <v>0.64382021269930778</v>
      </c>
      <c r="M10" s="2">
        <f t="shared" si="7"/>
        <v>0.35617978730069227</v>
      </c>
      <c r="N10" s="131">
        <f t="shared" si="3"/>
        <v>6.2578134902144811</v>
      </c>
      <c r="O10" s="132">
        <f t="shared" si="4"/>
        <v>1.3740184063680161</v>
      </c>
      <c r="P10" s="138">
        <f t="shared" si="5"/>
        <v>2.1004038573209982</v>
      </c>
      <c r="Q10" s="131">
        <f t="shared" si="8"/>
        <v>0.88462082264062003</v>
      </c>
      <c r="R10" s="132">
        <f t="shared" si="8"/>
        <v>0.74812139914614673</v>
      </c>
      <c r="S10" s="133">
        <f t="shared" si="9"/>
        <v>4.625071268427714</v>
      </c>
      <c r="T10" s="142">
        <f t="shared" si="6"/>
        <v>0.94840843156930377</v>
      </c>
      <c r="U10" s="5">
        <f t="shared" si="10"/>
        <v>6.2578134902144811</v>
      </c>
      <c r="W10" s="4" t="s">
        <v>227</v>
      </c>
      <c r="X10" s="4" t="s">
        <v>6</v>
      </c>
      <c r="Y10" s="7">
        <v>2000</v>
      </c>
      <c r="Z10" s="45">
        <v>402319</v>
      </c>
      <c r="AA10" s="45">
        <v>382680</v>
      </c>
      <c r="AB10" s="11">
        <f t="shared" si="1"/>
        <v>545075.02942086931</v>
      </c>
      <c r="AC10" s="7">
        <v>2000</v>
      </c>
      <c r="AD10" s="46">
        <v>156890</v>
      </c>
      <c r="AE10" s="46">
        <v>119381</v>
      </c>
      <c r="AF10" s="46">
        <v>63299</v>
      </c>
      <c r="AG10" s="7">
        <v>2000</v>
      </c>
      <c r="AH10" s="47">
        <v>3920500</v>
      </c>
      <c r="AI10" s="47">
        <v>3263900</v>
      </c>
      <c r="AJ10" s="4"/>
    </row>
    <row r="11" spans="9:36" ht="14.5">
      <c r="I11" s="7">
        <v>2001</v>
      </c>
      <c r="J11" s="5">
        <f t="shared" si="0"/>
        <v>0.62714722384888655</v>
      </c>
      <c r="K11" s="5">
        <f t="shared" si="2"/>
        <v>0.37285277615111345</v>
      </c>
      <c r="L11" s="2">
        <f t="shared" si="7"/>
        <v>0.63201994685198604</v>
      </c>
      <c r="M11" s="2">
        <f t="shared" si="7"/>
        <v>0.36798005314801391</v>
      </c>
      <c r="N11" s="131">
        <f t="shared" si="3"/>
        <v>2.7082296632650937</v>
      </c>
      <c r="O11" s="132">
        <f t="shared" si="4"/>
        <v>0.66859273120343232</v>
      </c>
      <c r="P11" s="138">
        <f t="shared" si="5"/>
        <v>1.976271085167447</v>
      </c>
      <c r="Q11" s="131">
        <f t="shared" si="8"/>
        <v>0.42256394244081746</v>
      </c>
      <c r="R11" s="132">
        <f t="shared" si="8"/>
        <v>0.72722833895480021</v>
      </c>
      <c r="S11" s="133">
        <f t="shared" si="9"/>
        <v>1.5584373818694759</v>
      </c>
      <c r="T11" s="142">
        <f t="shared" si="6"/>
        <v>0.96330455499033818</v>
      </c>
      <c r="U11" s="5">
        <f t="shared" si="10"/>
        <v>2.7082296632650937</v>
      </c>
      <c r="W11" s="4" t="s">
        <v>227</v>
      </c>
      <c r="X11" s="4" t="s">
        <v>6</v>
      </c>
      <c r="Y11" s="7">
        <v>2001</v>
      </c>
      <c r="Z11" s="45">
        <v>426567</v>
      </c>
      <c r="AA11" s="45">
        <v>410349</v>
      </c>
      <c r="AB11" s="11">
        <f t="shared" si="1"/>
        <v>555954.33784589905</v>
      </c>
      <c r="AC11" s="7">
        <v>2001</v>
      </c>
      <c r="AD11" s="46">
        <v>161197</v>
      </c>
      <c r="AE11" s="46">
        <v>127302</v>
      </c>
      <c r="AF11" s="46">
        <v>66893</v>
      </c>
      <c r="AG11" s="7">
        <v>2001</v>
      </c>
      <c r="AH11" s="47">
        <v>3946800</v>
      </c>
      <c r="AI11" s="47">
        <v>3306900</v>
      </c>
      <c r="AJ11" s="4"/>
    </row>
    <row r="12" spans="9:36" ht="14.5">
      <c r="I12" s="7">
        <v>2002</v>
      </c>
      <c r="J12" s="5">
        <f t="shared" si="0"/>
        <v>0.63033601059239763</v>
      </c>
      <c r="K12" s="5">
        <f t="shared" si="2"/>
        <v>0.36966398940760237</v>
      </c>
      <c r="L12" s="2">
        <f t="shared" si="7"/>
        <v>0.62874161722064215</v>
      </c>
      <c r="M12" s="2">
        <f t="shared" si="7"/>
        <v>0.37125838277935791</v>
      </c>
      <c r="N12" s="131">
        <f t="shared" si="3"/>
        <v>1.3280162143217922</v>
      </c>
      <c r="O12" s="132">
        <f t="shared" si="4"/>
        <v>0.78991943753781158</v>
      </c>
      <c r="P12" s="138">
        <f t="shared" si="5"/>
        <v>1.5649342121820453</v>
      </c>
      <c r="Q12" s="131">
        <f t="shared" si="8"/>
        <v>0.49665522463154366</v>
      </c>
      <c r="R12" s="132">
        <f t="shared" si="8"/>
        <v>0.58099494477079472</v>
      </c>
      <c r="S12" s="133">
        <f t="shared" si="9"/>
        <v>0.2503660449194538</v>
      </c>
      <c r="T12" s="142">
        <f t="shared" si="6"/>
        <v>0.96571936417492166</v>
      </c>
      <c r="U12" s="5">
        <f t="shared" si="10"/>
        <v>1.3280162143217922</v>
      </c>
      <c r="W12" s="4" t="s">
        <v>227</v>
      </c>
      <c r="X12" s="4" t="s">
        <v>6</v>
      </c>
      <c r="Y12" s="7">
        <v>2002</v>
      </c>
      <c r="Z12" s="45">
        <v>429641</v>
      </c>
      <c r="AA12" s="45">
        <v>433295</v>
      </c>
      <c r="AB12" s="11">
        <f t="shared" si="1"/>
        <v>564723.09113677067</v>
      </c>
      <c r="AC12" s="7">
        <v>2002</v>
      </c>
      <c r="AD12" s="46">
        <v>163352</v>
      </c>
      <c r="AE12" s="46">
        <v>130218</v>
      </c>
      <c r="AF12" s="46">
        <v>69012</v>
      </c>
      <c r="AG12" s="7">
        <v>2002</v>
      </c>
      <c r="AH12" s="47">
        <v>3978100</v>
      </c>
      <c r="AI12" s="47">
        <v>3344700</v>
      </c>
      <c r="AJ12" s="4"/>
    </row>
    <row r="13" spans="9:36" ht="14.5">
      <c r="I13" s="7">
        <v>2003</v>
      </c>
      <c r="J13" s="5">
        <f t="shared" si="0"/>
        <v>0.63345545750713084</v>
      </c>
      <c r="K13" s="5">
        <f t="shared" si="2"/>
        <v>0.36654454249286916</v>
      </c>
      <c r="L13" s="2">
        <f t="shared" si="7"/>
        <v>0.63189573404976418</v>
      </c>
      <c r="M13" s="2">
        <f t="shared" si="7"/>
        <v>0.36810426595023577</v>
      </c>
      <c r="N13" s="131">
        <f t="shared" si="3"/>
        <v>1.1642864549818555</v>
      </c>
      <c r="O13" s="132">
        <f t="shared" si="4"/>
        <v>-0.12576719637440448</v>
      </c>
      <c r="P13" s="138">
        <f t="shared" si="5"/>
        <v>1.5932323591970388</v>
      </c>
      <c r="Q13" s="131">
        <f t="shared" si="8"/>
        <v>-7.9471754872385156E-2</v>
      </c>
      <c r="R13" s="132">
        <f t="shared" si="8"/>
        <v>0.58647562807038833</v>
      </c>
      <c r="S13" s="133">
        <f t="shared" si="9"/>
        <v>0.65728258178385224</v>
      </c>
      <c r="T13" s="142">
        <f t="shared" si="6"/>
        <v>0.97208777564688087</v>
      </c>
      <c r="U13" s="5">
        <f t="shared" si="10"/>
        <v>1.1642864549818555</v>
      </c>
      <c r="W13" s="4" t="s">
        <v>227</v>
      </c>
      <c r="X13" s="4" t="s">
        <v>6</v>
      </c>
      <c r="Y13" s="7">
        <v>2003</v>
      </c>
      <c r="Z13" s="45">
        <v>437753</v>
      </c>
      <c r="AA13" s="45">
        <v>436541</v>
      </c>
      <c r="AB13" s="11">
        <f t="shared" si="1"/>
        <v>573792.49868596578</v>
      </c>
      <c r="AC13" s="7">
        <v>2003</v>
      </c>
      <c r="AD13" s="46">
        <v>165265</v>
      </c>
      <c r="AE13" s="46">
        <v>132423</v>
      </c>
      <c r="AF13" s="46">
        <v>70680</v>
      </c>
      <c r="AG13" s="7">
        <v>2003</v>
      </c>
      <c r="AH13" s="47">
        <v>3973100</v>
      </c>
      <c r="AI13" s="47">
        <v>3347700</v>
      </c>
      <c r="AJ13" s="4"/>
    </row>
    <row r="14" spans="9:36" ht="14.5">
      <c r="I14" s="7">
        <v>2004</v>
      </c>
      <c r="J14" s="5">
        <f t="shared" si="0"/>
        <v>0.62770987769709363</v>
      </c>
      <c r="K14" s="5">
        <f t="shared" si="2"/>
        <v>0.37229012230290637</v>
      </c>
      <c r="L14" s="2">
        <f t="shared" si="7"/>
        <v>0.63058266760211223</v>
      </c>
      <c r="M14" s="2">
        <f t="shared" si="7"/>
        <v>0.36941733239788777</v>
      </c>
      <c r="N14" s="131">
        <f t="shared" si="3"/>
        <v>3.7901447907847441</v>
      </c>
      <c r="O14" s="132">
        <f t="shared" si="4"/>
        <v>0.60224517677873735</v>
      </c>
      <c r="P14" s="138">
        <f t="shared" si="5"/>
        <v>1.7549156525719312</v>
      </c>
      <c r="Q14" s="131">
        <f t="shared" si="8"/>
        <v>0.37976537012364187</v>
      </c>
      <c r="R14" s="132">
        <f t="shared" si="8"/>
        <v>0.64829625895642118</v>
      </c>
      <c r="S14" s="133">
        <f t="shared" si="9"/>
        <v>2.7620831617046813</v>
      </c>
      <c r="T14" s="142">
        <f t="shared" si="6"/>
        <v>0.99931189403520027</v>
      </c>
      <c r="U14" s="5">
        <f t="shared" si="10"/>
        <v>3.7901447907847441</v>
      </c>
      <c r="W14" s="4" t="s">
        <v>227</v>
      </c>
      <c r="X14" s="4" t="s">
        <v>6</v>
      </c>
      <c r="Y14" s="7">
        <v>2004</v>
      </c>
      <c r="Z14" s="45">
        <v>456274</v>
      </c>
      <c r="AA14" s="45">
        <v>445503</v>
      </c>
      <c r="AB14" s="11">
        <f t="shared" si="1"/>
        <v>583950.94846201816</v>
      </c>
      <c r="AC14" s="7">
        <v>2004</v>
      </c>
      <c r="AD14" s="46">
        <v>171649</v>
      </c>
      <c r="AE14" s="46">
        <v>139033</v>
      </c>
      <c r="AF14" s="46">
        <v>73624</v>
      </c>
      <c r="AG14" s="7">
        <v>2004</v>
      </c>
      <c r="AH14" s="47">
        <v>3997100</v>
      </c>
      <c r="AI14" s="47">
        <v>3372000</v>
      </c>
      <c r="AJ14" s="4"/>
    </row>
    <row r="15" spans="9:36" ht="14.5">
      <c r="I15" s="7">
        <v>2005</v>
      </c>
      <c r="J15" s="5">
        <f t="shared" si="0"/>
        <v>0.63680977032219144</v>
      </c>
      <c r="K15" s="5">
        <f t="shared" si="2"/>
        <v>0.36319022967780856</v>
      </c>
      <c r="L15" s="2">
        <f t="shared" si="7"/>
        <v>0.63225982400964253</v>
      </c>
      <c r="M15" s="2">
        <f t="shared" si="7"/>
        <v>0.36774017599035747</v>
      </c>
      <c r="N15" s="131">
        <f t="shared" si="3"/>
        <v>2.5498101548720342</v>
      </c>
      <c r="O15" s="132">
        <f t="shared" si="4"/>
        <v>0.8792634017353862</v>
      </c>
      <c r="P15" s="138">
        <f t="shared" si="5"/>
        <v>1.7973536211236762</v>
      </c>
      <c r="Q15" s="131">
        <f t="shared" si="8"/>
        <v>0.55592292363933493</v>
      </c>
      <c r="R15" s="132">
        <f t="shared" si="8"/>
        <v>0.66095913694892694</v>
      </c>
      <c r="S15" s="133">
        <f t="shared" si="9"/>
        <v>1.3329280942837722</v>
      </c>
      <c r="T15" s="142">
        <f t="shared" si="6"/>
        <v>1.0127211725056484</v>
      </c>
      <c r="U15" s="5">
        <f t="shared" si="10"/>
        <v>2.5498101548720342</v>
      </c>
      <c r="W15" s="4" t="s">
        <v>227</v>
      </c>
      <c r="X15" s="4" t="s">
        <v>6</v>
      </c>
      <c r="Y15" s="7">
        <v>2005</v>
      </c>
      <c r="Z15" s="45">
        <v>484845</v>
      </c>
      <c r="AA15" s="45">
        <v>464549</v>
      </c>
      <c r="AB15" s="11">
        <f t="shared" si="1"/>
        <v>594541.50172282895</v>
      </c>
      <c r="AC15" s="7">
        <v>2005</v>
      </c>
      <c r="AD15" s="46">
        <v>176082</v>
      </c>
      <c r="AE15" s="46">
        <v>143921</v>
      </c>
      <c r="AF15" s="46">
        <v>77395</v>
      </c>
      <c r="AG15" s="7">
        <v>2005</v>
      </c>
      <c r="AH15" s="47">
        <v>4032400</v>
      </c>
      <c r="AI15" s="47">
        <v>3405200</v>
      </c>
      <c r="AJ15" s="4"/>
    </row>
    <row r="16" spans="9:36" ht="14.5">
      <c r="I16" s="7">
        <v>2006</v>
      </c>
      <c r="J16" s="5">
        <f t="shared" si="0"/>
        <v>0.63877841479569775</v>
      </c>
      <c r="K16" s="5">
        <f t="shared" si="2"/>
        <v>0.36122158520430225</v>
      </c>
      <c r="L16" s="2">
        <f t="shared" si="7"/>
        <v>0.63779409255894459</v>
      </c>
      <c r="M16" s="2">
        <f t="shared" si="7"/>
        <v>0.36220590744105541</v>
      </c>
      <c r="N16" s="131">
        <f t="shared" si="3"/>
        <v>3.7284207481706133</v>
      </c>
      <c r="O16" s="132">
        <f t="shared" si="4"/>
        <v>1.5453823963586188</v>
      </c>
      <c r="P16" s="138">
        <f t="shared" si="5"/>
        <v>1.7638893901013475</v>
      </c>
      <c r="Q16" s="131">
        <f t="shared" si="8"/>
        <v>0.98563576314211254</v>
      </c>
      <c r="R16" s="132">
        <f t="shared" si="8"/>
        <v>0.63889115716730838</v>
      </c>
      <c r="S16" s="133">
        <f t="shared" si="9"/>
        <v>2.1038938278611923</v>
      </c>
      <c r="T16" s="142">
        <f t="shared" si="6"/>
        <v>1.0342534647884971</v>
      </c>
      <c r="U16" s="5">
        <f t="shared" si="10"/>
        <v>3.7284207481706133</v>
      </c>
      <c r="W16" s="4" t="s">
        <v>227</v>
      </c>
      <c r="X16" s="4" t="s">
        <v>6</v>
      </c>
      <c r="Y16" s="7">
        <v>2006</v>
      </c>
      <c r="Z16" s="45">
        <v>511464</v>
      </c>
      <c r="AA16" s="45">
        <v>493473</v>
      </c>
      <c r="AB16" s="11">
        <f t="shared" si="1"/>
        <v>605121.59242576407</v>
      </c>
      <c r="AC16" s="7">
        <v>2006</v>
      </c>
      <c r="AD16" s="46">
        <v>182771</v>
      </c>
      <c r="AE16" s="46">
        <v>150758</v>
      </c>
      <c r="AF16" s="46">
        <v>81338</v>
      </c>
      <c r="AG16" s="7">
        <v>2006</v>
      </c>
      <c r="AH16" s="47">
        <v>4095200</v>
      </c>
      <c r="AI16" s="47">
        <v>3458900</v>
      </c>
      <c r="AJ16" s="4"/>
    </row>
    <row r="17" spans="9:36" ht="14.5">
      <c r="I17" s="7">
        <v>2007</v>
      </c>
      <c r="J17" s="5">
        <f t="shared" si="0"/>
        <v>0.61798308476505204</v>
      </c>
      <c r="K17" s="5">
        <f t="shared" si="2"/>
        <v>0.38201691523494796</v>
      </c>
      <c r="L17" s="2">
        <f t="shared" si="7"/>
        <v>0.62838074978037484</v>
      </c>
      <c r="M17" s="2">
        <f t="shared" si="7"/>
        <v>0.37161925021962511</v>
      </c>
      <c r="N17" s="131">
        <f t="shared" si="3"/>
        <v>5.8298535439703869</v>
      </c>
      <c r="O17" s="132">
        <f t="shared" si="4"/>
        <v>1.9634075272582763</v>
      </c>
      <c r="P17" s="138">
        <f t="shared" si="5"/>
        <v>2.3624614043141534</v>
      </c>
      <c r="Q17" s="131">
        <f t="shared" si="8"/>
        <v>1.2337674941029875</v>
      </c>
      <c r="R17" s="132">
        <f t="shared" si="8"/>
        <v>0.87793613574402829</v>
      </c>
      <c r="S17" s="133">
        <f t="shared" si="9"/>
        <v>3.7181499141233711</v>
      </c>
      <c r="T17" s="142">
        <f t="shared" si="6"/>
        <v>1.0734324115701759</v>
      </c>
      <c r="U17" s="5">
        <f t="shared" si="10"/>
        <v>5.8298535439703869</v>
      </c>
      <c r="W17" s="4" t="s">
        <v>227</v>
      </c>
      <c r="X17" s="4" t="s">
        <v>6</v>
      </c>
      <c r="Y17" s="7">
        <v>2007</v>
      </c>
      <c r="Z17" s="45">
        <v>553535</v>
      </c>
      <c r="AA17" s="45">
        <v>523691</v>
      </c>
      <c r="AB17" s="11">
        <f t="shared" si="1"/>
        <v>619587.56013920985</v>
      </c>
      <c r="AC17" s="7">
        <v>2007</v>
      </c>
      <c r="AD17" s="46">
        <v>193743</v>
      </c>
      <c r="AE17" s="46">
        <v>164142</v>
      </c>
      <c r="AF17" s="46">
        <v>85895</v>
      </c>
      <c r="AG17" s="7">
        <v>2007</v>
      </c>
      <c r="AH17" s="47">
        <v>4176400</v>
      </c>
      <c r="AI17" s="47">
        <v>3536500</v>
      </c>
      <c r="AJ17" s="4"/>
    </row>
    <row r="18" spans="9:36" ht="14.5">
      <c r="I18" s="7">
        <v>2008</v>
      </c>
      <c r="J18" s="5">
        <f t="shared" si="0"/>
        <v>0.63175261318486375</v>
      </c>
      <c r="K18" s="5">
        <f t="shared" si="2"/>
        <v>0.36824738681513625</v>
      </c>
      <c r="L18" s="2">
        <f t="shared" si="7"/>
        <v>0.62486784897495795</v>
      </c>
      <c r="M18" s="2">
        <f t="shared" si="7"/>
        <v>0.3751321510250421</v>
      </c>
      <c r="N18" s="131">
        <f t="shared" si="3"/>
        <v>0.91147936181315004</v>
      </c>
      <c r="O18" s="132">
        <f t="shared" si="4"/>
        <v>1.9514317956105032</v>
      </c>
      <c r="P18" s="138">
        <f t="shared" si="5"/>
        <v>2.1768969046318531</v>
      </c>
      <c r="Q18" s="131">
        <f t="shared" si="8"/>
        <v>1.2193869885444748</v>
      </c>
      <c r="R18" s="132">
        <f t="shared" si="8"/>
        <v>0.81662401839430299</v>
      </c>
      <c r="S18" s="133">
        <f t="shared" si="9"/>
        <v>-1.1245316451256278</v>
      </c>
      <c r="T18" s="142">
        <f t="shared" si="6"/>
        <v>1.0614289423116314</v>
      </c>
      <c r="U18" s="5">
        <f t="shared" si="10"/>
        <v>0.91147936181315004</v>
      </c>
      <c r="W18" s="4" t="s">
        <v>227</v>
      </c>
      <c r="X18" s="4" t="s">
        <v>6</v>
      </c>
      <c r="Y18" s="7">
        <v>2008</v>
      </c>
      <c r="Z18" s="45">
        <v>594698</v>
      </c>
      <c r="AA18" s="45">
        <v>565717</v>
      </c>
      <c r="AB18" s="11">
        <f t="shared" si="1"/>
        <v>633223.2212222775</v>
      </c>
      <c r="AC18" s="7">
        <v>2008</v>
      </c>
      <c r="AD18" s="46">
        <v>195517</v>
      </c>
      <c r="AE18" s="46">
        <v>170940</v>
      </c>
      <c r="AF18" s="46">
        <v>91570</v>
      </c>
      <c r="AG18" s="7">
        <v>2008</v>
      </c>
      <c r="AH18" s="47">
        <v>4258700</v>
      </c>
      <c r="AI18" s="47">
        <v>3611100</v>
      </c>
      <c r="AJ18" s="4"/>
    </row>
    <row r="19" spans="9:36" ht="14.5">
      <c r="I19" s="7">
        <v>2009</v>
      </c>
      <c r="J19" s="5">
        <f t="shared" si="0"/>
        <v>0.67685211641982257</v>
      </c>
      <c r="K19" s="5">
        <f t="shared" si="2"/>
        <v>0.32314788358017743</v>
      </c>
      <c r="L19" s="2">
        <f t="shared" si="7"/>
        <v>0.65430236480234316</v>
      </c>
      <c r="M19" s="2">
        <f t="shared" si="7"/>
        <v>0.34569763519765684</v>
      </c>
      <c r="N19" s="131">
        <f t="shared" si="3"/>
        <v>-9.0168371132410385</v>
      </c>
      <c r="O19" s="132">
        <f t="shared" si="4"/>
        <v>-3.8635729195487301</v>
      </c>
      <c r="P19" s="138">
        <f t="shared" si="5"/>
        <v>1.0684305473342093</v>
      </c>
      <c r="Q19" s="131">
        <f t="shared" si="8"/>
        <v>-2.5279448978470271</v>
      </c>
      <c r="R19" s="132">
        <f t="shared" si="8"/>
        <v>0.36935391358637432</v>
      </c>
      <c r="S19" s="133">
        <f t="shared" si="9"/>
        <v>-6.8582461289803858</v>
      </c>
      <c r="T19" s="142">
        <f t="shared" si="6"/>
        <v>0.99107367611190222</v>
      </c>
      <c r="U19" s="5">
        <f t="shared" si="10"/>
        <v>-9.0168371132410385</v>
      </c>
      <c r="W19" s="4" t="s">
        <v>227</v>
      </c>
      <c r="X19" s="4" t="s">
        <v>6</v>
      </c>
      <c r="Y19" s="7">
        <v>2009</v>
      </c>
      <c r="Z19" s="45">
        <v>592222</v>
      </c>
      <c r="AA19" s="45">
        <v>601086</v>
      </c>
      <c r="AB19" s="11">
        <f t="shared" si="1"/>
        <v>640025.04321792559</v>
      </c>
      <c r="AC19" s="7">
        <v>2009</v>
      </c>
      <c r="AD19" s="46">
        <v>178659</v>
      </c>
      <c r="AE19" s="46">
        <v>159066</v>
      </c>
      <c r="AF19" s="46">
        <v>90508</v>
      </c>
      <c r="AG19" s="7">
        <v>2009</v>
      </c>
      <c r="AH19" s="47">
        <v>4097300</v>
      </c>
      <c r="AI19" s="47">
        <v>3444400</v>
      </c>
      <c r="AJ19" s="4"/>
    </row>
    <row r="20" spans="9:36" ht="14.5">
      <c r="I20" s="7">
        <v>2010</v>
      </c>
      <c r="J20" s="5">
        <f t="shared" si="0"/>
        <v>0.66221617874440297</v>
      </c>
      <c r="K20" s="5">
        <f t="shared" si="2"/>
        <v>0.33778382125559703</v>
      </c>
      <c r="L20" s="2">
        <f t="shared" si="7"/>
        <v>0.66953414758211283</v>
      </c>
      <c r="M20" s="2">
        <f t="shared" si="7"/>
        <v>0.33046585241788723</v>
      </c>
      <c r="N20" s="131">
        <f t="shared" si="3"/>
        <v>3.1834402610675383</v>
      </c>
      <c r="O20" s="132">
        <f t="shared" si="4"/>
        <v>-0.27372502854650094</v>
      </c>
      <c r="P20" s="138">
        <f t="shared" si="5"/>
        <v>1.1501895883824886</v>
      </c>
      <c r="Q20" s="131">
        <f t="shared" si="8"/>
        <v>-0.18326825365977101</v>
      </c>
      <c r="R20" s="132">
        <f t="shared" si="8"/>
        <v>0.38009838276699792</v>
      </c>
      <c r="S20" s="133">
        <f t="shared" si="9"/>
        <v>2.9866101319603113</v>
      </c>
      <c r="T20" s="142">
        <f t="shared" si="6"/>
        <v>1.0211196273067029</v>
      </c>
      <c r="U20" s="5">
        <f t="shared" si="10"/>
        <v>3.1834402610675383</v>
      </c>
      <c r="W20" s="4" t="s">
        <v>227</v>
      </c>
      <c r="X20" s="4" t="s">
        <v>6</v>
      </c>
      <c r="Y20" s="7">
        <v>2010</v>
      </c>
      <c r="Z20" s="45">
        <v>583218</v>
      </c>
      <c r="AA20" s="45">
        <v>599073</v>
      </c>
      <c r="AB20" s="11">
        <f t="shared" si="1"/>
        <v>647429.04302050977</v>
      </c>
      <c r="AC20" s="7">
        <v>2010</v>
      </c>
      <c r="AD20" s="46">
        <v>184438</v>
      </c>
      <c r="AE20" s="46">
        <v>164663</v>
      </c>
      <c r="AF20" s="46">
        <v>91966</v>
      </c>
      <c r="AG20" s="7">
        <v>2010</v>
      </c>
      <c r="AH20" s="47">
        <v>4086100</v>
      </c>
      <c r="AI20" s="47">
        <v>3446200</v>
      </c>
      <c r="AJ20" s="4"/>
    </row>
    <row r="21" spans="9:36" ht="14.5">
      <c r="I21" s="7">
        <v>2011</v>
      </c>
      <c r="J21" s="5">
        <f t="shared" si="0"/>
        <v>0.66463616923870705</v>
      </c>
      <c r="K21" s="5">
        <f t="shared" si="2"/>
        <v>0.33536383076129295</v>
      </c>
      <c r="L21" s="2">
        <f t="shared" si="7"/>
        <v>0.66342617399155501</v>
      </c>
      <c r="M21" s="2">
        <f t="shared" si="7"/>
        <v>0.33657382600844499</v>
      </c>
      <c r="N21" s="131">
        <f t="shared" si="3"/>
        <v>1.890516997125502</v>
      </c>
      <c r="O21" s="132">
        <f t="shared" si="4"/>
        <v>1.1170581348421749</v>
      </c>
      <c r="P21" s="138">
        <f t="shared" si="5"/>
        <v>1.3056983848704462</v>
      </c>
      <c r="Q21" s="131">
        <f t="shared" si="8"/>
        <v>0.74108560452448657</v>
      </c>
      <c r="R21" s="132">
        <f t="shared" si="8"/>
        <v>0.43946390100889321</v>
      </c>
      <c r="S21" s="133">
        <f t="shared" si="9"/>
        <v>0.70996749159212236</v>
      </c>
      <c r="T21" s="142">
        <f t="shared" si="6"/>
        <v>1.0283950406858078</v>
      </c>
      <c r="U21" s="5">
        <f t="shared" si="10"/>
        <v>1.890516997125502</v>
      </c>
      <c r="W21" s="4" t="s">
        <v>227</v>
      </c>
      <c r="X21" s="4" t="s">
        <v>6</v>
      </c>
      <c r="Y21" s="7">
        <v>2011</v>
      </c>
      <c r="Z21" s="45">
        <v>609735</v>
      </c>
      <c r="AA21" s="45">
        <v>590883</v>
      </c>
      <c r="AB21" s="11">
        <f t="shared" si="1"/>
        <v>655937.94297687639</v>
      </c>
      <c r="AC21" s="7">
        <v>2011</v>
      </c>
      <c r="AD21" s="46">
        <v>187958</v>
      </c>
      <c r="AE21" s="46">
        <v>171583</v>
      </c>
      <c r="AF21" s="46">
        <v>96454</v>
      </c>
      <c r="AG21" s="7">
        <v>2011</v>
      </c>
      <c r="AH21" s="47">
        <v>4132000</v>
      </c>
      <c r="AI21" s="47">
        <v>3494800</v>
      </c>
      <c r="AJ21" s="4"/>
    </row>
    <row r="22" spans="9:36" ht="14.5">
      <c r="I22" s="7">
        <v>2012</v>
      </c>
      <c r="J22" s="5">
        <f t="shared" si="0"/>
        <v>0.67985685088389947</v>
      </c>
      <c r="K22" s="5">
        <f t="shared" si="2"/>
        <v>0.32014314911610053</v>
      </c>
      <c r="L22" s="2">
        <f t="shared" si="7"/>
        <v>0.67224651006130332</v>
      </c>
      <c r="M22" s="2">
        <f t="shared" si="7"/>
        <v>0.32775348993869674</v>
      </c>
      <c r="N22" s="131">
        <f t="shared" si="3"/>
        <v>-1.9214264678707238</v>
      </c>
      <c r="O22" s="132">
        <f t="shared" si="4"/>
        <v>0.19825445917227569</v>
      </c>
      <c r="P22" s="138">
        <f t="shared" si="5"/>
        <v>1.2257792090567321</v>
      </c>
      <c r="Q22" s="131">
        <f t="shared" si="8"/>
        <v>0.13327586828265348</v>
      </c>
      <c r="R22" s="132">
        <f t="shared" si="8"/>
        <v>0.40175341366263928</v>
      </c>
      <c r="S22" s="133">
        <f t="shared" si="9"/>
        <v>-2.4564557498160164</v>
      </c>
      <c r="T22" s="142">
        <f t="shared" si="6"/>
        <v>1.00344072228273</v>
      </c>
      <c r="U22" s="5">
        <f t="shared" si="10"/>
        <v>-1.9214264678707238</v>
      </c>
      <c r="W22" s="4" t="s">
        <v>227</v>
      </c>
      <c r="X22" s="4" t="s">
        <v>6</v>
      </c>
      <c r="Y22" s="7">
        <v>2012</v>
      </c>
      <c r="Z22" s="45">
        <v>646600</v>
      </c>
      <c r="AA22" s="45">
        <v>617255</v>
      </c>
      <c r="AB22" s="11">
        <f t="shared" si="1"/>
        <v>664027.77434818703</v>
      </c>
      <c r="AC22" s="7">
        <v>2012</v>
      </c>
      <c r="AD22" s="46">
        <v>184381</v>
      </c>
      <c r="AE22" s="46">
        <v>173661</v>
      </c>
      <c r="AF22" s="46">
        <v>99871</v>
      </c>
      <c r="AG22" s="7">
        <v>2012</v>
      </c>
      <c r="AH22" s="47">
        <v>4140200</v>
      </c>
      <c r="AI22" s="47">
        <v>3502200</v>
      </c>
      <c r="AJ22" s="4"/>
    </row>
    <row r="23" spans="9:36" ht="14.5">
      <c r="I23" s="7">
        <v>2013</v>
      </c>
      <c r="J23" s="5">
        <f t="shared" si="0"/>
        <v>0.67366245174597594</v>
      </c>
      <c r="K23" s="5">
        <f t="shared" si="2"/>
        <v>0.32633754825402406</v>
      </c>
      <c r="L23" s="2">
        <f t="shared" si="7"/>
        <v>0.67675965131493765</v>
      </c>
      <c r="M23" s="2">
        <f t="shared" si="7"/>
        <v>0.3232403486850623</v>
      </c>
      <c r="N23" s="131">
        <f t="shared" si="3"/>
        <v>-1.0593879662284422</v>
      </c>
      <c r="O23" s="132">
        <f t="shared" si="4"/>
        <v>-1.2296930088091074</v>
      </c>
      <c r="P23" s="138">
        <f t="shared" si="5"/>
        <v>0.85237304170728834</v>
      </c>
      <c r="Q23" s="131">
        <f t="shared" si="8"/>
        <v>-0.83220661186606804</v>
      </c>
      <c r="R23" s="132">
        <f t="shared" si="8"/>
        <v>0.27552135921121101</v>
      </c>
      <c r="S23" s="133">
        <f t="shared" si="9"/>
        <v>-0.5027027135735852</v>
      </c>
      <c r="T23" s="142">
        <f t="shared" si="6"/>
        <v>0.99840905629969512</v>
      </c>
      <c r="U23" s="5">
        <f t="shared" si="10"/>
        <v>-1.0593879662284422</v>
      </c>
      <c r="W23" s="4" t="s">
        <v>227</v>
      </c>
      <c r="X23" s="4" t="s">
        <v>6</v>
      </c>
      <c r="Y23" s="7">
        <v>2013</v>
      </c>
      <c r="Z23" s="45">
        <v>663296</v>
      </c>
      <c r="AA23" s="45">
        <v>652135</v>
      </c>
      <c r="AB23" s="11">
        <f t="shared" si="1"/>
        <v>669711.95889971382</v>
      </c>
      <c r="AC23" s="7">
        <v>2013</v>
      </c>
      <c r="AD23" s="46">
        <v>182438</v>
      </c>
      <c r="AE23" s="46">
        <v>175985</v>
      </c>
      <c r="AF23" s="46">
        <v>100700</v>
      </c>
      <c r="AG23" s="7">
        <v>2013</v>
      </c>
      <c r="AH23" s="47">
        <v>4089600</v>
      </c>
      <c r="AI23" s="47">
        <v>3473700</v>
      </c>
      <c r="AJ23" s="4"/>
    </row>
    <row r="24" spans="9:36" ht="14.5">
      <c r="I24" s="7">
        <v>2014</v>
      </c>
      <c r="J24" s="5">
        <f t="shared" si="0"/>
        <v>0.66798664944054786</v>
      </c>
      <c r="K24" s="5">
        <f t="shared" si="2"/>
        <v>0.33201335055945214</v>
      </c>
      <c r="L24" s="2">
        <f t="shared" si="7"/>
        <v>0.67082455059326196</v>
      </c>
      <c r="M24" s="2">
        <f t="shared" si="7"/>
        <v>0.3291754494067381</v>
      </c>
      <c r="N24" s="131">
        <f t="shared" si="3"/>
        <v>-0.30797548463201707</v>
      </c>
      <c r="O24" s="132">
        <f t="shared" si="4"/>
        <v>-0.59842234795510763</v>
      </c>
      <c r="P24" s="138">
        <f t="shared" si="5"/>
        <v>0.72479487982040069</v>
      </c>
      <c r="Q24" s="131">
        <f t="shared" si="8"/>
        <v>-0.40143640263194968</v>
      </c>
      <c r="R24" s="132">
        <f t="shared" si="8"/>
        <v>0.23858468029258312</v>
      </c>
      <c r="S24" s="133">
        <f t="shared" si="9"/>
        <v>-0.1451237622926505</v>
      </c>
      <c r="T24" s="142">
        <f>T25*EXP(-S25/100)</f>
        <v>0.99696117837569442</v>
      </c>
      <c r="U24" s="5">
        <f t="shared" si="10"/>
        <v>-0.30797548463201707</v>
      </c>
      <c r="W24" s="4" t="s">
        <v>227</v>
      </c>
      <c r="X24" s="4" t="s">
        <v>6</v>
      </c>
      <c r="Y24" s="7">
        <v>2014</v>
      </c>
      <c r="Z24" s="45">
        <v>672450</v>
      </c>
      <c r="AA24" s="45">
        <v>668121</v>
      </c>
      <c r="AB24" s="11">
        <f t="shared" si="1"/>
        <v>674583.63037322054</v>
      </c>
      <c r="AC24" s="7">
        <v>2014</v>
      </c>
      <c r="AD24" s="46">
        <v>181877</v>
      </c>
      <c r="AE24" s="46">
        <v>178410</v>
      </c>
      <c r="AF24" s="46">
        <v>100938</v>
      </c>
      <c r="AG24" s="7">
        <v>2014</v>
      </c>
      <c r="AH24" s="47">
        <v>4065200</v>
      </c>
      <c r="AI24" s="47">
        <v>3443100</v>
      </c>
      <c r="AJ24" s="4"/>
    </row>
    <row r="25" spans="9:36" ht="14.5">
      <c r="I25" s="7">
        <v>2015</v>
      </c>
      <c r="J25" s="5">
        <f t="shared" si="0"/>
        <v>0.66112941386144697</v>
      </c>
      <c r="K25" s="5">
        <f t="shared" si="2"/>
        <v>0.33887058613855303</v>
      </c>
      <c r="L25" s="2">
        <f t="shared" si="7"/>
        <v>0.66455803165099736</v>
      </c>
      <c r="M25" s="2">
        <f t="shared" si="7"/>
        <v>0.33544196834900258</v>
      </c>
      <c r="N25" s="131">
        <f t="shared" si="3"/>
        <v>0.39618572657431628</v>
      </c>
      <c r="O25" s="132">
        <f t="shared" si="4"/>
        <v>-0.22410214641706006</v>
      </c>
      <c r="P25" s="138">
        <f t="shared" si="5"/>
        <v>0.71776882083849358</v>
      </c>
      <c r="Q25" s="131">
        <f t="shared" si="8"/>
        <v>-0.14892888131168505</v>
      </c>
      <c r="R25" s="132">
        <f t="shared" si="8"/>
        <v>0.24076978608160687</v>
      </c>
      <c r="S25" s="133">
        <f t="shared" si="9"/>
        <v>0.30434482180439443</v>
      </c>
      <c r="T25" s="142">
        <v>1</v>
      </c>
      <c r="U25" s="5">
        <f t="shared" si="10"/>
        <v>0.39618572657431628</v>
      </c>
      <c r="W25" s="4" t="s">
        <v>227</v>
      </c>
      <c r="X25" s="4" t="s">
        <v>6</v>
      </c>
      <c r="Y25" s="7">
        <v>2015</v>
      </c>
      <c r="Z25" s="45">
        <v>679443</v>
      </c>
      <c r="AA25" s="45">
        <v>677294</v>
      </c>
      <c r="AB25" s="11">
        <f>Z25</f>
        <v>679443</v>
      </c>
      <c r="AC25" s="7">
        <v>2015</v>
      </c>
      <c r="AD25" s="46">
        <v>182599</v>
      </c>
      <c r="AE25" s="46">
        <v>182599</v>
      </c>
      <c r="AF25" s="46">
        <v>102084</v>
      </c>
      <c r="AG25" s="7">
        <v>2015</v>
      </c>
      <c r="AH25" s="47">
        <v>4056100</v>
      </c>
      <c r="AI25" s="47">
        <v>3429900</v>
      </c>
      <c r="AJ25" s="4"/>
    </row>
    <row r="26" spans="9:36" ht="14.5">
      <c r="I26" s="7">
        <v>2016</v>
      </c>
      <c r="J26" s="5">
        <f t="shared" si="0"/>
        <v>0.65255290720904446</v>
      </c>
      <c r="K26" s="5">
        <f t="shared" si="2"/>
        <v>0.34744709279095554</v>
      </c>
      <c r="L26" s="2">
        <f t="shared" si="7"/>
        <v>0.65684116053524577</v>
      </c>
      <c r="M26" s="2">
        <f t="shared" si="7"/>
        <v>0.34315883946475428</v>
      </c>
      <c r="N26" s="131">
        <f t="shared" si="3"/>
        <v>2.5750082734884217</v>
      </c>
      <c r="O26" s="132">
        <f t="shared" si="4"/>
        <v>0.39860295874660778</v>
      </c>
      <c r="P26" s="138">
        <f t="shared" si="5"/>
        <v>1.253293477877726</v>
      </c>
      <c r="Q26" s="131">
        <f t="shared" si="8"/>
        <v>0.26181883001590456</v>
      </c>
      <c r="R26" s="132">
        <f t="shared" si="8"/>
        <v>0.43007873537726615</v>
      </c>
      <c r="S26" s="133">
        <f t="shared" si="9"/>
        <v>1.8831107080952507</v>
      </c>
      <c r="T26" s="142">
        <f>T25*EXP(S26/100)</f>
        <v>1.0190095305889006</v>
      </c>
      <c r="U26" s="5">
        <f t="shared" si="10"/>
        <v>2.5750082734884217</v>
      </c>
      <c r="W26" s="4" t="s">
        <v>227</v>
      </c>
      <c r="X26" s="4" t="s">
        <v>6</v>
      </c>
      <c r="Y26" s="7">
        <v>2016</v>
      </c>
      <c r="Z26" s="45">
        <v>698837</v>
      </c>
      <c r="AA26" s="45">
        <v>688012</v>
      </c>
      <c r="AB26" s="11">
        <f>AB25*(AA26/Z25)</f>
        <v>688012</v>
      </c>
      <c r="AC26" s="7">
        <v>2016</v>
      </c>
      <c r="AD26" s="46">
        <v>187362</v>
      </c>
      <c r="AE26" s="46">
        <v>187394</v>
      </c>
      <c r="AF26" s="46">
        <v>103757</v>
      </c>
      <c r="AG26" s="7">
        <v>2016</v>
      </c>
      <c r="AH26" s="47">
        <v>4072300</v>
      </c>
      <c r="AI26" s="47">
        <v>3455300</v>
      </c>
      <c r="AJ26" s="4"/>
    </row>
    <row r="27" spans="9:36" ht="14.5">
      <c r="I27" s="7">
        <v>2017</v>
      </c>
      <c r="J27" s="5">
        <f t="shared" si="0"/>
        <v>0.62335910454805132</v>
      </c>
      <c r="K27" s="5">
        <f t="shared" si="2"/>
        <v>0.37664089545194868</v>
      </c>
      <c r="L27" s="2">
        <f t="shared" si="7"/>
        <v>0.63795600587854784</v>
      </c>
      <c r="M27" s="2">
        <f t="shared" si="7"/>
        <v>0.36204399412145211</v>
      </c>
      <c r="N27" s="131">
        <f t="shared" si="3"/>
        <v>3.5557577330390444</v>
      </c>
      <c r="O27" s="132">
        <f t="shared" si="4"/>
        <v>0.67058498966776625</v>
      </c>
      <c r="P27" s="138">
        <f t="shared" si="5"/>
        <v>1.4832846227829322</v>
      </c>
      <c r="Q27" s="131">
        <f t="shared" si="8"/>
        <v>0.42780372161055541</v>
      </c>
      <c r="R27" s="132">
        <f t="shared" si="8"/>
        <v>0.53701428925126415</v>
      </c>
      <c r="S27" s="133">
        <f t="shared" si="9"/>
        <v>2.5909397221772252</v>
      </c>
      <c r="T27" s="142">
        <f>T26*EXP(S27/100)</f>
        <v>1.0457564553955154</v>
      </c>
      <c r="U27" s="5">
        <f t="shared" si="10"/>
        <v>3.5557577330390444</v>
      </c>
      <c r="W27" s="4" t="s">
        <v>227</v>
      </c>
      <c r="X27" s="4" t="s">
        <v>6</v>
      </c>
      <c r="Y27" s="7">
        <v>2017</v>
      </c>
      <c r="Z27" s="45">
        <v>727724</v>
      </c>
      <c r="AA27" s="45">
        <v>709280</v>
      </c>
      <c r="AB27" s="11">
        <f>AB26*(AA27/Z26)</f>
        <v>698293.23770779173</v>
      </c>
      <c r="AC27" s="7">
        <v>2017</v>
      </c>
      <c r="AD27" s="46">
        <v>194144</v>
      </c>
      <c r="AE27" s="46">
        <v>195707</v>
      </c>
      <c r="AF27" s="46">
        <v>104558</v>
      </c>
      <c r="AG27" s="7">
        <v>2017</v>
      </c>
      <c r="AH27" s="47">
        <v>4099700</v>
      </c>
      <c r="AI27" s="47">
        <v>3513700</v>
      </c>
      <c r="AJ27" s="4"/>
    </row>
    <row r="28" spans="9:36" ht="14.5">
      <c r="I28" s="7">
        <v>2018</v>
      </c>
      <c r="J28" s="5">
        <f t="shared" si="0"/>
        <v>0.62929384677265554</v>
      </c>
      <c r="K28" s="5">
        <f t="shared" si="2"/>
        <v>0.37070615322734446</v>
      </c>
      <c r="L28" s="2">
        <f t="shared" si="7"/>
        <v>0.62632647566035349</v>
      </c>
      <c r="M28" s="2">
        <f t="shared" si="7"/>
        <v>0.37367352433964657</v>
      </c>
      <c r="N28" s="131">
        <f t="shared" si="3"/>
        <v>0.7374464108409029</v>
      </c>
      <c r="O28" s="132">
        <f t="shared" si="4"/>
        <v>2.3170224654291971</v>
      </c>
      <c r="P28" s="138">
        <f t="shared" si="5"/>
        <v>1.491317084517263</v>
      </c>
      <c r="Q28" s="131">
        <f t="shared" si="8"/>
        <v>1.4512125147981323</v>
      </c>
      <c r="R28" s="132">
        <f t="shared" si="8"/>
        <v>0.55726571087949217</v>
      </c>
      <c r="S28" s="133">
        <f t="shared" si="9"/>
        <v>-1.2710318148367215</v>
      </c>
      <c r="T28" s="142">
        <f>T27*EXP(S28/100)</f>
        <v>1.0325486735083322</v>
      </c>
      <c r="U28" s="5">
        <f t="shared" si="10"/>
        <v>0.7374464108409029</v>
      </c>
      <c r="W28" s="4" t="s">
        <v>227</v>
      </c>
      <c r="X28" s="4" t="s">
        <v>6</v>
      </c>
      <c r="Y28" s="7">
        <v>2018</v>
      </c>
      <c r="Z28" s="45">
        <v>764173</v>
      </c>
      <c r="AA28" s="45">
        <v>738658</v>
      </c>
      <c r="AB28" s="11">
        <f>AB27*(AA28/Z27)</f>
        <v>708785.04265183234</v>
      </c>
      <c r="AC28" s="7">
        <v>2018</v>
      </c>
      <c r="AD28" s="46">
        <v>195581</v>
      </c>
      <c r="AE28" s="46">
        <v>201314</v>
      </c>
      <c r="AF28" s="46">
        <v>108633</v>
      </c>
      <c r="AG28" s="7">
        <v>2018</v>
      </c>
      <c r="AH28" s="47">
        <v>4195800</v>
      </c>
      <c r="AI28" s="47">
        <v>3597900</v>
      </c>
      <c r="AJ28" s="4"/>
    </row>
    <row r="29" spans="9:36" ht="14.5">
      <c r="I29" s="7">
        <v>2019</v>
      </c>
      <c r="J29" s="5">
        <f t="shared" si="0"/>
        <v>0.62811751129842242</v>
      </c>
      <c r="K29" s="5">
        <f t="shared" si="2"/>
        <v>0.37188248870157758</v>
      </c>
      <c r="L29" s="2">
        <f t="shared" si="7"/>
        <v>0.62870567903553898</v>
      </c>
      <c r="M29" s="2">
        <f t="shared" si="7"/>
        <v>0.37129432096446102</v>
      </c>
      <c r="N29" s="134">
        <f t="shared" si="3"/>
        <v>1.5766172318109284</v>
      </c>
      <c r="O29" s="135">
        <f t="shared" si="4"/>
        <v>1.2693771543663246</v>
      </c>
      <c r="P29" s="139">
        <f t="shared" si="5"/>
        <v>1.5175310424364596</v>
      </c>
      <c r="Q29" s="134">
        <f t="shared" si="8"/>
        <v>0.79806462578808024</v>
      </c>
      <c r="R29" s="135">
        <f t="shared" si="8"/>
        <v>0.56345065794393601</v>
      </c>
      <c r="S29" s="136">
        <f t="shared" si="9"/>
        <v>0.21510194807891214</v>
      </c>
      <c r="T29" s="143">
        <f>T28*EXP(S29/100)</f>
        <v>1.0347720962754614</v>
      </c>
      <c r="U29" s="5">
        <f t="shared" si="10"/>
        <v>1.5766172318109284</v>
      </c>
      <c r="W29" s="4" t="s">
        <v>227</v>
      </c>
      <c r="X29" s="4" t="s">
        <v>6</v>
      </c>
      <c r="Y29" s="7">
        <v>2019</v>
      </c>
      <c r="Z29" s="45">
        <v>804808</v>
      </c>
      <c r="AA29" s="45">
        <v>775858</v>
      </c>
      <c r="AB29" s="11">
        <f>AB28*(AA29/Z28)</f>
        <v>719623.10317397409</v>
      </c>
      <c r="AC29" s="7">
        <v>2019</v>
      </c>
      <c r="AD29" s="46">
        <v>198689</v>
      </c>
      <c r="AE29" s="46">
        <v>207526</v>
      </c>
      <c r="AF29" s="46">
        <v>111961</v>
      </c>
      <c r="AG29" s="7">
        <v>2019</v>
      </c>
      <c r="AH29" s="47">
        <v>4249400</v>
      </c>
      <c r="AI29" s="47">
        <v>3649900</v>
      </c>
      <c r="AJ29" s="4"/>
    </row>
    <row r="30" spans="9:36" ht="14.5">
      <c r="Y30" s="8"/>
      <c r="Z30" s="45"/>
      <c r="AA30" s="45"/>
      <c r="AB30" s="8"/>
      <c r="AC30" s="8"/>
      <c r="AD30" s="46"/>
      <c r="AE30" s="46"/>
      <c r="AF30" s="46"/>
      <c r="AG30" s="8"/>
      <c r="AH30" s="47"/>
      <c r="AI30" s="47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AH2:AI2"/>
    <mergeCell ref="J31:K31"/>
    <mergeCell ref="L31:M31"/>
    <mergeCell ref="N31:P31"/>
    <mergeCell ref="Z2:AB2"/>
    <mergeCell ref="AD2:AE2"/>
    <mergeCell ref="Q31:S31"/>
    <mergeCell ref="Q3:S3"/>
    <mergeCell ref="N3:P3"/>
    <mergeCell ref="L3:M3"/>
    <mergeCell ref="J3:K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7265625" style="1" customWidth="1"/>
    <col min="21" max="21" width="12.26953125" style="1" customWidth="1"/>
    <col min="22" max="22" width="6.632812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9.54296875" style="1" customWidth="1"/>
    <col min="27" max="27" width="7.7265625" style="1" customWidth="1"/>
    <col min="28" max="28" width="13.7265625" style="1" customWidth="1"/>
    <col min="29" max="29" width="8.1796875" style="1" customWidth="1"/>
    <col min="30" max="30" width="11.08984375" style="1" customWidth="1"/>
    <col min="31" max="31" width="11.72656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6" t="s">
        <v>14</v>
      </c>
      <c r="K3" s="166"/>
      <c r="L3" s="166" t="s">
        <v>15</v>
      </c>
      <c r="M3" s="166"/>
      <c r="N3" s="157" t="s">
        <v>16</v>
      </c>
      <c r="O3" s="158"/>
      <c r="P3" s="159"/>
      <c r="Q3" s="157" t="s">
        <v>316</v>
      </c>
      <c r="R3" s="158"/>
      <c r="S3" s="159"/>
      <c r="T3" s="144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48" t="s">
        <v>107</v>
      </c>
      <c r="AA4" s="48" t="s">
        <v>108</v>
      </c>
      <c r="AB4" s="13"/>
      <c r="AC4" s="7" t="s">
        <v>26</v>
      </c>
      <c r="AD4" s="49" t="s">
        <v>109</v>
      </c>
      <c r="AE4" s="49" t="s">
        <v>110</v>
      </c>
      <c r="AF4" s="49" t="s">
        <v>111</v>
      </c>
      <c r="AG4" s="7" t="s">
        <v>26</v>
      </c>
      <c r="AH4" s="50" t="s">
        <v>112</v>
      </c>
      <c r="AI4" s="50" t="s">
        <v>113</v>
      </c>
      <c r="AJ4" s="4"/>
    </row>
    <row r="5" spans="9:36" ht="14.5">
      <c r="I5" s="7">
        <v>1995</v>
      </c>
      <c r="J5" s="5">
        <f t="shared" ref="J5:J29" si="0">AF5*(AH5/AI5)/AE5</f>
        <v>0.69146695854483187</v>
      </c>
      <c r="K5" s="5">
        <f>1-J5</f>
        <v>0.30853304145516813</v>
      </c>
      <c r="N5" s="128"/>
      <c r="O5" s="129"/>
      <c r="P5" s="137"/>
      <c r="Q5" s="128"/>
      <c r="R5" s="129"/>
      <c r="S5" s="130"/>
      <c r="T5" s="141"/>
      <c r="W5" s="4" t="s">
        <v>228</v>
      </c>
      <c r="X5" s="4" t="s">
        <v>6</v>
      </c>
      <c r="Y5" s="7">
        <v>1995</v>
      </c>
      <c r="Z5" s="48">
        <v>3398300</v>
      </c>
      <c r="AA5" s="48">
        <v>3336974</v>
      </c>
      <c r="AB5" s="11">
        <f t="shared" ref="AB5:AB24" si="1">AB6/(AA6/Z5)</f>
        <v>6326186.7619118486</v>
      </c>
      <c r="AC5" s="7">
        <v>1995</v>
      </c>
      <c r="AD5" s="49">
        <v>1418057.9641845</v>
      </c>
      <c r="AE5" s="49">
        <v>1090700</v>
      </c>
      <c r="AF5" s="49">
        <v>622234</v>
      </c>
      <c r="AG5" s="7">
        <v>1995</v>
      </c>
      <c r="AH5" s="50">
        <v>37860648</v>
      </c>
      <c r="AI5" s="50">
        <v>31236692</v>
      </c>
      <c r="AJ5" s="4"/>
    </row>
    <row r="6" spans="9:36" ht="14.5">
      <c r="I6" s="7">
        <v>1996</v>
      </c>
      <c r="J6" s="5">
        <f t="shared" si="0"/>
        <v>0.69116368239662263</v>
      </c>
      <c r="K6" s="5">
        <f t="shared" ref="K6:K29" si="2">1-J6</f>
        <v>0.30883631760337737</v>
      </c>
      <c r="L6" s="2">
        <f>(J6+J5)/2</f>
        <v>0.69131532047072719</v>
      </c>
      <c r="M6" s="2">
        <f>(K6+K5)/2</f>
        <v>0.30868467952927275</v>
      </c>
      <c r="N6" s="131">
        <f t="shared" ref="N6:N29" si="3">(LN(AD6)-LN(AD5))*100</f>
        <v>1.4686841855986899</v>
      </c>
      <c r="O6" s="132">
        <f t="shared" ref="O6:O29" si="4">(LN(AH6)-LN(AH5))*100</f>
        <v>0.31937041801377575</v>
      </c>
      <c r="P6" s="138">
        <f t="shared" ref="P6:P29" si="5">(LN(AB6)-LN(AB5))*100</f>
        <v>0.69323351297754243</v>
      </c>
      <c r="Q6" s="131">
        <f>L6*O6</f>
        <v>0.22078566287806348</v>
      </c>
      <c r="R6" s="132">
        <f>M6*P6</f>
        <v>0.21399056479242462</v>
      </c>
      <c r="S6" s="133">
        <f>N6-Q6-R6</f>
        <v>1.0339079579282018</v>
      </c>
      <c r="T6" s="142">
        <f t="shared" ref="T6:T23" si="6">T7*EXP(-S7/100)</f>
        <v>0.81036818033017044</v>
      </c>
      <c r="U6" s="5">
        <f>N6</f>
        <v>1.4686841855986899</v>
      </c>
      <c r="V6" s="5"/>
      <c r="W6" s="4" t="s">
        <v>228</v>
      </c>
      <c r="X6" s="4" t="s">
        <v>6</v>
      </c>
      <c r="Y6" s="7">
        <v>1996</v>
      </c>
      <c r="Z6" s="48">
        <v>3513402</v>
      </c>
      <c r="AA6" s="48">
        <v>3421940</v>
      </c>
      <c r="AB6" s="11">
        <f t="shared" si="1"/>
        <v>6370194.370142905</v>
      </c>
      <c r="AC6" s="7">
        <v>1996</v>
      </c>
      <c r="AD6" s="49">
        <v>1439038.44864712</v>
      </c>
      <c r="AE6" s="49">
        <v>1116862</v>
      </c>
      <c r="AF6" s="49">
        <v>639569</v>
      </c>
      <c r="AG6" s="7">
        <v>1996</v>
      </c>
      <c r="AH6" s="50">
        <v>37981757</v>
      </c>
      <c r="AI6" s="50">
        <v>31468934</v>
      </c>
      <c r="AJ6" s="4"/>
    </row>
    <row r="7" spans="9:36" ht="14.5">
      <c r="I7" s="7">
        <v>1997</v>
      </c>
      <c r="J7" s="5">
        <f t="shared" si="0"/>
        <v>0.68472689382040164</v>
      </c>
      <c r="K7" s="5">
        <f t="shared" si="2"/>
        <v>0.31527310617959836</v>
      </c>
      <c r="L7" s="2">
        <f t="shared" ref="L7:M29" si="7">(J7+J6)/2</f>
        <v>0.68794528810851219</v>
      </c>
      <c r="M7" s="2">
        <f t="shared" si="7"/>
        <v>0.31205471189148787</v>
      </c>
      <c r="N7" s="131">
        <f t="shared" si="3"/>
        <v>2.2576060874271775</v>
      </c>
      <c r="O7" s="132">
        <f t="shared" si="4"/>
        <v>0.66832574884756468</v>
      </c>
      <c r="P7" s="138">
        <f t="shared" si="5"/>
        <v>0.64201128591498957</v>
      </c>
      <c r="Q7" s="131">
        <f t="shared" ref="Q7:R29" si="8">L7*O7</f>
        <v>0.45977154984127505</v>
      </c>
      <c r="R7" s="132">
        <f t="shared" si="8"/>
        <v>0.2003426468572857</v>
      </c>
      <c r="S7" s="133">
        <f t="shared" ref="S7:S29" si="9">N7-Q7-R7</f>
        <v>1.5974918907286166</v>
      </c>
      <c r="T7" s="142">
        <f t="shared" si="6"/>
        <v>0.8234177012991245</v>
      </c>
      <c r="U7" s="5">
        <f t="shared" ref="U7:U29" si="10">N7</f>
        <v>2.2576060874271775</v>
      </c>
      <c r="V7" s="5"/>
      <c r="W7" s="4" t="s">
        <v>228</v>
      </c>
      <c r="X7" s="4" t="s">
        <v>6</v>
      </c>
      <c r="Y7" s="7">
        <v>1997</v>
      </c>
      <c r="Z7" s="48">
        <v>3618123</v>
      </c>
      <c r="AA7" s="48">
        <v>3536031</v>
      </c>
      <c r="AB7" s="11">
        <f t="shared" si="1"/>
        <v>6411223.301190922</v>
      </c>
      <c r="AC7" s="7">
        <v>1997</v>
      </c>
      <c r="AD7" s="49">
        <v>1471895.76713138</v>
      </c>
      <c r="AE7" s="49">
        <v>1154044</v>
      </c>
      <c r="AF7" s="49">
        <v>656177</v>
      </c>
      <c r="AG7" s="7">
        <v>1997</v>
      </c>
      <c r="AH7" s="50">
        <v>38236449</v>
      </c>
      <c r="AI7" s="50">
        <v>31751102</v>
      </c>
      <c r="AJ7" s="4"/>
    </row>
    <row r="8" spans="9:36" ht="14.5">
      <c r="I8" s="7">
        <v>1998</v>
      </c>
      <c r="J8" s="5">
        <f t="shared" si="0"/>
        <v>0.67566686439727419</v>
      </c>
      <c r="K8" s="5">
        <f t="shared" si="2"/>
        <v>0.32433313560272581</v>
      </c>
      <c r="L8" s="2">
        <f t="shared" si="7"/>
        <v>0.68019687910883797</v>
      </c>
      <c r="M8" s="2">
        <f t="shared" si="7"/>
        <v>0.31980312089116208</v>
      </c>
      <c r="N8" s="131">
        <f t="shared" si="3"/>
        <v>3.6307988226571553</v>
      </c>
      <c r="O8" s="132">
        <f t="shared" si="4"/>
        <v>1.0823086762624001</v>
      </c>
      <c r="P8" s="138">
        <f t="shared" si="5"/>
        <v>1.2897235730637391</v>
      </c>
      <c r="Q8" s="131">
        <f t="shared" si="8"/>
        <v>0.73618298382610226</v>
      </c>
      <c r="R8" s="132">
        <f t="shared" si="8"/>
        <v>0.41245762375268447</v>
      </c>
      <c r="S8" s="133">
        <f t="shared" si="9"/>
        <v>2.4821582150783685</v>
      </c>
      <c r="T8" s="142">
        <f t="shared" si="6"/>
        <v>0.84411200156556521</v>
      </c>
      <c r="U8" s="5">
        <f t="shared" si="10"/>
        <v>3.6307988226571553</v>
      </c>
      <c r="V8" s="5"/>
      <c r="W8" s="4" t="s">
        <v>228</v>
      </c>
      <c r="X8" s="4" t="s">
        <v>6</v>
      </c>
      <c r="Y8" s="7">
        <v>1998</v>
      </c>
      <c r="Z8" s="48">
        <v>3722211</v>
      </c>
      <c r="AA8" s="48">
        <v>3665089</v>
      </c>
      <c r="AB8" s="11">
        <f t="shared" si="1"/>
        <v>6494445.87642226</v>
      </c>
      <c r="AC8" s="7">
        <v>1998</v>
      </c>
      <c r="AD8" s="49">
        <v>1526319.3684340401</v>
      </c>
      <c r="AE8" s="49">
        <v>1207167</v>
      </c>
      <c r="AF8" s="49">
        <v>681060</v>
      </c>
      <c r="AG8" s="7">
        <v>1998</v>
      </c>
      <c r="AH8" s="50">
        <v>38652533</v>
      </c>
      <c r="AI8" s="50">
        <v>32274785</v>
      </c>
      <c r="AJ8" s="4"/>
    </row>
    <row r="9" spans="9:36" ht="14.5">
      <c r="I9" s="7">
        <v>1999</v>
      </c>
      <c r="J9" s="5">
        <f t="shared" si="0"/>
        <v>0.67711693482807955</v>
      </c>
      <c r="K9" s="5">
        <f t="shared" si="2"/>
        <v>0.32288306517192045</v>
      </c>
      <c r="L9" s="2">
        <f t="shared" si="7"/>
        <v>0.67639189961267687</v>
      </c>
      <c r="M9" s="2">
        <f t="shared" si="7"/>
        <v>0.32360810038732313</v>
      </c>
      <c r="N9" s="131">
        <f t="shared" si="3"/>
        <v>3.3929811361071316</v>
      </c>
      <c r="O9" s="132">
        <f t="shared" si="4"/>
        <v>1.9333870992578994</v>
      </c>
      <c r="P9" s="138">
        <f t="shared" si="5"/>
        <v>1.5680728544664291</v>
      </c>
      <c r="Q9" s="131">
        <f t="shared" si="8"/>
        <v>1.3077273727536936</v>
      </c>
      <c r="R9" s="132">
        <f t="shared" si="8"/>
        <v>0.50744107770280855</v>
      </c>
      <c r="S9" s="133">
        <f t="shared" si="9"/>
        <v>1.5778126856506294</v>
      </c>
      <c r="T9" s="142">
        <f t="shared" si="6"/>
        <v>0.85753613313998267</v>
      </c>
      <c r="U9" s="5">
        <f t="shared" si="10"/>
        <v>3.3929811361071316</v>
      </c>
      <c r="V9" s="5"/>
      <c r="W9" s="4" t="s">
        <v>228</v>
      </c>
      <c r="X9" s="4" t="s">
        <v>6</v>
      </c>
      <c r="Y9" s="7">
        <v>1999</v>
      </c>
      <c r="Z9" s="48">
        <v>3854159</v>
      </c>
      <c r="AA9" s="48">
        <v>3781038</v>
      </c>
      <c r="AB9" s="11">
        <f t="shared" si="1"/>
        <v>6597086.1532825157</v>
      </c>
      <c r="AC9" s="7">
        <v>1999</v>
      </c>
      <c r="AD9" s="49">
        <v>1578995.69208483</v>
      </c>
      <c r="AE9" s="49">
        <v>1251478</v>
      </c>
      <c r="AF9" s="49">
        <v>712455</v>
      </c>
      <c r="AG9" s="7">
        <v>1999</v>
      </c>
      <c r="AH9" s="50">
        <v>39407107</v>
      </c>
      <c r="AI9" s="50">
        <v>33131805</v>
      </c>
      <c r="AJ9" s="4"/>
    </row>
    <row r="10" spans="9:36" ht="14.5">
      <c r="I10" s="7">
        <v>2000</v>
      </c>
      <c r="J10" s="5">
        <f t="shared" si="0"/>
        <v>0.67283324627435759</v>
      </c>
      <c r="K10" s="5">
        <f t="shared" si="2"/>
        <v>0.32716675372564241</v>
      </c>
      <c r="L10" s="2">
        <f t="shared" si="7"/>
        <v>0.67497509055121863</v>
      </c>
      <c r="M10" s="2">
        <f t="shared" si="7"/>
        <v>0.32502490944878143</v>
      </c>
      <c r="N10" s="131">
        <f t="shared" si="3"/>
        <v>3.8078515615714181</v>
      </c>
      <c r="O10" s="132">
        <f t="shared" si="4"/>
        <v>1.2344675836537533</v>
      </c>
      <c r="P10" s="138">
        <f t="shared" si="5"/>
        <v>1.4912286977683209</v>
      </c>
      <c r="Q10" s="131">
        <f t="shared" si="8"/>
        <v>0.83323486905923616</v>
      </c>
      <c r="R10" s="132">
        <f t="shared" si="8"/>
        <v>0.48468647245957275</v>
      </c>
      <c r="S10" s="133">
        <f t="shared" si="9"/>
        <v>2.4899302200526092</v>
      </c>
      <c r="T10" s="142">
        <f t="shared" si="6"/>
        <v>0.87915623014921185</v>
      </c>
      <c r="U10" s="5">
        <f t="shared" si="10"/>
        <v>3.8078515615714181</v>
      </c>
      <c r="V10" s="5"/>
      <c r="W10" s="4" t="s">
        <v>228</v>
      </c>
      <c r="X10" s="4" t="s">
        <v>6</v>
      </c>
      <c r="Y10" s="7">
        <v>2000</v>
      </c>
      <c r="Z10" s="48">
        <v>4029358</v>
      </c>
      <c r="AA10" s="48">
        <v>3912064</v>
      </c>
      <c r="AB10" s="11">
        <f t="shared" si="1"/>
        <v>6696200.9728075601</v>
      </c>
      <c r="AC10" s="7">
        <v>2000</v>
      </c>
      <c r="AD10" s="49">
        <v>1640280.92456006</v>
      </c>
      <c r="AE10" s="49">
        <v>1326341</v>
      </c>
      <c r="AF10" s="49">
        <v>751506</v>
      </c>
      <c r="AG10" s="7">
        <v>2000</v>
      </c>
      <c r="AH10" s="50">
        <v>39896590</v>
      </c>
      <c r="AI10" s="50">
        <v>33597394</v>
      </c>
      <c r="AJ10" s="4"/>
    </row>
    <row r="11" spans="9:36" ht="14.5">
      <c r="I11" s="7">
        <v>2001</v>
      </c>
      <c r="J11" s="5">
        <f t="shared" si="0"/>
        <v>0.67073698100135093</v>
      </c>
      <c r="K11" s="5">
        <f t="shared" si="2"/>
        <v>0.32926301899864907</v>
      </c>
      <c r="L11" s="2">
        <f t="shared" si="7"/>
        <v>0.67178511363785431</v>
      </c>
      <c r="M11" s="2">
        <f t="shared" si="7"/>
        <v>0.32821488636214574</v>
      </c>
      <c r="N11" s="131">
        <f t="shared" si="3"/>
        <v>1.9652707059330865</v>
      </c>
      <c r="O11" s="132">
        <f t="shared" si="4"/>
        <v>0.11058237636163426</v>
      </c>
      <c r="P11" s="138">
        <f t="shared" si="5"/>
        <v>0.97951261628050901</v>
      </c>
      <c r="Q11" s="131">
        <f t="shared" si="8"/>
        <v>7.4287594270444443E-2</v>
      </c>
      <c r="R11" s="132">
        <f t="shared" si="8"/>
        <v>0.32149062204279533</v>
      </c>
      <c r="S11" s="133">
        <f t="shared" si="9"/>
        <v>1.5694924896198468</v>
      </c>
      <c r="T11" s="142">
        <f t="shared" si="6"/>
        <v>0.8930633714440559</v>
      </c>
      <c r="U11" s="5">
        <f t="shared" si="10"/>
        <v>1.9652707059330865</v>
      </c>
      <c r="V11" s="5"/>
      <c r="W11" s="4" t="s">
        <v>228</v>
      </c>
      <c r="X11" s="4" t="s">
        <v>6</v>
      </c>
      <c r="Y11" s="7">
        <v>2001</v>
      </c>
      <c r="Z11" s="48">
        <v>4221602</v>
      </c>
      <c r="AA11" s="48">
        <v>4069020</v>
      </c>
      <c r="AB11" s="11">
        <f t="shared" si="1"/>
        <v>6762113.3893720591</v>
      </c>
      <c r="AC11" s="7">
        <v>2001</v>
      </c>
      <c r="AD11" s="49">
        <v>1672835.7323217299</v>
      </c>
      <c r="AE11" s="49">
        <v>1384016</v>
      </c>
      <c r="AF11" s="49">
        <v>785431</v>
      </c>
      <c r="AG11" s="7">
        <v>2001</v>
      </c>
      <c r="AH11" s="50">
        <v>39940733</v>
      </c>
      <c r="AI11" s="50">
        <v>33793308</v>
      </c>
      <c r="AJ11" s="4"/>
    </row>
    <row r="12" spans="9:36" ht="14.5">
      <c r="I12" s="7">
        <v>2002</v>
      </c>
      <c r="J12" s="5">
        <f t="shared" si="0"/>
        <v>0.67386555486292565</v>
      </c>
      <c r="K12" s="5">
        <f t="shared" si="2"/>
        <v>0.32613444513707435</v>
      </c>
      <c r="L12" s="2">
        <f t="shared" si="7"/>
        <v>0.67230126793213829</v>
      </c>
      <c r="M12" s="2">
        <f t="shared" si="7"/>
        <v>0.32769873206786171</v>
      </c>
      <c r="N12" s="131">
        <f t="shared" si="3"/>
        <v>1.1083718056404734</v>
      </c>
      <c r="O12" s="132">
        <f t="shared" si="4"/>
        <v>-1.7485084047315524</v>
      </c>
      <c r="P12" s="138">
        <f t="shared" si="5"/>
        <v>0.74677792591355541</v>
      </c>
      <c r="Q12" s="131">
        <f t="shared" si="8"/>
        <v>-1.1755244174910231</v>
      </c>
      <c r="R12" s="132">
        <f t="shared" si="8"/>
        <v>0.24471817945813967</v>
      </c>
      <c r="S12" s="133">
        <f t="shared" si="9"/>
        <v>2.0391780436733571</v>
      </c>
      <c r="T12" s="142">
        <f t="shared" si="6"/>
        <v>0.91146147110740738</v>
      </c>
      <c r="U12" s="5">
        <f t="shared" si="10"/>
        <v>1.1083718056404734</v>
      </c>
      <c r="V12" s="5"/>
      <c r="W12" s="4" t="s">
        <v>228</v>
      </c>
      <c r="X12" s="4" t="s">
        <v>6</v>
      </c>
      <c r="Y12" s="7">
        <v>2002</v>
      </c>
      <c r="Z12" s="48">
        <v>4413079</v>
      </c>
      <c r="AA12" s="48">
        <v>4253246</v>
      </c>
      <c r="AB12" s="11">
        <f t="shared" si="1"/>
        <v>6812800.3835731447</v>
      </c>
      <c r="AC12" s="7">
        <v>2002</v>
      </c>
      <c r="AD12" s="49">
        <v>1691480.1055520501</v>
      </c>
      <c r="AE12" s="49">
        <v>1430220</v>
      </c>
      <c r="AF12" s="49">
        <v>817774</v>
      </c>
      <c r="AG12" s="7">
        <v>2002</v>
      </c>
      <c r="AH12" s="50">
        <v>39248436</v>
      </c>
      <c r="AI12" s="50">
        <v>33302708</v>
      </c>
      <c r="AJ12" s="4"/>
    </row>
    <row r="13" spans="9:36" ht="14.5">
      <c r="I13" s="7">
        <v>2003</v>
      </c>
      <c r="J13" s="5">
        <f t="shared" si="0"/>
        <v>0.67520008284513455</v>
      </c>
      <c r="K13" s="5">
        <f t="shared" si="2"/>
        <v>0.32479991715486545</v>
      </c>
      <c r="L13" s="2">
        <f t="shared" si="7"/>
        <v>0.67453281885403005</v>
      </c>
      <c r="M13" s="2">
        <f t="shared" si="7"/>
        <v>0.3254671811459699</v>
      </c>
      <c r="N13" s="131">
        <f t="shared" si="3"/>
        <v>0.71021535762501031</v>
      </c>
      <c r="O13" s="132">
        <f t="shared" si="4"/>
        <v>0.25065610495786927</v>
      </c>
      <c r="P13" s="138">
        <f t="shared" si="5"/>
        <v>0.55279877640952435</v>
      </c>
      <c r="Q13" s="131">
        <f t="shared" si="8"/>
        <v>0.16907576904020319</v>
      </c>
      <c r="R13" s="132">
        <f t="shared" si="8"/>
        <v>0.17991785949894917</v>
      </c>
      <c r="S13" s="133">
        <f t="shared" si="9"/>
        <v>0.36122172908585798</v>
      </c>
      <c r="T13" s="142">
        <f t="shared" si="6"/>
        <v>0.91475982158617142</v>
      </c>
      <c r="U13" s="5">
        <f t="shared" si="10"/>
        <v>0.71021535762501031</v>
      </c>
      <c r="V13" s="5"/>
      <c r="W13" s="4" t="s">
        <v>228</v>
      </c>
      <c r="X13" s="4" t="s">
        <v>6</v>
      </c>
      <c r="Y13" s="7">
        <v>2003</v>
      </c>
      <c r="Z13" s="48">
        <v>4647271</v>
      </c>
      <c r="AA13" s="48">
        <v>4437542</v>
      </c>
      <c r="AB13" s="11">
        <f t="shared" si="1"/>
        <v>6850565.7477969332</v>
      </c>
      <c r="AC13" s="7">
        <v>2003</v>
      </c>
      <c r="AD13" s="49">
        <v>1703536.0178275299</v>
      </c>
      <c r="AE13" s="49">
        <v>1469233</v>
      </c>
      <c r="AF13" s="49">
        <v>841720</v>
      </c>
      <c r="AG13" s="7">
        <v>2003</v>
      </c>
      <c r="AH13" s="50">
        <v>39346938</v>
      </c>
      <c r="AI13" s="50">
        <v>33385311</v>
      </c>
      <c r="AJ13" s="4"/>
    </row>
    <row r="14" spans="9:36" ht="14.5">
      <c r="I14" s="7">
        <v>2004</v>
      </c>
      <c r="J14" s="5">
        <f t="shared" si="0"/>
        <v>0.67001561729964088</v>
      </c>
      <c r="K14" s="5">
        <f t="shared" si="2"/>
        <v>0.32998438270035912</v>
      </c>
      <c r="L14" s="2">
        <f t="shared" si="7"/>
        <v>0.67260785007238777</v>
      </c>
      <c r="M14" s="2">
        <f t="shared" si="7"/>
        <v>0.32739214992761229</v>
      </c>
      <c r="N14" s="131">
        <f t="shared" si="3"/>
        <v>2.9858028812107307</v>
      </c>
      <c r="O14" s="132">
        <f t="shared" si="4"/>
        <v>1.6913869337198406</v>
      </c>
      <c r="P14" s="138">
        <f t="shared" si="5"/>
        <v>-3.8998228141018387E-2</v>
      </c>
      <c r="Q14" s="131">
        <f t="shared" si="8"/>
        <v>1.1376401291298301</v>
      </c>
      <c r="R14" s="132">
        <f t="shared" si="8"/>
        <v>-1.2767713754455521E-2</v>
      </c>
      <c r="S14" s="133">
        <f t="shared" si="9"/>
        <v>1.860930465835356</v>
      </c>
      <c r="T14" s="142">
        <f t="shared" si="6"/>
        <v>0.93194224642237522</v>
      </c>
      <c r="U14" s="5">
        <f t="shared" si="10"/>
        <v>2.9858028812107307</v>
      </c>
      <c r="V14" s="5"/>
      <c r="W14" s="4" t="s">
        <v>228</v>
      </c>
      <c r="X14" s="4" t="s">
        <v>6</v>
      </c>
      <c r="Y14" s="7">
        <v>2004</v>
      </c>
      <c r="Z14" s="48">
        <v>4912208</v>
      </c>
      <c r="AA14" s="48">
        <v>4645459</v>
      </c>
      <c r="AB14" s="11">
        <f t="shared" si="1"/>
        <v>6847894.6694081314</v>
      </c>
      <c r="AC14" s="7">
        <v>2004</v>
      </c>
      <c r="AD14" s="49">
        <v>1755167.21246014</v>
      </c>
      <c r="AE14" s="49">
        <v>1532690</v>
      </c>
      <c r="AF14" s="49">
        <v>871162</v>
      </c>
      <c r="AG14" s="7">
        <v>2004</v>
      </c>
      <c r="AH14" s="50">
        <v>40018107</v>
      </c>
      <c r="AI14" s="50">
        <v>33948158</v>
      </c>
      <c r="AJ14" s="4"/>
    </row>
    <row r="15" spans="9:36" ht="14.5">
      <c r="I15" s="7">
        <v>2005</v>
      </c>
      <c r="J15" s="5">
        <f t="shared" si="0"/>
        <v>0.6712456956749685</v>
      </c>
      <c r="K15" s="5">
        <f t="shared" si="2"/>
        <v>0.3287543043250315</v>
      </c>
      <c r="L15" s="2">
        <f t="shared" si="7"/>
        <v>0.67063065648730469</v>
      </c>
      <c r="M15" s="2">
        <f t="shared" si="7"/>
        <v>0.32936934351269531</v>
      </c>
      <c r="N15" s="131">
        <f t="shared" si="3"/>
        <v>1.4716535806213571</v>
      </c>
      <c r="O15" s="132">
        <f t="shared" si="4"/>
        <v>0.76586919957577493</v>
      </c>
      <c r="P15" s="138">
        <f t="shared" si="5"/>
        <v>0.37040898746720785</v>
      </c>
      <c r="Q15" s="131">
        <f t="shared" si="8"/>
        <v>0.51361536409490849</v>
      </c>
      <c r="R15" s="132">
        <f t="shared" si="8"/>
        <v>0.12200136503327644</v>
      </c>
      <c r="S15" s="133">
        <f t="shared" si="9"/>
        <v>0.8360368514931722</v>
      </c>
      <c r="T15" s="142">
        <f t="shared" si="6"/>
        <v>0.93976628739779255</v>
      </c>
      <c r="U15" s="5">
        <f t="shared" si="10"/>
        <v>1.4716535806213571</v>
      </c>
      <c r="V15" s="5"/>
      <c r="W15" s="4" t="s">
        <v>228</v>
      </c>
      <c r="X15" s="4" t="s">
        <v>6</v>
      </c>
      <c r="Y15" s="7">
        <v>2005</v>
      </c>
      <c r="Z15" s="48">
        <v>5218191</v>
      </c>
      <c r="AA15" s="48">
        <v>4930437</v>
      </c>
      <c r="AB15" s="11">
        <f t="shared" si="1"/>
        <v>6873306.9222949483</v>
      </c>
      <c r="AC15" s="7">
        <v>2005</v>
      </c>
      <c r="AD15" s="49">
        <v>1781188.1933105099</v>
      </c>
      <c r="AE15" s="49">
        <v>1586085</v>
      </c>
      <c r="AF15" s="49">
        <v>903162</v>
      </c>
      <c r="AG15" s="7">
        <v>2005</v>
      </c>
      <c r="AH15" s="50">
        <v>40325770</v>
      </c>
      <c r="AI15" s="50">
        <v>34208998</v>
      </c>
      <c r="AJ15" s="4"/>
    </row>
    <row r="16" spans="9:36" ht="14.5">
      <c r="I16" s="7">
        <v>2006</v>
      </c>
      <c r="J16" s="5">
        <f t="shared" si="0"/>
        <v>0.67113873476291963</v>
      </c>
      <c r="K16" s="5">
        <f t="shared" si="2"/>
        <v>0.32886126523708037</v>
      </c>
      <c r="L16" s="2">
        <f t="shared" si="7"/>
        <v>0.67119221521894401</v>
      </c>
      <c r="M16" s="2">
        <f t="shared" si="7"/>
        <v>0.32880778478105593</v>
      </c>
      <c r="N16" s="131">
        <f t="shared" si="3"/>
        <v>2.4471519497994976</v>
      </c>
      <c r="O16" s="132">
        <f t="shared" si="4"/>
        <v>-3.9354790787982097E-2</v>
      </c>
      <c r="P16" s="138">
        <f t="shared" si="5"/>
        <v>-0.4170279003151478</v>
      </c>
      <c r="Q16" s="131">
        <f t="shared" si="8"/>
        <v>-2.6414629208463793E-2</v>
      </c>
      <c r="R16" s="132">
        <f t="shared" si="8"/>
        <v>-0.13712202009451877</v>
      </c>
      <c r="S16" s="133">
        <f t="shared" si="9"/>
        <v>2.6106885991024802</v>
      </c>
      <c r="T16" s="142">
        <f t="shared" si="6"/>
        <v>0.96462372200367719</v>
      </c>
      <c r="U16" s="5">
        <f t="shared" si="10"/>
        <v>2.4471519497994976</v>
      </c>
      <c r="V16" s="5"/>
      <c r="W16" s="4" t="s">
        <v>228</v>
      </c>
      <c r="X16" s="4" t="s">
        <v>6</v>
      </c>
      <c r="Y16" s="7">
        <v>2006</v>
      </c>
      <c r="Z16" s="48">
        <v>5559541</v>
      </c>
      <c r="AA16" s="48">
        <v>5196475</v>
      </c>
      <c r="AB16" s="11">
        <f t="shared" si="1"/>
        <v>6844702.9993790267</v>
      </c>
      <c r="AC16" s="7">
        <v>2006</v>
      </c>
      <c r="AD16" s="49">
        <v>1825314.28914659</v>
      </c>
      <c r="AE16" s="49">
        <v>1654464</v>
      </c>
      <c r="AF16" s="49">
        <v>942012</v>
      </c>
      <c r="AG16" s="7">
        <v>2006</v>
      </c>
      <c r="AH16" s="50">
        <v>40309903</v>
      </c>
      <c r="AI16" s="50">
        <v>34197831</v>
      </c>
      <c r="AJ16" s="4"/>
    </row>
    <row r="17" spans="9:36" ht="14.5">
      <c r="I17" s="7">
        <v>2007</v>
      </c>
      <c r="J17" s="5">
        <f t="shared" si="0"/>
        <v>0.66120036618433653</v>
      </c>
      <c r="K17" s="5">
        <f t="shared" si="2"/>
        <v>0.33879963381566347</v>
      </c>
      <c r="L17" s="2">
        <f t="shared" si="7"/>
        <v>0.66616955047362802</v>
      </c>
      <c r="M17" s="2">
        <f t="shared" si="7"/>
        <v>0.33383044952637192</v>
      </c>
      <c r="N17" s="131">
        <f t="shared" si="3"/>
        <v>2.5207679650993242</v>
      </c>
      <c r="O17" s="132">
        <f t="shared" si="4"/>
        <v>2.8655773920895911</v>
      </c>
      <c r="P17" s="138">
        <f t="shared" si="5"/>
        <v>0.41388876671870634</v>
      </c>
      <c r="Q17" s="131">
        <f t="shared" si="8"/>
        <v>1.9089604031357141</v>
      </c>
      <c r="R17" s="132">
        <f t="shared" si="8"/>
        <v>0.13816867304762143</v>
      </c>
      <c r="S17" s="133">
        <f t="shared" si="9"/>
        <v>0.47363888891598865</v>
      </c>
      <c r="T17" s="142">
        <f t="shared" si="6"/>
        <v>0.96920339207055262</v>
      </c>
      <c r="U17" s="5">
        <f t="shared" si="10"/>
        <v>2.5207679650993242</v>
      </c>
      <c r="V17" s="5"/>
      <c r="W17" s="4" t="s">
        <v>228</v>
      </c>
      <c r="X17" s="4" t="s">
        <v>6</v>
      </c>
      <c r="Y17" s="7">
        <v>2007</v>
      </c>
      <c r="Z17" s="48">
        <v>5944182</v>
      </c>
      <c r="AA17" s="48">
        <v>5582599</v>
      </c>
      <c r="AB17" s="11">
        <f t="shared" si="1"/>
        <v>6873091.1633946681</v>
      </c>
      <c r="AC17" s="7">
        <v>2007</v>
      </c>
      <c r="AD17" s="49">
        <v>1871911.0578407301</v>
      </c>
      <c r="AE17" s="49">
        <v>1742511</v>
      </c>
      <c r="AF17" s="49">
        <v>979930</v>
      </c>
      <c r="AG17" s="7">
        <v>2007</v>
      </c>
      <c r="AH17" s="50">
        <v>41481724</v>
      </c>
      <c r="AI17" s="50">
        <v>35281191</v>
      </c>
      <c r="AJ17" s="4"/>
    </row>
    <row r="18" spans="9:36" ht="14.5">
      <c r="I18" s="7">
        <v>2008</v>
      </c>
      <c r="J18" s="5">
        <f t="shared" si="0"/>
        <v>0.66133807525873911</v>
      </c>
      <c r="K18" s="5">
        <f t="shared" si="2"/>
        <v>0.33866192474126089</v>
      </c>
      <c r="L18" s="2">
        <f t="shared" si="7"/>
        <v>0.66126922072153782</v>
      </c>
      <c r="M18" s="2">
        <f t="shared" si="7"/>
        <v>0.33873077927846218</v>
      </c>
      <c r="N18" s="131">
        <f t="shared" si="3"/>
        <v>0.51290070518756892</v>
      </c>
      <c r="O18" s="132">
        <f t="shared" si="4"/>
        <v>0.8946731724648771</v>
      </c>
      <c r="P18" s="138">
        <f t="shared" si="5"/>
        <v>-0.51836777207174833</v>
      </c>
      <c r="Q18" s="131">
        <f t="shared" si="8"/>
        <v>0.59161983155631526</v>
      </c>
      <c r="R18" s="132">
        <f t="shared" si="8"/>
        <v>-0.17558711938670357</v>
      </c>
      <c r="S18" s="133">
        <f t="shared" si="9"/>
        <v>9.6867993017957232E-2</v>
      </c>
      <c r="T18" s="142">
        <f t="shared" si="6"/>
        <v>0.9701426948131221</v>
      </c>
      <c r="U18" s="5">
        <f t="shared" si="10"/>
        <v>0.51290070518756892</v>
      </c>
      <c r="V18" s="5"/>
      <c r="W18" s="4" t="s">
        <v>228</v>
      </c>
      <c r="X18" s="4" t="s">
        <v>6</v>
      </c>
      <c r="Y18" s="7">
        <v>2008</v>
      </c>
      <c r="Z18" s="48">
        <v>6201498</v>
      </c>
      <c r="AA18" s="48">
        <v>5913449</v>
      </c>
      <c r="AB18" s="11">
        <f t="shared" si="1"/>
        <v>6837555.4562570658</v>
      </c>
      <c r="AC18" s="7">
        <v>2008</v>
      </c>
      <c r="AD18" s="49">
        <v>1881536.7669200299</v>
      </c>
      <c r="AE18" s="49">
        <v>1792805</v>
      </c>
      <c r="AF18" s="49">
        <v>1010192</v>
      </c>
      <c r="AG18" s="7">
        <v>2008</v>
      </c>
      <c r="AH18" s="50">
        <v>41854515</v>
      </c>
      <c r="AI18" s="50">
        <v>35660683</v>
      </c>
      <c r="AJ18" s="4"/>
    </row>
    <row r="19" spans="9:36" ht="14.5">
      <c r="I19" s="7">
        <v>2009</v>
      </c>
      <c r="J19" s="5">
        <f t="shared" si="0"/>
        <v>0.68189825881289923</v>
      </c>
      <c r="K19" s="5">
        <f t="shared" si="2"/>
        <v>0.31810174118710077</v>
      </c>
      <c r="L19" s="2">
        <f t="shared" si="7"/>
        <v>0.67161816703581922</v>
      </c>
      <c r="M19" s="2">
        <f t="shared" si="7"/>
        <v>0.32838183296418083</v>
      </c>
      <c r="N19" s="131">
        <f t="shared" si="3"/>
        <v>-2.6598941626344796</v>
      </c>
      <c r="O19" s="132">
        <f t="shared" si="4"/>
        <v>-1.8873320114554559</v>
      </c>
      <c r="P19" s="138">
        <f t="shared" si="5"/>
        <v>1.761956493316319</v>
      </c>
      <c r="Q19" s="131">
        <f t="shared" si="8"/>
        <v>-1.2675664661217392</v>
      </c>
      <c r="R19" s="132">
        <f t="shared" si="8"/>
        <v>0.57859450287835323</v>
      </c>
      <c r="S19" s="133">
        <f t="shared" si="9"/>
        <v>-1.9709221993910937</v>
      </c>
      <c r="T19" s="142">
        <f t="shared" si="6"/>
        <v>0.9512091328597414</v>
      </c>
      <c r="U19" s="5">
        <f t="shared" si="10"/>
        <v>-2.6598941626344796</v>
      </c>
      <c r="V19" s="5"/>
      <c r="W19" s="4" t="s">
        <v>228</v>
      </c>
      <c r="X19" s="4" t="s">
        <v>6</v>
      </c>
      <c r="Y19" s="7">
        <v>2009</v>
      </c>
      <c r="Z19" s="48">
        <v>6300254</v>
      </c>
      <c r="AA19" s="48">
        <v>6311734</v>
      </c>
      <c r="AB19" s="11">
        <f t="shared" si="1"/>
        <v>6959097.8260644823</v>
      </c>
      <c r="AC19" s="7">
        <v>2009</v>
      </c>
      <c r="AD19" s="49">
        <v>1832149.61503893</v>
      </c>
      <c r="AE19" s="49">
        <v>1750127</v>
      </c>
      <c r="AF19" s="49">
        <v>1013013</v>
      </c>
      <c r="AG19" s="7">
        <v>2009</v>
      </c>
      <c r="AH19" s="50">
        <v>41071989</v>
      </c>
      <c r="AI19" s="50">
        <v>34863550</v>
      </c>
      <c r="AJ19" s="4"/>
    </row>
    <row r="20" spans="9:36" ht="14.5">
      <c r="I20" s="7">
        <v>2010</v>
      </c>
      <c r="J20" s="5">
        <f t="shared" si="0"/>
        <v>0.68302804025389496</v>
      </c>
      <c r="K20" s="5">
        <f t="shared" si="2"/>
        <v>0.31697195974610504</v>
      </c>
      <c r="L20" s="2">
        <f t="shared" si="7"/>
        <v>0.68246314953339704</v>
      </c>
      <c r="M20" s="2">
        <f t="shared" si="7"/>
        <v>0.3175368504666029</v>
      </c>
      <c r="N20" s="131">
        <f t="shared" si="3"/>
        <v>1.7265315438187656</v>
      </c>
      <c r="O20" s="132">
        <f t="shared" si="4"/>
        <v>0.64450041295209815</v>
      </c>
      <c r="P20" s="138">
        <f t="shared" si="5"/>
        <v>0.6702612905485239</v>
      </c>
      <c r="Q20" s="131">
        <f t="shared" si="8"/>
        <v>0.4398477816988639</v>
      </c>
      <c r="R20" s="132">
        <f t="shared" si="8"/>
        <v>0.21283265919045891</v>
      </c>
      <c r="S20" s="133">
        <f t="shared" si="9"/>
        <v>1.0738511029294426</v>
      </c>
      <c r="T20" s="142">
        <f t="shared" si="6"/>
        <v>0.96147874410390211</v>
      </c>
      <c r="U20" s="5">
        <f t="shared" si="10"/>
        <v>1.7265315438187656</v>
      </c>
      <c r="V20" s="5"/>
      <c r="W20" s="4" t="s">
        <v>228</v>
      </c>
      <c r="X20" s="4" t="s">
        <v>6</v>
      </c>
      <c r="Y20" s="7">
        <v>2010</v>
      </c>
      <c r="Z20" s="48">
        <v>6538772</v>
      </c>
      <c r="AA20" s="48">
        <v>6342624</v>
      </c>
      <c r="AB20" s="11">
        <f t="shared" si="1"/>
        <v>7005898.633601821</v>
      </c>
      <c r="AC20" s="7">
        <v>2010</v>
      </c>
      <c r="AD20" s="49">
        <v>1864056.9082104401</v>
      </c>
      <c r="AE20" s="49">
        <v>1797790</v>
      </c>
      <c r="AF20" s="49">
        <v>1040212</v>
      </c>
      <c r="AG20" s="7">
        <v>2010</v>
      </c>
      <c r="AH20" s="50">
        <v>41337553</v>
      </c>
      <c r="AI20" s="50">
        <v>35017822</v>
      </c>
      <c r="AJ20" s="4"/>
    </row>
    <row r="21" spans="9:36" ht="14.5">
      <c r="I21" s="7">
        <v>2011</v>
      </c>
      <c r="J21" s="5">
        <f t="shared" si="0"/>
        <v>0.68454400517993774</v>
      </c>
      <c r="K21" s="5">
        <f t="shared" si="2"/>
        <v>0.31545599482006226</v>
      </c>
      <c r="L21" s="2">
        <f t="shared" si="7"/>
        <v>0.68378602271691635</v>
      </c>
      <c r="M21" s="2">
        <f t="shared" si="7"/>
        <v>0.31621397728308365</v>
      </c>
      <c r="N21" s="131">
        <f t="shared" si="3"/>
        <v>2.2139374770960174</v>
      </c>
      <c r="O21" s="132">
        <f t="shared" si="4"/>
        <v>1.1726855347212961</v>
      </c>
      <c r="P21" s="138">
        <f t="shared" si="5"/>
        <v>-0.29090539753457989</v>
      </c>
      <c r="Q21" s="131">
        <f t="shared" si="8"/>
        <v>0.80186597768473533</v>
      </c>
      <c r="R21" s="132">
        <f t="shared" si="8"/>
        <v>-9.1988352767526066E-2</v>
      </c>
      <c r="S21" s="133">
        <f t="shared" si="9"/>
        <v>1.5040598521788082</v>
      </c>
      <c r="T21" s="142">
        <f t="shared" si="6"/>
        <v>0.97604925984295587</v>
      </c>
      <c r="U21" s="5">
        <f t="shared" si="10"/>
        <v>2.2139374770960174</v>
      </c>
      <c r="V21" s="5"/>
      <c r="W21" s="4" t="s">
        <v>228</v>
      </c>
      <c r="X21" s="4" t="s">
        <v>6</v>
      </c>
      <c r="Y21" s="7">
        <v>2011</v>
      </c>
      <c r="Z21" s="48">
        <v>6813150</v>
      </c>
      <c r="AA21" s="48">
        <v>6519778</v>
      </c>
      <c r="AB21" s="11">
        <f t="shared" si="1"/>
        <v>6985547.7116478775</v>
      </c>
      <c r="AC21" s="7">
        <v>2011</v>
      </c>
      <c r="AD21" s="49">
        <v>1905786.1883214</v>
      </c>
      <c r="AE21" s="49">
        <v>1848583</v>
      </c>
      <c r="AF21" s="49">
        <v>1068929</v>
      </c>
      <c r="AG21" s="7">
        <v>2011</v>
      </c>
      <c r="AH21" s="50">
        <v>41825166</v>
      </c>
      <c r="AI21" s="50">
        <v>35330209</v>
      </c>
      <c r="AJ21" s="4"/>
    </row>
    <row r="22" spans="9:36" ht="14.5">
      <c r="I22" s="7">
        <v>2012</v>
      </c>
      <c r="J22" s="5">
        <f t="shared" si="0"/>
        <v>0.69203718235447631</v>
      </c>
      <c r="K22" s="5">
        <f t="shared" si="2"/>
        <v>0.30796281764552369</v>
      </c>
      <c r="L22" s="2">
        <f t="shared" si="7"/>
        <v>0.68829059376720703</v>
      </c>
      <c r="M22" s="2">
        <f t="shared" si="7"/>
        <v>0.31170940623279297</v>
      </c>
      <c r="N22" s="131">
        <f t="shared" si="3"/>
        <v>0.56326575385590161</v>
      </c>
      <c r="O22" s="132">
        <f t="shared" si="4"/>
        <v>-1.3547785601986106E-2</v>
      </c>
      <c r="P22" s="138">
        <f t="shared" si="5"/>
        <v>0.31461578385307831</v>
      </c>
      <c r="Q22" s="131">
        <f t="shared" si="8"/>
        <v>-9.3248133962218361E-3</v>
      </c>
      <c r="R22" s="132">
        <f t="shared" si="8"/>
        <v>9.8068699176307769E-2</v>
      </c>
      <c r="S22" s="133">
        <f t="shared" si="9"/>
        <v>0.47452186807581564</v>
      </c>
      <c r="T22" s="142">
        <f t="shared" si="6"/>
        <v>0.98069183332587406</v>
      </c>
      <c r="U22" s="5">
        <f t="shared" si="10"/>
        <v>0.56326575385590161</v>
      </c>
      <c r="V22" s="5"/>
      <c r="W22" s="4" t="s">
        <v>228</v>
      </c>
      <c r="X22" s="4" t="s">
        <v>6</v>
      </c>
      <c r="Y22" s="7">
        <v>2012</v>
      </c>
      <c r="Z22" s="48">
        <v>6985897</v>
      </c>
      <c r="AA22" s="48">
        <v>6834619</v>
      </c>
      <c r="AB22" s="11">
        <f t="shared" si="1"/>
        <v>7007559.9561781418</v>
      </c>
      <c r="AC22" s="7">
        <v>2012</v>
      </c>
      <c r="AD22" s="49">
        <v>1916551.1183827501</v>
      </c>
      <c r="AE22" s="49">
        <v>1875325</v>
      </c>
      <c r="AF22" s="49">
        <v>1092356</v>
      </c>
      <c r="AG22" s="7">
        <v>2012</v>
      </c>
      <c r="AH22" s="50">
        <v>41819500</v>
      </c>
      <c r="AI22" s="50">
        <v>35199546</v>
      </c>
      <c r="AJ22" s="4"/>
    </row>
    <row r="23" spans="9:36" ht="14.5">
      <c r="I23" s="7">
        <v>2013</v>
      </c>
      <c r="J23" s="5">
        <f t="shared" si="0"/>
        <v>0.69608640528464583</v>
      </c>
      <c r="K23" s="5">
        <f t="shared" si="2"/>
        <v>0.30391359471535417</v>
      </c>
      <c r="L23" s="2">
        <f t="shared" si="7"/>
        <v>0.69406179381956101</v>
      </c>
      <c r="M23" s="2">
        <f t="shared" si="7"/>
        <v>0.30593820618043893</v>
      </c>
      <c r="N23" s="131">
        <f t="shared" si="3"/>
        <v>0.61752370771088749</v>
      </c>
      <c r="O23" s="132">
        <f t="shared" si="4"/>
        <v>-0.77049739769776693</v>
      </c>
      <c r="P23" s="138">
        <f t="shared" si="5"/>
        <v>1.0394979506640922</v>
      </c>
      <c r="Q23" s="131">
        <f t="shared" si="8"/>
        <v>-0.53477280597941579</v>
      </c>
      <c r="R23" s="132">
        <f t="shared" si="8"/>
        <v>0.31802213835441479</v>
      </c>
      <c r="S23" s="133">
        <f t="shared" si="9"/>
        <v>0.83427437533588855</v>
      </c>
      <c r="T23" s="142">
        <f t="shared" si="6"/>
        <v>0.98890771784894993</v>
      </c>
      <c r="U23" s="5">
        <f t="shared" si="10"/>
        <v>0.61752370771088749</v>
      </c>
      <c r="V23" s="5"/>
      <c r="W23" s="4" t="s">
        <v>228</v>
      </c>
      <c r="X23" s="4" t="s">
        <v>6</v>
      </c>
      <c r="Y23" s="7">
        <v>2013</v>
      </c>
      <c r="Z23" s="48">
        <v>7107309</v>
      </c>
      <c r="AA23" s="48">
        <v>7058894</v>
      </c>
      <c r="AB23" s="11">
        <f t="shared" si="1"/>
        <v>7080783.3166315136</v>
      </c>
      <c r="AC23" s="7">
        <v>2013</v>
      </c>
      <c r="AD23" s="49">
        <v>1928422.8936966499</v>
      </c>
      <c r="AE23" s="49">
        <v>1899841</v>
      </c>
      <c r="AF23" s="49">
        <v>1109469</v>
      </c>
      <c r="AG23" s="7">
        <v>2013</v>
      </c>
      <c r="AH23" s="50">
        <v>41498520</v>
      </c>
      <c r="AI23" s="50">
        <v>34815078</v>
      </c>
      <c r="AJ23" s="4"/>
    </row>
    <row r="24" spans="9:36" ht="14.5">
      <c r="I24" s="7">
        <v>2014</v>
      </c>
      <c r="J24" s="5">
        <f t="shared" si="0"/>
        <v>0.69688334086916648</v>
      </c>
      <c r="K24" s="5">
        <f t="shared" si="2"/>
        <v>0.30311665913083352</v>
      </c>
      <c r="L24" s="2">
        <f t="shared" si="7"/>
        <v>0.69648487307690621</v>
      </c>
      <c r="M24" s="2">
        <f t="shared" si="7"/>
        <v>0.30351512692309385</v>
      </c>
      <c r="N24" s="131">
        <f t="shared" si="3"/>
        <v>1.1054373509212567</v>
      </c>
      <c r="O24" s="132">
        <f t="shared" si="4"/>
        <v>-5.959426237467369E-3</v>
      </c>
      <c r="P24" s="138">
        <f t="shared" si="5"/>
        <v>0.7419948463496695</v>
      </c>
      <c r="Q24" s="131">
        <f t="shared" si="8"/>
        <v>-4.150650226613645E-3</v>
      </c>
      <c r="R24" s="132">
        <f t="shared" si="8"/>
        <v>0.22520665996610145</v>
      </c>
      <c r="S24" s="133">
        <f t="shared" si="9"/>
        <v>0.88438134118176881</v>
      </c>
      <c r="T24" s="142">
        <f>T25*EXP(-S25/100)</f>
        <v>0.99769222018174442</v>
      </c>
      <c r="U24" s="5">
        <f t="shared" si="10"/>
        <v>1.1054373509212567</v>
      </c>
      <c r="V24" s="5"/>
      <c r="W24" s="4" t="s">
        <v>228</v>
      </c>
      <c r="X24" s="4" t="s">
        <v>6</v>
      </c>
      <c r="Y24" s="7">
        <v>2014</v>
      </c>
      <c r="Z24" s="48">
        <v>7184159</v>
      </c>
      <c r="AA24" s="48">
        <v>7160241</v>
      </c>
      <c r="AB24" s="11">
        <f t="shared" si="1"/>
        <v>7133517.7654244304</v>
      </c>
      <c r="AC24" s="7">
        <v>2014</v>
      </c>
      <c r="AD24" s="49">
        <v>1949858.6618554799</v>
      </c>
      <c r="AE24" s="49">
        <v>1927230</v>
      </c>
      <c r="AF24" s="49">
        <v>1126701</v>
      </c>
      <c r="AG24" s="7">
        <v>2014</v>
      </c>
      <c r="AH24" s="50">
        <v>41496047</v>
      </c>
      <c r="AI24" s="50">
        <v>34811423</v>
      </c>
      <c r="AJ24" s="4"/>
    </row>
    <row r="25" spans="9:36" ht="14.5">
      <c r="I25" s="7">
        <v>2015</v>
      </c>
      <c r="J25" s="5">
        <f t="shared" si="0"/>
        <v>0.69186299742942803</v>
      </c>
      <c r="K25" s="5">
        <f t="shared" si="2"/>
        <v>0.30813700257057197</v>
      </c>
      <c r="L25" s="2">
        <f t="shared" si="7"/>
        <v>0.69437316914929725</v>
      </c>
      <c r="M25" s="2">
        <f t="shared" si="7"/>
        <v>0.30562683085070275</v>
      </c>
      <c r="N25" s="131">
        <f t="shared" si="3"/>
        <v>0.89895314978711838</v>
      </c>
      <c r="O25" s="132">
        <f t="shared" si="4"/>
        <v>0.29873605410379866</v>
      </c>
      <c r="P25" s="138">
        <f t="shared" si="5"/>
        <v>1.50665490742945</v>
      </c>
      <c r="Q25" s="131">
        <f t="shared" si="8"/>
        <v>0.2074343006272106</v>
      </c>
      <c r="R25" s="132">
        <f t="shared" si="8"/>
        <v>0.46047416454332168</v>
      </c>
      <c r="S25" s="133">
        <f t="shared" si="9"/>
        <v>0.23104468461658612</v>
      </c>
      <c r="T25" s="142">
        <v>1</v>
      </c>
      <c r="U25" s="5">
        <f t="shared" si="10"/>
        <v>0.89895314978711838</v>
      </c>
      <c r="V25" s="5"/>
      <c r="W25" s="4" t="s">
        <v>228</v>
      </c>
      <c r="X25" s="4" t="s">
        <v>6</v>
      </c>
      <c r="Y25" s="7">
        <v>2015</v>
      </c>
      <c r="Z25" s="48">
        <v>7241809</v>
      </c>
      <c r="AA25" s="48">
        <v>7293219</v>
      </c>
      <c r="AB25" s="11">
        <f>Z25</f>
        <v>7241809</v>
      </c>
      <c r="AC25" s="7">
        <v>2015</v>
      </c>
      <c r="AD25" s="49">
        <v>1967466</v>
      </c>
      <c r="AE25" s="49">
        <v>1967466</v>
      </c>
      <c r="AF25" s="49">
        <v>1141421</v>
      </c>
      <c r="AG25" s="7">
        <v>2015</v>
      </c>
      <c r="AH25" s="50">
        <v>41620196</v>
      </c>
      <c r="AI25" s="50">
        <v>34899776</v>
      </c>
      <c r="AJ25" s="4"/>
    </row>
    <row r="26" spans="9:36" ht="14.5">
      <c r="I26" s="7">
        <v>2016</v>
      </c>
      <c r="J26" s="5">
        <f t="shared" si="0"/>
        <v>0.69277787279027703</v>
      </c>
      <c r="K26" s="5">
        <f t="shared" si="2"/>
        <v>0.30722212720972297</v>
      </c>
      <c r="L26" s="2">
        <f t="shared" si="7"/>
        <v>0.69232043510985253</v>
      </c>
      <c r="M26" s="2">
        <f t="shared" si="7"/>
        <v>0.30767956489014747</v>
      </c>
      <c r="N26" s="131">
        <f t="shared" si="3"/>
        <v>0.96354620278198411</v>
      </c>
      <c r="O26" s="132">
        <f t="shared" si="4"/>
        <v>0.81047038524992843</v>
      </c>
      <c r="P26" s="138">
        <f t="shared" si="5"/>
        <v>1.0402075586780413</v>
      </c>
      <c r="Q26" s="131">
        <f t="shared" si="8"/>
        <v>0.56110520975988021</v>
      </c>
      <c r="R26" s="132">
        <f t="shared" si="8"/>
        <v>0.32005060904950228</v>
      </c>
      <c r="S26" s="133">
        <f t="shared" si="9"/>
        <v>8.2390383972601622E-2</v>
      </c>
      <c r="T26" s="142">
        <f>T25*EXP(S26/100)</f>
        <v>1.0008242433417271</v>
      </c>
      <c r="U26" s="5">
        <f t="shared" si="10"/>
        <v>0.96354620278198411</v>
      </c>
      <c r="V26" s="5"/>
      <c r="W26" s="4" t="s">
        <v>228</v>
      </c>
      <c r="X26" s="4" t="s">
        <v>6</v>
      </c>
      <c r="Y26" s="7">
        <v>2016</v>
      </c>
      <c r="Z26" s="48">
        <v>7403973</v>
      </c>
      <c r="AA26" s="48">
        <v>7317532</v>
      </c>
      <c r="AB26" s="11">
        <f>AB25*(AA26/Z25)</f>
        <v>7317531.9999999991</v>
      </c>
      <c r="AC26" s="7">
        <v>2016</v>
      </c>
      <c r="AD26" s="49">
        <v>1986515.06984917</v>
      </c>
      <c r="AE26" s="49">
        <v>1996790</v>
      </c>
      <c r="AF26" s="49">
        <v>1163287</v>
      </c>
      <c r="AG26" s="7">
        <v>2016</v>
      </c>
      <c r="AH26" s="50">
        <v>41958886</v>
      </c>
      <c r="AI26" s="50">
        <v>35284537</v>
      </c>
      <c r="AJ26" s="4"/>
    </row>
    <row r="27" spans="9:36" ht="14.5">
      <c r="I27" s="7">
        <v>2017</v>
      </c>
      <c r="J27" s="5">
        <f t="shared" si="0"/>
        <v>0.69594410894691661</v>
      </c>
      <c r="K27" s="5">
        <f t="shared" si="2"/>
        <v>0.30405589105308339</v>
      </c>
      <c r="L27" s="2">
        <f t="shared" si="7"/>
        <v>0.69436099086859682</v>
      </c>
      <c r="M27" s="2">
        <f t="shared" si="7"/>
        <v>0.30563900913140318</v>
      </c>
      <c r="N27" s="131">
        <f t="shared" si="3"/>
        <v>2.152268705352256</v>
      </c>
      <c r="O27" s="132">
        <f t="shared" si="4"/>
        <v>0.17773990368610271</v>
      </c>
      <c r="P27" s="138">
        <f t="shared" si="5"/>
        <v>0.39921703226983851</v>
      </c>
      <c r="Q27" s="131">
        <f t="shared" si="8"/>
        <v>0.12341565564037124</v>
      </c>
      <c r="R27" s="132">
        <f t="shared" si="8"/>
        <v>0.12201629817133285</v>
      </c>
      <c r="S27" s="133">
        <f t="shared" si="9"/>
        <v>1.9068367515405518</v>
      </c>
      <c r="T27" s="142">
        <f>T26*EXP(S27/100)</f>
        <v>1.0200914410386424</v>
      </c>
      <c r="U27" s="5">
        <f t="shared" si="10"/>
        <v>2.152268705352256</v>
      </c>
      <c r="V27" s="5"/>
      <c r="W27" s="4" t="s">
        <v>228</v>
      </c>
      <c r="X27" s="4" t="s">
        <v>6</v>
      </c>
      <c r="Y27" s="7">
        <v>2017</v>
      </c>
      <c r="Z27" s="48">
        <v>7648555</v>
      </c>
      <c r="AA27" s="48">
        <v>7433590</v>
      </c>
      <c r="AB27" s="11">
        <f>AB26*(AA27/Z26)</f>
        <v>7346803.2230641572</v>
      </c>
      <c r="AC27" s="7">
        <v>2017</v>
      </c>
      <c r="AD27" s="49">
        <v>2029733.63351748</v>
      </c>
      <c r="AE27" s="49">
        <v>2046129</v>
      </c>
      <c r="AF27" s="49">
        <v>1199841</v>
      </c>
      <c r="AG27" s="7">
        <v>2017</v>
      </c>
      <c r="AH27" s="50">
        <v>42033530</v>
      </c>
      <c r="AI27" s="50">
        <v>35417034</v>
      </c>
      <c r="AJ27" s="4"/>
    </row>
    <row r="28" spans="9:36" ht="14.5">
      <c r="I28" s="7">
        <v>2018</v>
      </c>
      <c r="J28" s="5">
        <f t="shared" si="0"/>
        <v>0.69518503655630914</v>
      </c>
      <c r="K28" s="5">
        <f t="shared" si="2"/>
        <v>0.30481496344369086</v>
      </c>
      <c r="L28" s="2">
        <f t="shared" si="7"/>
        <v>0.69556457275161288</v>
      </c>
      <c r="M28" s="2">
        <f t="shared" si="7"/>
        <v>0.30443542724838712</v>
      </c>
      <c r="N28" s="131">
        <f t="shared" si="3"/>
        <v>1.8669914360936346</v>
      </c>
      <c r="O28" s="132">
        <f t="shared" si="4"/>
        <v>1.4390013303476223</v>
      </c>
      <c r="P28" s="138">
        <f t="shared" si="5"/>
        <v>0.4744266938413233</v>
      </c>
      <c r="Q28" s="131">
        <f t="shared" si="8"/>
        <v>1.0009183455322466</v>
      </c>
      <c r="R28" s="132">
        <f t="shared" si="8"/>
        <v>0.14443229323762302</v>
      </c>
      <c r="S28" s="133">
        <f t="shared" si="9"/>
        <v>0.72164079732376507</v>
      </c>
      <c r="T28" s="142">
        <f>T27*EXP(S28/100)</f>
        <v>1.0274794624737229</v>
      </c>
      <c r="U28" s="5">
        <f t="shared" si="10"/>
        <v>1.8669914360936346</v>
      </c>
      <c r="V28" s="5"/>
      <c r="W28" s="4" t="s">
        <v>228</v>
      </c>
      <c r="X28" s="4" t="s">
        <v>6</v>
      </c>
      <c r="Y28" s="7">
        <v>2018</v>
      </c>
      <c r="Z28" s="48">
        <v>7911506</v>
      </c>
      <c r="AA28" s="48">
        <v>7684928</v>
      </c>
      <c r="AB28" s="11">
        <f>AB27*(AA28/Z27)</f>
        <v>7381741.2307835901</v>
      </c>
      <c r="AC28" s="7">
        <v>2018</v>
      </c>
      <c r="AD28" s="49">
        <v>2067984.5461894399</v>
      </c>
      <c r="AE28" s="49">
        <v>2101770</v>
      </c>
      <c r="AF28" s="49">
        <v>1231533</v>
      </c>
      <c r="AG28" s="7">
        <v>2018</v>
      </c>
      <c r="AH28" s="50">
        <v>42642766</v>
      </c>
      <c r="AI28" s="50">
        <v>35942296</v>
      </c>
      <c r="AJ28" s="4"/>
    </row>
    <row r="29" spans="9:36" ht="14.5">
      <c r="I29" s="7">
        <v>2019</v>
      </c>
      <c r="J29" s="5">
        <f t="shared" si="0"/>
        <v>0.68095437635089284</v>
      </c>
      <c r="K29" s="5">
        <f t="shared" si="2"/>
        <v>0.31904562364910716</v>
      </c>
      <c r="L29" s="2">
        <f t="shared" si="7"/>
        <v>0.68806970645360099</v>
      </c>
      <c r="M29" s="2">
        <f t="shared" si="7"/>
        <v>0.31193029354639901</v>
      </c>
      <c r="N29" s="134">
        <f t="shared" si="3"/>
        <v>1.8743628766319631</v>
      </c>
      <c r="O29" s="135">
        <f t="shared" si="4"/>
        <v>1.4368254451479601</v>
      </c>
      <c r="P29" s="139">
        <f t="shared" si="5"/>
        <v>0.48169170748533219</v>
      </c>
      <c r="Q29" s="134">
        <f t="shared" si="8"/>
        <v>0.98863606226802148</v>
      </c>
      <c r="R29" s="135">
        <f t="shared" si="8"/>
        <v>0.15025423571476584</v>
      </c>
      <c r="S29" s="136">
        <f t="shared" si="9"/>
        <v>0.73547257864917581</v>
      </c>
      <c r="T29" s="143">
        <f>T28*EXP(S29/100)</f>
        <v>1.0350641496293671</v>
      </c>
      <c r="U29" s="5">
        <f t="shared" si="10"/>
        <v>1.8743628766319631</v>
      </c>
      <c r="V29" s="5"/>
      <c r="W29" s="4" t="s">
        <v>228</v>
      </c>
      <c r="X29" s="4" t="s">
        <v>6</v>
      </c>
      <c r="Y29" s="7">
        <v>2019</v>
      </c>
      <c r="Z29" s="48">
        <v>8148431</v>
      </c>
      <c r="AA29" s="48">
        <v>7949707</v>
      </c>
      <c r="AB29" s="11">
        <f>AB28*(AA29/Z28)</f>
        <v>7417384.2419570833</v>
      </c>
      <c r="AC29" s="7">
        <v>2019</v>
      </c>
      <c r="AD29" s="49">
        <v>2107111.6270412002</v>
      </c>
      <c r="AE29" s="49">
        <v>2169269</v>
      </c>
      <c r="AF29" s="49">
        <v>1242871</v>
      </c>
      <c r="AG29" s="7">
        <v>2019</v>
      </c>
      <c r="AH29" s="50">
        <v>43259891</v>
      </c>
      <c r="AI29" s="50">
        <v>36398212</v>
      </c>
      <c r="AJ29" s="4"/>
    </row>
    <row r="30" spans="9:36" ht="14.5">
      <c r="Y30" s="8"/>
      <c r="Z30" s="48"/>
      <c r="AA30" s="48"/>
      <c r="AB30" s="8"/>
      <c r="AC30" s="8"/>
      <c r="AD30" s="49"/>
      <c r="AE30" s="49"/>
      <c r="AF30" s="49"/>
      <c r="AG30" s="8"/>
      <c r="AH30" s="50"/>
      <c r="AI30" s="50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7265625" style="1" customWidth="1"/>
    <col min="21" max="21" width="12.26953125" style="1" customWidth="1"/>
    <col min="22" max="22" width="6.6328125" style="1" customWidth="1"/>
    <col min="23" max="23" width="5" style="1" customWidth="1"/>
    <col min="24" max="24" width="7.08984375" style="1" bestFit="1" customWidth="1"/>
    <col min="25" max="25" width="8.1796875" style="1" customWidth="1"/>
    <col min="26" max="26" width="11.1796875" style="1" customWidth="1"/>
    <col min="27" max="27" width="12.90625" style="1" customWidth="1"/>
    <col min="28" max="28" width="13.08984375" style="1" customWidth="1"/>
    <col min="29" max="29" width="8.1796875" style="1" customWidth="1"/>
    <col min="30" max="30" width="13.26953125" style="1" customWidth="1"/>
    <col min="31" max="31" width="10.906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6" t="s">
        <v>14</v>
      </c>
      <c r="K3" s="166"/>
      <c r="L3" s="166" t="s">
        <v>15</v>
      </c>
      <c r="M3" s="166"/>
      <c r="N3" s="157" t="s">
        <v>16</v>
      </c>
      <c r="O3" s="158"/>
      <c r="P3" s="159"/>
      <c r="Q3" s="157" t="s">
        <v>316</v>
      </c>
      <c r="R3" s="158"/>
      <c r="S3" s="159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51" t="s">
        <v>114</v>
      </c>
      <c r="AA4" s="51" t="s">
        <v>115</v>
      </c>
      <c r="AB4" s="13"/>
      <c r="AC4" s="7" t="s">
        <v>26</v>
      </c>
      <c r="AD4" s="52" t="s">
        <v>116</v>
      </c>
      <c r="AE4" s="52" t="s">
        <v>117</v>
      </c>
      <c r="AF4" s="52" t="s">
        <v>118</v>
      </c>
      <c r="AG4" s="7" t="s">
        <v>26</v>
      </c>
      <c r="AH4" s="53" t="s">
        <v>119</v>
      </c>
      <c r="AI4" s="53" t="s">
        <v>120</v>
      </c>
      <c r="AJ4" s="4"/>
    </row>
    <row r="5" spans="9:36" ht="14.5">
      <c r="I5" s="7">
        <v>1995</v>
      </c>
      <c r="J5" s="5">
        <f t="shared" ref="J5:J29" si="0">AF5*(AH5/AI5)/AE5</f>
        <v>0.57344977741335579</v>
      </c>
      <c r="K5" s="5">
        <f>1-J5</f>
        <v>0.42655022258664421</v>
      </c>
      <c r="N5" s="128"/>
      <c r="O5" s="129"/>
      <c r="P5" s="137"/>
      <c r="Q5" s="128"/>
      <c r="R5" s="129"/>
      <c r="S5" s="130"/>
      <c r="T5" s="141"/>
      <c r="W5" s="4" t="s">
        <v>229</v>
      </c>
      <c r="X5" s="4" t="s">
        <v>6</v>
      </c>
      <c r="Y5" s="7">
        <v>1995</v>
      </c>
      <c r="Z5" s="51">
        <v>285311.70487700001</v>
      </c>
      <c r="AA5" s="51">
        <v>263284.073768</v>
      </c>
      <c r="AB5" s="11">
        <f t="shared" ref="AB5:AB24" si="1">AB6/(AA6/Z5)</f>
        <v>385223.31930015114</v>
      </c>
      <c r="AC5" s="7">
        <v>1995</v>
      </c>
      <c r="AD5" s="52">
        <v>133202.44667199999</v>
      </c>
      <c r="AE5" s="52">
        <v>84679.248093999995</v>
      </c>
      <c r="AF5" s="52">
        <v>27203.966493</v>
      </c>
      <c r="AG5" s="7">
        <v>1995</v>
      </c>
      <c r="AH5" s="53">
        <v>8772813.4905810002</v>
      </c>
      <c r="AI5" s="53">
        <v>4914719.6118630003</v>
      </c>
      <c r="AJ5" s="4"/>
    </row>
    <row r="6" spans="9:36" ht="14.5">
      <c r="I6" s="7">
        <v>1996</v>
      </c>
      <c r="J6" s="5">
        <f t="shared" si="0"/>
        <v>0.56604642103191805</v>
      </c>
      <c r="K6" s="5">
        <f t="shared" ref="K6:K29" si="2">1-J6</f>
        <v>0.43395357896808195</v>
      </c>
      <c r="L6" s="2">
        <f>(J6+J5)/2</f>
        <v>0.56974809922263692</v>
      </c>
      <c r="M6" s="2">
        <f>(K6+K5)/2</f>
        <v>0.43025190077736308</v>
      </c>
      <c r="N6" s="131">
        <f t="shared" ref="N6:N29" si="3">(LN(AD6)-LN(AD5))*100</f>
        <v>2.4381978661246251</v>
      </c>
      <c r="O6" s="132">
        <f t="shared" ref="O6:O29" si="4">(LN(AH6)-LN(AH5))*100</f>
        <v>-0.63325241789442543</v>
      </c>
      <c r="P6" s="138">
        <f t="shared" ref="P6:P28" si="5">(LN(AB6)-LN(AB5))*100</f>
        <v>2.6659338563167267</v>
      </c>
      <c r="Q6" s="131">
        <f>L6*O6</f>
        <v>-0.36079436142348786</v>
      </c>
      <c r="R6" s="132">
        <f>M6*P6</f>
        <v>1.1470231090269973</v>
      </c>
      <c r="S6" s="133">
        <f>N6-Q6-R6</f>
        <v>1.6519691185211156</v>
      </c>
      <c r="T6" s="142">
        <f t="shared" ref="T6:T23" si="6">T7*EXP(-S7/100)</f>
        <v>1.0171510943590301</v>
      </c>
      <c r="U6" s="5">
        <f>N6</f>
        <v>2.4381978661246251</v>
      </c>
      <c r="V6" s="5"/>
      <c r="W6" s="4" t="s">
        <v>229</v>
      </c>
      <c r="X6" s="4" t="s">
        <v>6</v>
      </c>
      <c r="Y6" s="7">
        <v>1996</v>
      </c>
      <c r="Z6" s="51">
        <v>311032.88150800002</v>
      </c>
      <c r="AA6" s="51">
        <v>293020.22164800001</v>
      </c>
      <c r="AB6" s="11">
        <f t="shared" si="1"/>
        <v>395631.23585823865</v>
      </c>
      <c r="AC6" s="7">
        <v>1996</v>
      </c>
      <c r="AD6" s="52">
        <v>136490.10279599999</v>
      </c>
      <c r="AE6" s="52">
        <v>93276.001178000006</v>
      </c>
      <c r="AF6" s="52">
        <v>29634.060819999999</v>
      </c>
      <c r="AG6" s="7">
        <v>1996</v>
      </c>
      <c r="AH6" s="53">
        <v>8717434.9650209993</v>
      </c>
      <c r="AI6" s="53">
        <v>4892805.0943109998</v>
      </c>
      <c r="AJ6" s="4"/>
    </row>
    <row r="7" spans="9:36" ht="14.5">
      <c r="I7" s="7">
        <v>1997</v>
      </c>
      <c r="J7" s="5">
        <f t="shared" si="0"/>
        <v>0.57844231001148638</v>
      </c>
      <c r="K7" s="5">
        <f t="shared" si="2"/>
        <v>0.42155768998851362</v>
      </c>
      <c r="L7" s="2">
        <f t="shared" ref="L7:M29" si="7">(J7+J6)/2</f>
        <v>0.57224436552170221</v>
      </c>
      <c r="M7" s="2">
        <f t="shared" si="7"/>
        <v>0.42775563447829779</v>
      </c>
      <c r="N7" s="131">
        <f t="shared" si="3"/>
        <v>4.2122363207816704</v>
      </c>
      <c r="O7" s="132">
        <f t="shared" si="4"/>
        <v>-0.46277586100664792</v>
      </c>
      <c r="P7" s="138">
        <f t="shared" si="5"/>
        <v>2.5590048287392975</v>
      </c>
      <c r="Q7" s="131">
        <f t="shared" ref="Q7:R28" si="8">L7*O7</f>
        <v>-0.26482087896050871</v>
      </c>
      <c r="R7" s="132">
        <f t="shared" si="8"/>
        <v>1.094628734150406</v>
      </c>
      <c r="S7" s="133">
        <f t="shared" ref="S7:S28" si="9">N7-Q7-R7</f>
        <v>3.3824284655917736</v>
      </c>
      <c r="T7" s="142">
        <f t="shared" si="6"/>
        <v>1.0521439708567606</v>
      </c>
      <c r="U7" s="5">
        <f t="shared" ref="U7:U28" si="10">N7</f>
        <v>4.2122363207816704</v>
      </c>
      <c r="V7" s="5"/>
      <c r="W7" s="4" t="s">
        <v>229</v>
      </c>
      <c r="X7" s="4" t="s">
        <v>6</v>
      </c>
      <c r="Y7" s="7">
        <v>1997</v>
      </c>
      <c r="Z7" s="51">
        <v>335680.59844600002</v>
      </c>
      <c r="AA7" s="51">
        <v>319094.942278</v>
      </c>
      <c r="AB7" s="11">
        <f t="shared" si="1"/>
        <v>405886.11003917718</v>
      </c>
      <c r="AC7" s="7">
        <v>1997</v>
      </c>
      <c r="AD7" s="52">
        <v>142362.193439</v>
      </c>
      <c r="AE7" s="52">
        <v>103437.164642</v>
      </c>
      <c r="AF7" s="52">
        <v>33761.668079000003</v>
      </c>
      <c r="AG7" s="7">
        <v>1997</v>
      </c>
      <c r="AH7" s="53">
        <v>8677185.9834209997</v>
      </c>
      <c r="AI7" s="53">
        <v>4896278.8408230003</v>
      </c>
      <c r="AJ7" s="4"/>
    </row>
    <row r="8" spans="9:36" ht="14.5">
      <c r="I8" s="7">
        <v>1998</v>
      </c>
      <c r="J8" s="5">
        <f t="shared" si="0"/>
        <v>0.58283236437913488</v>
      </c>
      <c r="K8" s="5">
        <f t="shared" si="2"/>
        <v>0.41716763562086512</v>
      </c>
      <c r="L8" s="2">
        <f t="shared" si="7"/>
        <v>0.58063733719531063</v>
      </c>
      <c r="M8" s="2">
        <f t="shared" si="7"/>
        <v>0.41936266280468937</v>
      </c>
      <c r="N8" s="131">
        <f t="shared" si="3"/>
        <v>4.6340179352842625</v>
      </c>
      <c r="O8" s="132">
        <f t="shared" si="4"/>
        <v>4.3228359558328933</v>
      </c>
      <c r="P8" s="138">
        <f t="shared" si="5"/>
        <v>3.8676566070316554</v>
      </c>
      <c r="Q8" s="131">
        <f t="shared" si="8"/>
        <v>2.5099999585269566</v>
      </c>
      <c r="R8" s="132">
        <f t="shared" si="8"/>
        <v>1.6219507735389451</v>
      </c>
      <c r="S8" s="133">
        <f t="shared" si="9"/>
        <v>0.50206720321836085</v>
      </c>
      <c r="T8" s="142">
        <f t="shared" si="6"/>
        <v>1.057439723659835</v>
      </c>
      <c r="U8" s="5">
        <f t="shared" si="10"/>
        <v>4.6340179352842625</v>
      </c>
      <c r="V8" s="5"/>
      <c r="W8" s="4" t="s">
        <v>229</v>
      </c>
      <c r="X8" s="4" t="s">
        <v>6</v>
      </c>
      <c r="Y8" s="7">
        <v>1998</v>
      </c>
      <c r="Z8" s="51">
        <v>366602.065512</v>
      </c>
      <c r="AA8" s="51">
        <v>348917.90805600001</v>
      </c>
      <c r="AB8" s="11">
        <f t="shared" si="1"/>
        <v>421891.92071116762</v>
      </c>
      <c r="AC8" s="7">
        <v>1998</v>
      </c>
      <c r="AD8" s="52">
        <v>149114.52689400001</v>
      </c>
      <c r="AE8" s="52">
        <v>113423.70603099999</v>
      </c>
      <c r="AF8" s="52">
        <v>37458.737369000002</v>
      </c>
      <c r="AG8" s="7">
        <v>1998</v>
      </c>
      <c r="AH8" s="53">
        <v>9060512.0870719999</v>
      </c>
      <c r="AI8" s="53">
        <v>5134029.799846</v>
      </c>
      <c r="AJ8" s="4"/>
    </row>
    <row r="9" spans="9:36" ht="14.5">
      <c r="I9" s="7">
        <v>1999</v>
      </c>
      <c r="J9" s="5">
        <f t="shared" si="0"/>
        <v>0.58494056894290103</v>
      </c>
      <c r="K9" s="5">
        <f t="shared" si="2"/>
        <v>0.41505943105709897</v>
      </c>
      <c r="L9" s="2">
        <f t="shared" si="7"/>
        <v>0.58388646666101796</v>
      </c>
      <c r="M9" s="2">
        <f t="shared" si="7"/>
        <v>0.41611353333898204</v>
      </c>
      <c r="N9" s="131">
        <f t="shared" si="3"/>
        <v>1.9169690211876755</v>
      </c>
      <c r="O9" s="132">
        <f t="shared" si="4"/>
        <v>-0.13700093263295798</v>
      </c>
      <c r="P9" s="138">
        <f t="shared" si="5"/>
        <v>3.7693894905441283</v>
      </c>
      <c r="Q9" s="131">
        <f t="shared" si="8"/>
        <v>-7.9992990484321985E-2</v>
      </c>
      <c r="R9" s="132">
        <f t="shared" si="8"/>
        <v>1.5684939794411428</v>
      </c>
      <c r="S9" s="133">
        <f t="shared" si="9"/>
        <v>0.42846803223085472</v>
      </c>
      <c r="T9" s="142">
        <f t="shared" si="6"/>
        <v>1.0619802352096657</v>
      </c>
      <c r="U9" s="5">
        <f t="shared" si="10"/>
        <v>1.9169690211876755</v>
      </c>
      <c r="V9" s="5"/>
      <c r="W9" s="4" t="s">
        <v>229</v>
      </c>
      <c r="X9" s="4" t="s">
        <v>6</v>
      </c>
      <c r="Y9" s="7">
        <v>1999</v>
      </c>
      <c r="Z9" s="51">
        <v>393571.87621999998</v>
      </c>
      <c r="AA9" s="51">
        <v>380684.46819300001</v>
      </c>
      <c r="AB9" s="11">
        <f t="shared" si="1"/>
        <v>438098.19032674539</v>
      </c>
      <c r="AC9" s="7">
        <v>1999</v>
      </c>
      <c r="AD9" s="52">
        <v>152000.58017500001</v>
      </c>
      <c r="AE9" s="52">
        <v>119960.847408</v>
      </c>
      <c r="AF9" s="52">
        <v>40741.656473000003</v>
      </c>
      <c r="AG9" s="7">
        <v>1999</v>
      </c>
      <c r="AH9" s="53">
        <v>9048107.6000829991</v>
      </c>
      <c r="AI9" s="53">
        <v>5253456.8681450002</v>
      </c>
      <c r="AJ9" s="4"/>
    </row>
    <row r="10" spans="9:36" ht="14.5">
      <c r="I10" s="7">
        <v>2000</v>
      </c>
      <c r="J10" s="5">
        <f t="shared" si="0"/>
        <v>0.58826447135631299</v>
      </c>
      <c r="K10" s="5">
        <f t="shared" si="2"/>
        <v>0.41173552864368701</v>
      </c>
      <c r="L10" s="2">
        <f t="shared" si="7"/>
        <v>0.58660252014960701</v>
      </c>
      <c r="M10" s="2">
        <f t="shared" si="7"/>
        <v>0.41339747985039299</v>
      </c>
      <c r="N10" s="131">
        <f t="shared" si="3"/>
        <v>3.6587252711424156</v>
      </c>
      <c r="O10" s="132">
        <f t="shared" si="4"/>
        <v>0.45974687942980097</v>
      </c>
      <c r="P10" s="138">
        <f t="shared" si="5"/>
        <v>3.691687500665175</v>
      </c>
      <c r="Q10" s="131">
        <f t="shared" si="8"/>
        <v>0.26968867810443875</v>
      </c>
      <c r="R10" s="132">
        <f t="shared" si="8"/>
        <v>1.5261343091701793</v>
      </c>
      <c r="S10" s="133">
        <f t="shared" si="9"/>
        <v>1.8629022838677975</v>
      </c>
      <c r="T10" s="142">
        <f t="shared" si="6"/>
        <v>1.0819493139745642</v>
      </c>
      <c r="U10" s="5">
        <f t="shared" si="10"/>
        <v>3.6587252711424156</v>
      </c>
      <c r="V10" s="5"/>
      <c r="W10" s="4" t="s">
        <v>229</v>
      </c>
      <c r="X10" s="4" t="s">
        <v>6</v>
      </c>
      <c r="Y10" s="7">
        <v>2000</v>
      </c>
      <c r="Z10" s="51">
        <v>422175.87735700002</v>
      </c>
      <c r="AA10" s="51">
        <v>408372.84175100003</v>
      </c>
      <c r="AB10" s="11">
        <f t="shared" si="1"/>
        <v>454573.64654200361</v>
      </c>
      <c r="AC10" s="7">
        <v>2000</v>
      </c>
      <c r="AD10" s="52">
        <v>157664.85203899999</v>
      </c>
      <c r="AE10" s="52">
        <v>126181.39758800001</v>
      </c>
      <c r="AF10" s="52">
        <v>43481.615843</v>
      </c>
      <c r="AG10" s="7">
        <v>2000</v>
      </c>
      <c r="AH10" s="53">
        <v>9089801.7627879996</v>
      </c>
      <c r="AI10" s="53">
        <v>5324663.089958</v>
      </c>
      <c r="AJ10" s="4"/>
    </row>
    <row r="11" spans="9:36" ht="14.5">
      <c r="I11" s="7">
        <v>2001</v>
      </c>
      <c r="J11" s="5">
        <f t="shared" si="0"/>
        <v>0.5800268353305077</v>
      </c>
      <c r="K11" s="5">
        <f t="shared" si="2"/>
        <v>0.4199731646694923</v>
      </c>
      <c r="L11" s="2">
        <f t="shared" si="7"/>
        <v>0.5841456533434104</v>
      </c>
      <c r="M11" s="2">
        <f t="shared" si="7"/>
        <v>0.41585434665658966</v>
      </c>
      <c r="N11" s="131">
        <f t="shared" si="3"/>
        <v>3.3528642214484705</v>
      </c>
      <c r="O11" s="132">
        <f t="shared" si="4"/>
        <v>5.1579392111023026E-2</v>
      </c>
      <c r="P11" s="138">
        <f t="shared" si="5"/>
        <v>3.7830563487888824</v>
      </c>
      <c r="Q11" s="131">
        <f t="shared" si="8"/>
        <v>3.0129877703749492E-2</v>
      </c>
      <c r="R11" s="132">
        <f t="shared" si="8"/>
        <v>1.5732004262906643</v>
      </c>
      <c r="S11" s="133">
        <f t="shared" si="9"/>
        <v>1.749533917454057</v>
      </c>
      <c r="T11" s="142">
        <f t="shared" si="6"/>
        <v>1.1010449393392283</v>
      </c>
      <c r="U11" s="5">
        <f t="shared" si="10"/>
        <v>3.3528642214484705</v>
      </c>
      <c r="V11" s="5"/>
      <c r="W11" s="4" t="s">
        <v>229</v>
      </c>
      <c r="X11" s="4" t="s">
        <v>6</v>
      </c>
      <c r="Y11" s="7">
        <v>2001</v>
      </c>
      <c r="Z11" s="51">
        <v>451782.94585100003</v>
      </c>
      <c r="AA11" s="51">
        <v>438452.97334199998</v>
      </c>
      <c r="AB11" s="11">
        <f t="shared" si="1"/>
        <v>472099.84657820035</v>
      </c>
      <c r="AC11" s="7">
        <v>2001</v>
      </c>
      <c r="AD11" s="52">
        <v>163040.76029499999</v>
      </c>
      <c r="AE11" s="52">
        <v>135470.29393099999</v>
      </c>
      <c r="AF11" s="52">
        <v>46906.176631000002</v>
      </c>
      <c r="AG11" s="7">
        <v>2001</v>
      </c>
      <c r="AH11" s="53">
        <v>9094491.4366299994</v>
      </c>
      <c r="AI11" s="53">
        <v>5428955.6384260003</v>
      </c>
      <c r="AJ11" s="4"/>
    </row>
    <row r="12" spans="9:36" ht="14.5">
      <c r="I12" s="7">
        <v>2002</v>
      </c>
      <c r="J12" s="5">
        <f t="shared" si="0"/>
        <v>0.6106339458361868</v>
      </c>
      <c r="K12" s="5">
        <f t="shared" si="2"/>
        <v>0.3893660541638132</v>
      </c>
      <c r="L12" s="2">
        <f t="shared" si="7"/>
        <v>0.59533039058334725</v>
      </c>
      <c r="M12" s="2">
        <f t="shared" si="7"/>
        <v>0.40466960941665275</v>
      </c>
      <c r="N12" s="131">
        <f t="shared" si="3"/>
        <v>3.8047653306845675</v>
      </c>
      <c r="O12" s="132">
        <f t="shared" si="4"/>
        <v>2.0399832103233706</v>
      </c>
      <c r="P12" s="138">
        <f t="shared" si="5"/>
        <v>3.0435492486944327</v>
      </c>
      <c r="Q12" s="131">
        <f t="shared" si="8"/>
        <v>1.2144640013852828</v>
      </c>
      <c r="R12" s="132">
        <f t="shared" si="8"/>
        <v>1.231631885709523</v>
      </c>
      <c r="S12" s="133">
        <f t="shared" si="9"/>
        <v>1.3586694435897619</v>
      </c>
      <c r="T12" s="142">
        <f t="shared" si="6"/>
        <v>1.1161065878024379</v>
      </c>
      <c r="U12" s="5">
        <f t="shared" si="10"/>
        <v>3.8047653306845675</v>
      </c>
      <c r="V12" s="5"/>
      <c r="W12" s="4" t="s">
        <v>229</v>
      </c>
      <c r="X12" s="4" t="s">
        <v>6</v>
      </c>
      <c r="Y12" s="7">
        <v>2002</v>
      </c>
      <c r="Z12" s="51">
        <v>483856.77872399997</v>
      </c>
      <c r="AA12" s="51">
        <v>465744.56901699997</v>
      </c>
      <c r="AB12" s="11">
        <f t="shared" si="1"/>
        <v>486689.33078778151</v>
      </c>
      <c r="AC12" s="7">
        <v>2002</v>
      </c>
      <c r="AD12" s="52">
        <v>169363.60049400001</v>
      </c>
      <c r="AE12" s="52">
        <v>145797.387338</v>
      </c>
      <c r="AF12" s="52">
        <v>54048.094073</v>
      </c>
      <c r="AG12" s="7">
        <v>2002</v>
      </c>
      <c r="AH12" s="53">
        <v>9281922.8194030002</v>
      </c>
      <c r="AI12" s="53">
        <v>5634918.6619290002</v>
      </c>
      <c r="AJ12" s="4"/>
    </row>
    <row r="13" spans="9:36" ht="14.5">
      <c r="I13" s="7">
        <v>2003</v>
      </c>
      <c r="J13" s="5">
        <f t="shared" si="0"/>
        <v>0.60494868776015831</v>
      </c>
      <c r="K13" s="5">
        <f t="shared" si="2"/>
        <v>0.39505131223984169</v>
      </c>
      <c r="L13" s="2">
        <f t="shared" si="7"/>
        <v>0.60779131679817255</v>
      </c>
      <c r="M13" s="2">
        <f t="shared" si="7"/>
        <v>0.39220868320182745</v>
      </c>
      <c r="N13" s="131">
        <f t="shared" si="3"/>
        <v>5.9729376698120618</v>
      </c>
      <c r="O13" s="132">
        <f t="shared" si="4"/>
        <v>1.2919532285948776</v>
      </c>
      <c r="P13" s="138">
        <f t="shared" si="5"/>
        <v>4.008166196855889</v>
      </c>
      <c r="Q13" s="131">
        <f t="shared" si="8"/>
        <v>0.78523795404933106</v>
      </c>
      <c r="R13" s="132">
        <f t="shared" si="8"/>
        <v>1.572037586122925</v>
      </c>
      <c r="S13" s="133">
        <f t="shared" si="9"/>
        <v>3.6156621296398059</v>
      </c>
      <c r="T13" s="142">
        <f t="shared" si="6"/>
        <v>1.1571996474689645</v>
      </c>
      <c r="U13" s="5">
        <f t="shared" si="10"/>
        <v>5.9729376698120618</v>
      </c>
      <c r="V13" s="5"/>
      <c r="W13" s="4" t="s">
        <v>229</v>
      </c>
      <c r="X13" s="4" t="s">
        <v>6</v>
      </c>
      <c r="Y13" s="7">
        <v>2003</v>
      </c>
      <c r="Z13" s="51">
        <v>516015.24167900003</v>
      </c>
      <c r="AA13" s="51">
        <v>503644.47538199998</v>
      </c>
      <c r="AB13" s="11">
        <f t="shared" si="1"/>
        <v>506592.86685006542</v>
      </c>
      <c r="AC13" s="7">
        <v>2003</v>
      </c>
      <c r="AD13" s="52">
        <v>179787.79930700001</v>
      </c>
      <c r="AE13" s="52">
        <v>160513.368717</v>
      </c>
      <c r="AF13" s="52">
        <v>59461.462896999998</v>
      </c>
      <c r="AG13" s="7">
        <v>2003</v>
      </c>
      <c r="AH13" s="53">
        <v>9402618.9106469993</v>
      </c>
      <c r="AI13" s="53">
        <v>5757774.8147160001</v>
      </c>
      <c r="AJ13" s="4"/>
    </row>
    <row r="14" spans="9:36" ht="14.5">
      <c r="I14" s="7">
        <v>2004</v>
      </c>
      <c r="J14" s="5">
        <f t="shared" si="0"/>
        <v>0.59476465342205453</v>
      </c>
      <c r="K14" s="5">
        <f t="shared" si="2"/>
        <v>0.40523534657794547</v>
      </c>
      <c r="L14" s="2">
        <f t="shared" si="7"/>
        <v>0.59985667059110637</v>
      </c>
      <c r="M14" s="2">
        <f t="shared" si="7"/>
        <v>0.40014332940889358</v>
      </c>
      <c r="N14" s="131">
        <f t="shared" si="3"/>
        <v>5.6676184359242043</v>
      </c>
      <c r="O14" s="132">
        <f t="shared" si="4"/>
        <v>1.9550731892000073</v>
      </c>
      <c r="P14" s="138">
        <f t="shared" si="5"/>
        <v>3.7896215929606569</v>
      </c>
      <c r="Q14" s="131">
        <f t="shared" si="8"/>
        <v>1.1727636940354524</v>
      </c>
      <c r="R14" s="132">
        <f t="shared" si="8"/>
        <v>1.516391801407112</v>
      </c>
      <c r="S14" s="133">
        <f t="shared" si="9"/>
        <v>2.9784629404816396</v>
      </c>
      <c r="T14" s="142">
        <f t="shared" si="6"/>
        <v>1.1921848342150623</v>
      </c>
      <c r="U14" s="5">
        <f t="shared" si="10"/>
        <v>5.6676184359242043</v>
      </c>
      <c r="V14" s="5"/>
      <c r="W14" s="4" t="s">
        <v>229</v>
      </c>
      <c r="X14" s="4" t="s">
        <v>6</v>
      </c>
      <c r="Y14" s="7">
        <v>2004</v>
      </c>
      <c r="Z14" s="51">
        <v>546920.73239300004</v>
      </c>
      <c r="AA14" s="51">
        <v>535945.52267900005</v>
      </c>
      <c r="AB14" s="11">
        <f t="shared" si="1"/>
        <v>526159.22337098035</v>
      </c>
      <c r="AC14" s="7">
        <v>2004</v>
      </c>
      <c r="AD14" s="52">
        <v>190271.775421</v>
      </c>
      <c r="AE14" s="52">
        <v>174773.02924199999</v>
      </c>
      <c r="AF14" s="52">
        <v>64137.94109</v>
      </c>
      <c r="AG14" s="7">
        <v>2004</v>
      </c>
      <c r="AH14" s="53">
        <v>9588255.7470839992</v>
      </c>
      <c r="AI14" s="53">
        <v>5916093.9132190002</v>
      </c>
      <c r="AJ14" s="4"/>
    </row>
    <row r="15" spans="9:36" ht="14.5">
      <c r="I15" s="7">
        <v>2005</v>
      </c>
      <c r="J15" s="5">
        <f t="shared" si="0"/>
        <v>0.62059818901605668</v>
      </c>
      <c r="K15" s="5">
        <f t="shared" si="2"/>
        <v>0.37940181098394332</v>
      </c>
      <c r="L15" s="2">
        <f t="shared" si="7"/>
        <v>0.60768142121905555</v>
      </c>
      <c r="M15" s="2">
        <f t="shared" si="7"/>
        <v>0.39231857878094439</v>
      </c>
      <c r="N15" s="131">
        <f t="shared" si="3"/>
        <v>0.39092112416660996</v>
      </c>
      <c r="O15" s="132">
        <f t="shared" si="4"/>
        <v>3.4701681967856501</v>
      </c>
      <c r="P15" s="138">
        <f t="shared" si="5"/>
        <v>2.6167147750454589</v>
      </c>
      <c r="Q15" s="131">
        <f t="shared" si="8"/>
        <v>2.1087567416918711</v>
      </c>
      <c r="R15" s="132">
        <f t="shared" si="8"/>
        <v>1.0265858216209331</v>
      </c>
      <c r="S15" s="133">
        <f t="shared" si="9"/>
        <v>-2.7444214391461941</v>
      </c>
      <c r="T15" s="142">
        <f t="shared" si="6"/>
        <v>1.1599111466763803</v>
      </c>
      <c r="U15" s="5">
        <f t="shared" si="10"/>
        <v>0.39092112416660996</v>
      </c>
      <c r="V15" s="5"/>
      <c r="W15" s="4" t="s">
        <v>229</v>
      </c>
      <c r="X15" s="4" t="s">
        <v>6</v>
      </c>
      <c r="Y15" s="7">
        <v>2005</v>
      </c>
      <c r="Z15" s="51">
        <v>560549.028788</v>
      </c>
      <c r="AA15" s="51">
        <v>561420.97563500004</v>
      </c>
      <c r="AB15" s="11">
        <f t="shared" si="1"/>
        <v>540109.02682699345</v>
      </c>
      <c r="AC15" s="7">
        <v>2005</v>
      </c>
      <c r="AD15" s="52">
        <v>191017.043741</v>
      </c>
      <c r="AE15" s="52">
        <v>178820.50803699999</v>
      </c>
      <c r="AF15" s="52">
        <v>68270.670928000007</v>
      </c>
      <c r="AG15" s="7">
        <v>2005</v>
      </c>
      <c r="AH15" s="53">
        <v>9926824.8320860006</v>
      </c>
      <c r="AI15" s="53">
        <v>6106842.2416770002</v>
      </c>
      <c r="AJ15" s="4"/>
    </row>
    <row r="16" spans="9:36" ht="14.5">
      <c r="I16" s="7">
        <v>2006</v>
      </c>
      <c r="J16" s="5">
        <f t="shared" si="0"/>
        <v>0.60382194919467247</v>
      </c>
      <c r="K16" s="5">
        <f t="shared" si="2"/>
        <v>0.39617805080532753</v>
      </c>
      <c r="L16" s="2">
        <f t="shared" si="7"/>
        <v>0.61221006910536457</v>
      </c>
      <c r="M16" s="2">
        <f t="shared" si="7"/>
        <v>0.38778993089463543</v>
      </c>
      <c r="N16" s="131">
        <f t="shared" si="3"/>
        <v>4.2815287708803496</v>
      </c>
      <c r="O16" s="132">
        <f t="shared" si="4"/>
        <v>1.2897910991558348</v>
      </c>
      <c r="P16" s="138">
        <f t="shared" si="5"/>
        <v>3.9408243503626039</v>
      </c>
      <c r="Q16" s="131">
        <f t="shared" si="8"/>
        <v>0.78962309794567775</v>
      </c>
      <c r="R16" s="132">
        <f t="shared" si="8"/>
        <v>1.5282120024950108</v>
      </c>
      <c r="S16" s="133">
        <f t="shared" si="9"/>
        <v>1.9636936704396608</v>
      </c>
      <c r="T16" s="142">
        <f t="shared" si="6"/>
        <v>1.182913355757587</v>
      </c>
      <c r="U16" s="5">
        <f t="shared" si="10"/>
        <v>4.2815287708803496</v>
      </c>
      <c r="V16" s="5"/>
      <c r="W16" s="4" t="s">
        <v>229</v>
      </c>
      <c r="X16" s="4" t="s">
        <v>6</v>
      </c>
      <c r="Y16" s="7">
        <v>2006</v>
      </c>
      <c r="Z16" s="51">
        <v>613617.23578999995</v>
      </c>
      <c r="AA16" s="51">
        <v>583080.324945</v>
      </c>
      <c r="AB16" s="11">
        <f t="shared" si="1"/>
        <v>561818.73608618206</v>
      </c>
      <c r="AC16" s="7">
        <v>2006</v>
      </c>
      <c r="AD16" s="52">
        <v>199373.10045999999</v>
      </c>
      <c r="AE16" s="52">
        <v>193047.12918799999</v>
      </c>
      <c r="AF16" s="52">
        <v>73066.108561999994</v>
      </c>
      <c r="AG16" s="7">
        <v>2006</v>
      </c>
      <c r="AH16" s="53">
        <v>10055689.390556</v>
      </c>
      <c r="AI16" s="53">
        <v>6303120.1314030001</v>
      </c>
      <c r="AJ16" s="4"/>
    </row>
    <row r="17" spans="9:36" ht="14.5">
      <c r="I17" s="7">
        <v>2007</v>
      </c>
      <c r="J17" s="5">
        <f t="shared" si="0"/>
        <v>0.59691456524367803</v>
      </c>
      <c r="K17" s="5">
        <f t="shared" si="2"/>
        <v>0.40308543475632197</v>
      </c>
      <c r="L17" s="2">
        <f t="shared" si="7"/>
        <v>0.60036825721917531</v>
      </c>
      <c r="M17" s="2">
        <f t="shared" si="7"/>
        <v>0.39963174278082475</v>
      </c>
      <c r="N17" s="131">
        <f t="shared" si="3"/>
        <v>2.6627110587920555</v>
      </c>
      <c r="O17" s="132">
        <f t="shared" si="4"/>
        <v>0.66060414795607869</v>
      </c>
      <c r="P17" s="138">
        <f t="shared" si="5"/>
        <v>4.4159626082391767</v>
      </c>
      <c r="Q17" s="131">
        <f t="shared" si="8"/>
        <v>0.39660576102014922</v>
      </c>
      <c r="R17" s="132">
        <f t="shared" si="8"/>
        <v>1.7647588331855786</v>
      </c>
      <c r="S17" s="133">
        <f t="shared" si="9"/>
        <v>0.5013464645863277</v>
      </c>
      <c r="T17" s="142">
        <f t="shared" si="6"/>
        <v>1.1888587410823486</v>
      </c>
      <c r="U17" s="5">
        <f t="shared" si="10"/>
        <v>2.6627110587920555</v>
      </c>
      <c r="V17" s="5"/>
      <c r="W17" s="4" t="s">
        <v>229</v>
      </c>
      <c r="X17" s="4" t="s">
        <v>6</v>
      </c>
      <c r="Y17" s="7">
        <v>2007</v>
      </c>
      <c r="Z17" s="51">
        <v>650285.71501799999</v>
      </c>
      <c r="AA17" s="51">
        <v>641321.547532</v>
      </c>
      <c r="AB17" s="11">
        <f t="shared" si="1"/>
        <v>587184.38831886288</v>
      </c>
      <c r="AC17" s="7">
        <v>2007</v>
      </c>
      <c r="AD17" s="52">
        <v>204753.139635</v>
      </c>
      <c r="AE17" s="52">
        <v>205266.96024499999</v>
      </c>
      <c r="AF17" s="52">
        <v>78440.904890999998</v>
      </c>
      <c r="AG17" s="7">
        <v>2007</v>
      </c>
      <c r="AH17" s="53">
        <v>10122337.589784</v>
      </c>
      <c r="AI17" s="53">
        <v>6480256.3336650003</v>
      </c>
      <c r="AJ17" s="4"/>
    </row>
    <row r="18" spans="9:36" ht="14.5">
      <c r="I18" s="7">
        <v>2008</v>
      </c>
      <c r="J18" s="5">
        <f t="shared" si="0"/>
        <v>0.60194242329578318</v>
      </c>
      <c r="K18" s="5">
        <f t="shared" si="2"/>
        <v>0.39805757670421682</v>
      </c>
      <c r="L18" s="2">
        <f t="shared" si="7"/>
        <v>0.59942849426973055</v>
      </c>
      <c r="M18" s="2">
        <f t="shared" si="7"/>
        <v>0.40057150573026939</v>
      </c>
      <c r="N18" s="131">
        <f t="shared" si="3"/>
        <v>-0.18588281646927385</v>
      </c>
      <c r="O18" s="132">
        <f t="shared" si="4"/>
        <v>1.0458453764165654</v>
      </c>
      <c r="P18" s="138">
        <f t="shared" si="5"/>
        <v>3.4383167989069818</v>
      </c>
      <c r="Q18" s="131">
        <f t="shared" si="8"/>
        <v>0.62690951922434135</v>
      </c>
      <c r="R18" s="132">
        <f t="shared" si="8"/>
        <v>1.3772917373158495</v>
      </c>
      <c r="S18" s="133">
        <f t="shared" si="9"/>
        <v>-2.1900840730094648</v>
      </c>
      <c r="T18" s="142">
        <f t="shared" si="6"/>
        <v>1.1631047812220516</v>
      </c>
      <c r="U18" s="5">
        <f t="shared" si="10"/>
        <v>-0.18588281646927385</v>
      </c>
      <c r="V18" s="5"/>
      <c r="W18" s="4" t="s">
        <v>229</v>
      </c>
      <c r="X18" s="4" t="s">
        <v>6</v>
      </c>
      <c r="Y18" s="7">
        <v>2008</v>
      </c>
      <c r="Z18" s="51">
        <v>689929.09826700005</v>
      </c>
      <c r="AA18" s="51">
        <v>673033.42619699996</v>
      </c>
      <c r="AB18" s="11">
        <f t="shared" si="1"/>
        <v>607724.745527733</v>
      </c>
      <c r="AC18" s="7">
        <v>2008</v>
      </c>
      <c r="AD18" s="52">
        <v>204372.892249</v>
      </c>
      <c r="AE18" s="52">
        <v>213818.86152499999</v>
      </c>
      <c r="AF18" s="52">
        <v>82947.432405</v>
      </c>
      <c r="AG18" s="7">
        <v>2008</v>
      </c>
      <c r="AH18" s="53">
        <v>10228757.111269001</v>
      </c>
      <c r="AI18" s="53">
        <v>6592116.1098999996</v>
      </c>
      <c r="AJ18" s="4"/>
    </row>
    <row r="19" spans="9:36" ht="14.5">
      <c r="I19" s="7">
        <v>2009</v>
      </c>
      <c r="J19" s="5">
        <f t="shared" si="0"/>
        <v>0.61869551297740832</v>
      </c>
      <c r="K19" s="5">
        <f t="shared" si="2"/>
        <v>0.38130448702259168</v>
      </c>
      <c r="L19" s="2">
        <f t="shared" si="7"/>
        <v>0.6103189681365957</v>
      </c>
      <c r="M19" s="2">
        <f t="shared" si="7"/>
        <v>0.38968103186340425</v>
      </c>
      <c r="N19" s="131">
        <f t="shared" si="3"/>
        <v>-3.4406059162600755</v>
      </c>
      <c r="O19" s="132">
        <f t="shared" si="4"/>
        <v>-1.7613388663420437</v>
      </c>
      <c r="P19" s="138">
        <f t="shared" si="5"/>
        <v>2.1773221452759728</v>
      </c>
      <c r="Q19" s="131">
        <f t="shared" si="8"/>
        <v>-1.0749785194447574</v>
      </c>
      <c r="R19" s="132">
        <f t="shared" si="8"/>
        <v>0.84846114027018205</v>
      </c>
      <c r="S19" s="133">
        <f t="shared" si="9"/>
        <v>-3.2140885370855004</v>
      </c>
      <c r="T19" s="142">
        <f t="shared" si="6"/>
        <v>1.1263159436434502</v>
      </c>
      <c r="U19" s="5">
        <f t="shared" si="10"/>
        <v>-3.4406059162600755</v>
      </c>
      <c r="V19" s="5"/>
      <c r="W19" s="4" t="s">
        <v>229</v>
      </c>
      <c r="X19" s="4" t="s">
        <v>6</v>
      </c>
      <c r="Y19" s="7">
        <v>2009</v>
      </c>
      <c r="Z19" s="51">
        <v>698310.73107700003</v>
      </c>
      <c r="AA19" s="51">
        <v>705115.80915700004</v>
      </c>
      <c r="AB19" s="11">
        <f t="shared" si="1"/>
        <v>621101.97520859621</v>
      </c>
      <c r="AC19" s="7">
        <v>2009</v>
      </c>
      <c r="AD19" s="52">
        <v>197460.81691299999</v>
      </c>
      <c r="AE19" s="52">
        <v>212390.865704</v>
      </c>
      <c r="AF19" s="52">
        <v>84874.501480999999</v>
      </c>
      <c r="AG19" s="7">
        <v>2009</v>
      </c>
      <c r="AH19" s="53">
        <v>10050171.403351</v>
      </c>
      <c r="AI19" s="53">
        <v>6491393.0107319998</v>
      </c>
      <c r="AJ19" s="4"/>
    </row>
    <row r="20" spans="9:36" ht="14.5">
      <c r="I20" s="7">
        <v>2010</v>
      </c>
      <c r="J20" s="5">
        <f t="shared" si="0"/>
        <v>0.64707062512574043</v>
      </c>
      <c r="K20" s="5">
        <f t="shared" si="2"/>
        <v>0.35292937487425957</v>
      </c>
      <c r="L20" s="2">
        <f t="shared" si="7"/>
        <v>0.63288306905157432</v>
      </c>
      <c r="M20" s="2">
        <f t="shared" si="7"/>
        <v>0.36711693094842562</v>
      </c>
      <c r="N20" s="131">
        <f t="shared" si="3"/>
        <v>-5.8544301565721213</v>
      </c>
      <c r="O20" s="132">
        <f t="shared" si="4"/>
        <v>-4.7114700791279773</v>
      </c>
      <c r="P20" s="138">
        <f t="shared" si="5"/>
        <v>0.32740485465652114</v>
      </c>
      <c r="Q20" s="131">
        <f t="shared" si="8"/>
        <v>-2.981809643423178</v>
      </c>
      <c r="R20" s="132">
        <f t="shared" si="8"/>
        <v>0.12019586541911739</v>
      </c>
      <c r="S20" s="133">
        <f t="shared" si="9"/>
        <v>-2.9928163785680608</v>
      </c>
      <c r="T20" s="142">
        <f t="shared" si="6"/>
        <v>1.0931067987071359</v>
      </c>
      <c r="U20" s="5">
        <f t="shared" si="10"/>
        <v>-5.8544301565721213</v>
      </c>
      <c r="V20" s="5"/>
      <c r="W20" s="4" t="s">
        <v>229</v>
      </c>
      <c r="X20" s="4" t="s">
        <v>6</v>
      </c>
      <c r="Y20" s="7">
        <v>2010</v>
      </c>
      <c r="Z20" s="51">
        <v>681587.93157999997</v>
      </c>
      <c r="AA20" s="51">
        <v>700600.78113300004</v>
      </c>
      <c r="AB20" s="11">
        <f t="shared" si="1"/>
        <v>623138.82578214316</v>
      </c>
      <c r="AC20" s="7">
        <v>2010</v>
      </c>
      <c r="AD20" s="52">
        <v>186232.49527000001</v>
      </c>
      <c r="AE20" s="52">
        <v>197729.15431099999</v>
      </c>
      <c r="AF20" s="52">
        <v>80473.988373999993</v>
      </c>
      <c r="AG20" s="7">
        <v>2010</v>
      </c>
      <c r="AH20" s="53">
        <v>9587642.1063529998</v>
      </c>
      <c r="AI20" s="53">
        <v>6030383.7021150002</v>
      </c>
      <c r="AJ20" s="4"/>
    </row>
    <row r="21" spans="9:36" ht="14.5">
      <c r="I21" s="7">
        <v>2011</v>
      </c>
      <c r="J21" s="5">
        <f t="shared" si="0"/>
        <v>0.66471105855608004</v>
      </c>
      <c r="K21" s="5">
        <f t="shared" si="2"/>
        <v>0.33528894144391996</v>
      </c>
      <c r="L21" s="2">
        <f t="shared" si="7"/>
        <v>0.65589084184091018</v>
      </c>
      <c r="M21" s="2">
        <f t="shared" si="7"/>
        <v>0.34410915815908977</v>
      </c>
      <c r="N21" s="131">
        <f t="shared" si="3"/>
        <v>-9.612272055169413</v>
      </c>
      <c r="O21" s="132">
        <f t="shared" si="4"/>
        <v>-3.3848767197483198</v>
      </c>
      <c r="P21" s="138">
        <f t="shared" si="5"/>
        <v>-1.5940015104927596</v>
      </c>
      <c r="Q21" s="131">
        <f t="shared" si="8"/>
        <v>-2.220109641243424</v>
      </c>
      <c r="R21" s="132">
        <f t="shared" si="8"/>
        <v>-0.54851051787998106</v>
      </c>
      <c r="S21" s="133">
        <f t="shared" si="9"/>
        <v>-6.8436518960460084</v>
      </c>
      <c r="T21" s="142">
        <f t="shared" si="6"/>
        <v>1.0208007792652629</v>
      </c>
      <c r="U21" s="5">
        <f t="shared" si="10"/>
        <v>-9.612272055169413</v>
      </c>
      <c r="V21" s="5"/>
      <c r="W21" s="4" t="s">
        <v>229</v>
      </c>
      <c r="X21" s="4" t="s">
        <v>6</v>
      </c>
      <c r="Y21" s="7">
        <v>2011</v>
      </c>
      <c r="Z21" s="51">
        <v>653477.35399700003</v>
      </c>
      <c r="AA21" s="51">
        <v>670809.54172099999</v>
      </c>
      <c r="AB21" s="11">
        <f t="shared" si="1"/>
        <v>613284.7293561839</v>
      </c>
      <c r="AC21" s="7">
        <v>2011</v>
      </c>
      <c r="AD21" s="52">
        <v>169164.75930899999</v>
      </c>
      <c r="AE21" s="52">
        <v>178180.53631600001</v>
      </c>
      <c r="AF21" s="52">
        <v>74330.887539000003</v>
      </c>
      <c r="AG21" s="7">
        <v>2011</v>
      </c>
      <c r="AH21" s="53">
        <v>9268543.2584489994</v>
      </c>
      <c r="AI21" s="53">
        <v>5816846.9078500001</v>
      </c>
      <c r="AJ21" s="4"/>
    </row>
    <row r="22" spans="9:36" ht="14.5">
      <c r="I22" s="7">
        <v>2012</v>
      </c>
      <c r="J22" s="5">
        <f t="shared" si="0"/>
        <v>0.66729300581724882</v>
      </c>
      <c r="K22" s="5">
        <f t="shared" si="2"/>
        <v>0.33270699418275118</v>
      </c>
      <c r="L22" s="2">
        <f t="shared" si="7"/>
        <v>0.66600203218666443</v>
      </c>
      <c r="M22" s="2">
        <f t="shared" si="7"/>
        <v>0.33399796781333557</v>
      </c>
      <c r="N22" s="131">
        <f t="shared" si="3"/>
        <v>-6.0194668318548139</v>
      </c>
      <c r="O22" s="132">
        <f t="shared" si="4"/>
        <v>-2.0456245328329459</v>
      </c>
      <c r="P22" s="138">
        <f t="shared" si="5"/>
        <v>-1.9763465784365053</v>
      </c>
      <c r="Q22" s="131">
        <f t="shared" si="8"/>
        <v>-1.362390095957638</v>
      </c>
      <c r="R22" s="132">
        <f t="shared" si="8"/>
        <v>-0.66009574089263179</v>
      </c>
      <c r="S22" s="133">
        <f t="shared" si="9"/>
        <v>-3.9969809950045443</v>
      </c>
      <c r="T22" s="142">
        <f t="shared" si="6"/>
        <v>0.98080421827790476</v>
      </c>
      <c r="U22" s="5">
        <f t="shared" si="10"/>
        <v>-6.0194668318548139</v>
      </c>
      <c r="V22" s="5"/>
      <c r="W22" s="4" t="s">
        <v>229</v>
      </c>
      <c r="X22" s="4" t="s">
        <v>6</v>
      </c>
      <c r="Y22" s="7">
        <v>2012</v>
      </c>
      <c r="Z22" s="51">
        <v>637384.86040999996</v>
      </c>
      <c r="AA22" s="51">
        <v>640689.162411</v>
      </c>
      <c r="AB22" s="11">
        <f t="shared" si="1"/>
        <v>601283.08527807705</v>
      </c>
      <c r="AC22" s="7">
        <v>2012</v>
      </c>
      <c r="AD22" s="52">
        <v>159282.36040199999</v>
      </c>
      <c r="AE22" s="52">
        <v>166150.66441999999</v>
      </c>
      <c r="AF22" s="52">
        <v>67853.255246000001</v>
      </c>
      <c r="AG22" s="7">
        <v>2012</v>
      </c>
      <c r="AH22" s="53">
        <v>9080869.7557350006</v>
      </c>
      <c r="AI22" s="53">
        <v>5557500.1011899998</v>
      </c>
      <c r="AJ22" s="4"/>
    </row>
    <row r="23" spans="9:36" ht="14.5">
      <c r="I23" s="7">
        <v>2013</v>
      </c>
      <c r="J23" s="5">
        <f t="shared" si="0"/>
        <v>0.63627102045231843</v>
      </c>
      <c r="K23" s="5">
        <f t="shared" si="2"/>
        <v>0.36372897954768157</v>
      </c>
      <c r="L23" s="2">
        <f t="shared" si="7"/>
        <v>0.65178201313478357</v>
      </c>
      <c r="M23" s="2">
        <f t="shared" si="7"/>
        <v>0.34821798686521638</v>
      </c>
      <c r="N23" s="131">
        <f t="shared" si="3"/>
        <v>-2.0902703519118049</v>
      </c>
      <c r="O23" s="132">
        <f t="shared" si="4"/>
        <v>-0.248601656202041</v>
      </c>
      <c r="P23" s="138">
        <f t="shared" si="5"/>
        <v>-2.3118896642184694</v>
      </c>
      <c r="Q23" s="131">
        <f t="shared" si="8"/>
        <v>-0.16203408794800764</v>
      </c>
      <c r="R23" s="132">
        <f t="shared" si="8"/>
        <v>-0.80504156472865651</v>
      </c>
      <c r="S23" s="133">
        <f t="shared" si="9"/>
        <v>-1.1231946992351407</v>
      </c>
      <c r="T23" s="142">
        <f t="shared" si="6"/>
        <v>0.96984951378556428</v>
      </c>
      <c r="U23" s="5">
        <f t="shared" si="10"/>
        <v>-2.0902703519118049</v>
      </c>
      <c r="V23" s="5"/>
      <c r="W23" s="4" t="s">
        <v>229</v>
      </c>
      <c r="X23" s="4" t="s">
        <v>6</v>
      </c>
      <c r="Y23" s="7">
        <v>2013</v>
      </c>
      <c r="Z23" s="51">
        <v>617364.429244</v>
      </c>
      <c r="AA23" s="51">
        <v>622818.25640199997</v>
      </c>
      <c r="AB23" s="11">
        <f t="shared" si="1"/>
        <v>587541.5405003737</v>
      </c>
      <c r="AC23" s="7">
        <v>2013</v>
      </c>
      <c r="AD23" s="52">
        <v>155987.484322</v>
      </c>
      <c r="AE23" s="52">
        <v>159466.76639500001</v>
      </c>
      <c r="AF23" s="52">
        <v>62263.069217999997</v>
      </c>
      <c r="AG23" s="7">
        <v>2013</v>
      </c>
      <c r="AH23" s="53">
        <v>9058322.6010369994</v>
      </c>
      <c r="AI23" s="53">
        <v>5558607.0950069996</v>
      </c>
      <c r="AJ23" s="4"/>
    </row>
    <row r="24" spans="9:36" ht="14.5">
      <c r="I24" s="7">
        <v>2014</v>
      </c>
      <c r="J24" s="5">
        <f t="shared" si="0"/>
        <v>0.63689847972434299</v>
      </c>
      <c r="K24" s="5">
        <f t="shared" si="2"/>
        <v>0.36310152027565701</v>
      </c>
      <c r="L24" s="2">
        <f t="shared" si="7"/>
        <v>0.63658475008833071</v>
      </c>
      <c r="M24" s="2">
        <f t="shared" si="7"/>
        <v>0.36341524991166929</v>
      </c>
      <c r="N24" s="131">
        <f t="shared" si="3"/>
        <v>-0.17003681863130282</v>
      </c>
      <c r="O24" s="132">
        <f t="shared" si="4"/>
        <v>1.1011154432615911</v>
      </c>
      <c r="P24" s="138">
        <f t="shared" si="5"/>
        <v>-2.0860501326989578</v>
      </c>
      <c r="Q24" s="131">
        <f t="shared" si="8"/>
        <v>0.70095329926708139</v>
      </c>
      <c r="R24" s="132">
        <f t="shared" si="8"/>
        <v>-0.75810243030306268</v>
      </c>
      <c r="S24" s="133">
        <f t="shared" si="9"/>
        <v>-0.11288768759532153</v>
      </c>
      <c r="T24" s="142">
        <f>T25*EXP(-S25/100)</f>
        <v>0.96875529083399381</v>
      </c>
      <c r="U24" s="5">
        <f t="shared" si="10"/>
        <v>-0.17003681863130282</v>
      </c>
      <c r="V24" s="5"/>
      <c r="W24" s="4" t="s">
        <v>229</v>
      </c>
      <c r="X24" s="4" t="s">
        <v>6</v>
      </c>
      <c r="Y24" s="7">
        <v>2014</v>
      </c>
      <c r="Z24" s="51">
        <v>588496.22544099996</v>
      </c>
      <c r="AA24" s="51">
        <v>604619.29487300001</v>
      </c>
      <c r="AB24" s="11">
        <f t="shared" si="1"/>
        <v>575412.08255380648</v>
      </c>
      <c r="AC24" s="7">
        <v>2014</v>
      </c>
      <c r="AD24" s="52">
        <v>155722.47353799999</v>
      </c>
      <c r="AE24" s="52">
        <v>156492.497757</v>
      </c>
      <c r="AF24" s="52">
        <v>62540.829535999997</v>
      </c>
      <c r="AG24" s="7">
        <v>2014</v>
      </c>
      <c r="AH24" s="53">
        <v>9158616.3517409991</v>
      </c>
      <c r="AI24" s="53">
        <v>5746848.7863520002</v>
      </c>
      <c r="AJ24" s="4"/>
    </row>
    <row r="25" spans="9:36" ht="14.5">
      <c r="I25" s="7">
        <v>2015</v>
      </c>
      <c r="J25" s="5">
        <f t="shared" si="0"/>
        <v>0.61305679153755677</v>
      </c>
      <c r="K25" s="5">
        <f t="shared" si="2"/>
        <v>0.38694320846244323</v>
      </c>
      <c r="L25" s="2">
        <f t="shared" si="7"/>
        <v>0.62497763563094988</v>
      </c>
      <c r="M25" s="2">
        <f t="shared" si="7"/>
        <v>0.37502236436905012</v>
      </c>
      <c r="N25" s="131">
        <f t="shared" si="3"/>
        <v>7.2625810207505026E-2</v>
      </c>
      <c r="O25" s="132">
        <f t="shared" si="4"/>
        <v>-3.7278636185407166</v>
      </c>
      <c r="P25" s="138">
        <f t="shared" si="5"/>
        <v>-2.0581878714473589</v>
      </c>
      <c r="Q25" s="131">
        <f t="shared" si="8"/>
        <v>-2.3298313902702144</v>
      </c>
      <c r="R25" s="132">
        <f t="shared" si="8"/>
        <v>-0.77186648186589113</v>
      </c>
      <c r="S25" s="133">
        <f t="shared" si="9"/>
        <v>3.1743236823436103</v>
      </c>
      <c r="T25" s="142">
        <v>1</v>
      </c>
      <c r="U25" s="5">
        <f t="shared" si="10"/>
        <v>7.2625810207505026E-2</v>
      </c>
      <c r="V25" s="5"/>
      <c r="W25" s="4" t="s">
        <v>229</v>
      </c>
      <c r="X25" s="4" t="s">
        <v>6</v>
      </c>
      <c r="Y25" s="7">
        <v>2015</v>
      </c>
      <c r="Z25" s="51">
        <v>563690.06522700004</v>
      </c>
      <c r="AA25" s="51">
        <v>576507.66426800005</v>
      </c>
      <c r="AB25" s="11">
        <f>Z25</f>
        <v>563690.06522700004</v>
      </c>
      <c r="AC25" s="7">
        <v>2015</v>
      </c>
      <c r="AD25" s="52">
        <v>155835.60932399999</v>
      </c>
      <c r="AE25" s="52">
        <v>155835.60932399999</v>
      </c>
      <c r="AF25" s="52">
        <v>61770.308405999996</v>
      </c>
      <c r="AG25" s="7">
        <v>2015</v>
      </c>
      <c r="AH25" s="53">
        <v>8823481.1273159999</v>
      </c>
      <c r="AI25" s="53">
        <v>5704956.2646540003</v>
      </c>
      <c r="AJ25" s="4"/>
    </row>
    <row r="26" spans="9:36" ht="14.5">
      <c r="I26" s="7">
        <v>2016</v>
      </c>
      <c r="J26" s="5">
        <f t="shared" si="0"/>
        <v>0.62015588063199811</v>
      </c>
      <c r="K26" s="5">
        <f t="shared" si="2"/>
        <v>0.37984411936800189</v>
      </c>
      <c r="L26" s="2">
        <f t="shared" si="7"/>
        <v>0.61660633608477744</v>
      </c>
      <c r="M26" s="2">
        <f t="shared" si="7"/>
        <v>0.38339366391522256</v>
      </c>
      <c r="N26" s="131">
        <f t="shared" si="3"/>
        <v>-0.83286849606665214</v>
      </c>
      <c r="O26" s="132">
        <f t="shared" si="4"/>
        <v>3.7420720304671917</v>
      </c>
      <c r="P26" s="138">
        <f t="shared" si="5"/>
        <v>-2.0196744345509998</v>
      </c>
      <c r="Q26" s="131">
        <f t="shared" si="8"/>
        <v>2.3073853240716988</v>
      </c>
      <c r="R26" s="132">
        <f t="shared" si="8"/>
        <v>-0.77433038137841315</v>
      </c>
      <c r="S26" s="133">
        <f t="shared" si="9"/>
        <v>-2.3659234387599377</v>
      </c>
      <c r="T26" s="142">
        <f>T25*EXP(S26/100)</f>
        <v>0.97661845104584744</v>
      </c>
      <c r="U26" s="5">
        <f t="shared" si="10"/>
        <v>-0.83286849606665214</v>
      </c>
      <c r="V26" s="5"/>
      <c r="W26" s="4" t="s">
        <v>229</v>
      </c>
      <c r="X26" s="4" t="s">
        <v>6</v>
      </c>
      <c r="Y26" s="7">
        <v>2016</v>
      </c>
      <c r="Z26" s="51">
        <v>544862.09901899996</v>
      </c>
      <c r="AA26" s="51">
        <v>552419.557975</v>
      </c>
      <c r="AB26" s="11">
        <f>AB25*(AA26/Z25)</f>
        <v>552419.557975</v>
      </c>
      <c r="AC26" s="7">
        <v>2016</v>
      </c>
      <c r="AD26" s="52">
        <v>154543.093578</v>
      </c>
      <c r="AE26" s="52">
        <v>152196.60205399999</v>
      </c>
      <c r="AF26" s="52">
        <v>62991.935921999997</v>
      </c>
      <c r="AG26" s="7">
        <v>2016</v>
      </c>
      <c r="AH26" s="53">
        <v>9159917.7381299995</v>
      </c>
      <c r="AI26" s="53">
        <v>6113229.5873769997</v>
      </c>
      <c r="AJ26" s="4"/>
    </row>
    <row r="27" spans="9:36" ht="14.5">
      <c r="I27" s="7">
        <v>2017</v>
      </c>
      <c r="J27" s="5">
        <f t="shared" si="0"/>
        <v>0.62327017729736345</v>
      </c>
      <c r="K27" s="5">
        <f t="shared" si="2"/>
        <v>0.37672982270263655</v>
      </c>
      <c r="L27" s="2">
        <f t="shared" si="7"/>
        <v>0.62171302896468084</v>
      </c>
      <c r="M27" s="2">
        <f t="shared" si="7"/>
        <v>0.37828697103531922</v>
      </c>
      <c r="N27" s="131">
        <f t="shared" si="3"/>
        <v>1.7290462299868636</v>
      </c>
      <c r="O27" s="132">
        <f t="shared" si="4"/>
        <v>-0.29668876546757872</v>
      </c>
      <c r="P27" s="138">
        <f t="shared" si="5"/>
        <v>-1.713046789373962</v>
      </c>
      <c r="Q27" s="131">
        <f t="shared" si="8"/>
        <v>-0.18445527103864018</v>
      </c>
      <c r="R27" s="132">
        <f t="shared" si="8"/>
        <v>-0.64802328119405461</v>
      </c>
      <c r="S27" s="133">
        <f t="shared" si="9"/>
        <v>2.5615247822195584</v>
      </c>
      <c r="T27" s="142">
        <f>T26*EXP(S27/100)</f>
        <v>1.0019579276767654</v>
      </c>
      <c r="U27" s="5">
        <f t="shared" si="10"/>
        <v>1.7290462299868636</v>
      </c>
      <c r="V27" s="5"/>
      <c r="W27" s="4" t="s">
        <v>229</v>
      </c>
      <c r="X27" s="4" t="s">
        <v>6</v>
      </c>
      <c r="Y27" s="7">
        <v>2017</v>
      </c>
      <c r="Z27" s="51">
        <v>534917.38431300002</v>
      </c>
      <c r="AA27" s="51">
        <v>535607.84746099997</v>
      </c>
      <c r="AB27" s="11">
        <f>AB26*(AA27/Z26)</f>
        <v>543036.94618338498</v>
      </c>
      <c r="AC27" s="7">
        <v>2017</v>
      </c>
      <c r="AD27" s="52">
        <v>157238.44993999999</v>
      </c>
      <c r="AE27" s="52">
        <v>154344.207567</v>
      </c>
      <c r="AF27" s="52">
        <v>63853.416595000002</v>
      </c>
      <c r="AG27" s="7">
        <v>2017</v>
      </c>
      <c r="AH27" s="53">
        <v>9132781.5661670007</v>
      </c>
      <c r="AI27" s="53">
        <v>6062064.1545120003</v>
      </c>
      <c r="AJ27" s="4"/>
    </row>
    <row r="28" spans="9:36" ht="14.5">
      <c r="I28" s="7">
        <v>2018</v>
      </c>
      <c r="J28" s="5">
        <f t="shared" si="0"/>
        <v>0.61974618935310033</v>
      </c>
      <c r="K28" s="5">
        <f t="shared" si="2"/>
        <v>0.38025381064689967</v>
      </c>
      <c r="L28" s="2">
        <f t="shared" si="7"/>
        <v>0.62150818332523183</v>
      </c>
      <c r="M28" s="2">
        <f t="shared" si="7"/>
        <v>0.37849181667476811</v>
      </c>
      <c r="N28" s="131">
        <f t="shared" si="3"/>
        <v>1.261753201368343</v>
      </c>
      <c r="O28" s="132">
        <f t="shared" si="4"/>
        <v>5.2031930781332392</v>
      </c>
      <c r="P28" s="138">
        <f t="shared" si="5"/>
        <v>-2.0232137150618001</v>
      </c>
      <c r="Q28" s="131">
        <f t="shared" si="8"/>
        <v>3.2338270774810107</v>
      </c>
      <c r="R28" s="132">
        <f t="shared" si="8"/>
        <v>-0.76576983453504743</v>
      </c>
      <c r="S28" s="133">
        <f t="shared" si="9"/>
        <v>-1.2063040415776203</v>
      </c>
      <c r="T28" s="142">
        <f>T27*EXP(S28/100)</f>
        <v>0.98994387737444078</v>
      </c>
      <c r="U28" s="5">
        <f t="shared" si="10"/>
        <v>1.261753201368343</v>
      </c>
      <c r="V28" s="5"/>
      <c r="W28" s="4" t="s">
        <v>229</v>
      </c>
      <c r="X28" s="4" t="s">
        <v>6</v>
      </c>
      <c r="Y28" s="7">
        <v>2018</v>
      </c>
      <c r="Z28" s="51">
        <v>526677.19302799995</v>
      </c>
      <c r="AA28" s="51">
        <v>524203.60917499999</v>
      </c>
      <c r="AB28" s="11">
        <f>AB27*(AA28/Z27)</f>
        <v>532160.54563321953</v>
      </c>
      <c r="AC28" s="7">
        <v>2018</v>
      </c>
      <c r="AD28" s="52">
        <v>159234.98027100001</v>
      </c>
      <c r="AE28" s="52">
        <v>155610.93818999999</v>
      </c>
      <c r="AF28" s="52">
        <v>65900.046061999994</v>
      </c>
      <c r="AG28" s="7">
        <v>2018</v>
      </c>
      <c r="AH28" s="53">
        <v>9620557.7504949998</v>
      </c>
      <c r="AI28" s="53">
        <v>6574034.5602559997</v>
      </c>
      <c r="AJ28" s="4"/>
    </row>
    <row r="29" spans="9:36" ht="14.5">
      <c r="I29" s="7">
        <v>2019</v>
      </c>
      <c r="J29" s="5">
        <f t="shared" si="0"/>
        <v>0.61220446028277342</v>
      </c>
      <c r="K29" s="5">
        <f t="shared" si="2"/>
        <v>0.38779553971722658</v>
      </c>
      <c r="L29" s="2">
        <f t="shared" si="7"/>
        <v>0.61597532481793693</v>
      </c>
      <c r="M29" s="2">
        <f t="shared" si="7"/>
        <v>0.38402467518206312</v>
      </c>
      <c r="N29" s="134">
        <f t="shared" si="3"/>
        <v>1.2432662793312232</v>
      </c>
      <c r="O29" s="135">
        <f t="shared" si="4"/>
        <v>-1.4185037845891202</v>
      </c>
      <c r="P29" s="139"/>
      <c r="Q29" s="134"/>
      <c r="R29" s="135"/>
      <c r="S29" s="136"/>
      <c r="T29" s="143"/>
      <c r="U29" s="5"/>
      <c r="V29" s="5"/>
      <c r="W29" s="4" t="s">
        <v>229</v>
      </c>
      <c r="X29" s="4" t="s">
        <v>6</v>
      </c>
      <c r="Y29" s="7">
        <v>2019</v>
      </c>
      <c r="Z29" s="51"/>
      <c r="AA29" s="51"/>
      <c r="AB29" s="11"/>
      <c r="AC29" s="7">
        <v>2019</v>
      </c>
      <c r="AD29" s="52">
        <v>161227.05280899999</v>
      </c>
      <c r="AE29" s="52">
        <v>158762.29179300001</v>
      </c>
      <c r="AF29" s="52">
        <v>67476.320533999999</v>
      </c>
      <c r="AG29" s="7">
        <v>2019</v>
      </c>
      <c r="AH29" s="53">
        <v>9485053.1160160005</v>
      </c>
      <c r="AI29" s="53">
        <v>6584871.6006479999</v>
      </c>
      <c r="AJ29" s="4"/>
    </row>
    <row r="30" spans="9:36" ht="14.5">
      <c r="Y30" s="8"/>
      <c r="Z30" s="8"/>
      <c r="AA30" s="8"/>
      <c r="AB30" s="8"/>
      <c r="AC30" s="8"/>
      <c r="AD30" s="52">
        <v>146772.51336499999</v>
      </c>
      <c r="AE30" s="52">
        <v>145133.27734500001</v>
      </c>
      <c r="AF30" s="52">
        <v>65795.728398000007</v>
      </c>
      <c r="AG30" s="8"/>
      <c r="AH30" s="53">
        <v>9364773.3189490009</v>
      </c>
      <c r="AI30" s="53">
        <v>6458080.8869230002</v>
      </c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7265625" style="1" customWidth="1"/>
    <col min="21" max="21" width="12.26953125" style="1" customWidth="1"/>
    <col min="22" max="22" width="6.6328125" style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6" t="s">
        <v>14</v>
      </c>
      <c r="K3" s="166"/>
      <c r="L3" s="166" t="s">
        <v>15</v>
      </c>
      <c r="M3" s="166"/>
      <c r="N3" s="157" t="s">
        <v>16</v>
      </c>
      <c r="O3" s="158"/>
      <c r="P3" s="159"/>
      <c r="Q3" s="157" t="s">
        <v>316</v>
      </c>
      <c r="R3" s="158"/>
      <c r="S3" s="159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13" t="s">
        <v>230</v>
      </c>
      <c r="AA4" s="13" t="s">
        <v>231</v>
      </c>
      <c r="AB4" s="13"/>
      <c r="AC4" s="7" t="s">
        <v>26</v>
      </c>
      <c r="AD4" s="57" t="s">
        <v>121</v>
      </c>
      <c r="AE4" s="57" t="s">
        <v>122</v>
      </c>
      <c r="AF4" s="57" t="s">
        <v>123</v>
      </c>
      <c r="AG4" s="7" t="s">
        <v>26</v>
      </c>
      <c r="AH4" s="58" t="s">
        <v>124</v>
      </c>
      <c r="AI4" s="58" t="s">
        <v>125</v>
      </c>
      <c r="AJ4" s="4"/>
    </row>
    <row r="5" spans="9:36" ht="14.5">
      <c r="I5" s="7">
        <v>1995</v>
      </c>
      <c r="J5" s="5">
        <f t="shared" ref="J5:J29" si="0">AF5*(AH5/AI5)/AE5</f>
        <v>0.71144096547172953</v>
      </c>
      <c r="K5" s="5">
        <f>1-J5</f>
        <v>0.28855903452827047</v>
      </c>
      <c r="N5" s="128"/>
      <c r="O5" s="129"/>
      <c r="P5" s="137"/>
      <c r="Q5" s="128"/>
      <c r="R5" s="129"/>
      <c r="S5" s="130"/>
      <c r="T5" s="141"/>
      <c r="W5" s="4" t="s">
        <v>240</v>
      </c>
      <c r="X5" s="4" t="s">
        <v>6</v>
      </c>
      <c r="Y5" s="7">
        <v>1995</v>
      </c>
      <c r="Z5" s="11"/>
      <c r="AA5" s="11"/>
      <c r="AB5" s="11" t="e">
        <f t="shared" ref="AB5:AB24" si="1">AB6/(AA6/Z5)</f>
        <v>#DIV/0!</v>
      </c>
      <c r="AC5" s="7">
        <v>1995</v>
      </c>
      <c r="AD5" s="57">
        <v>188388.12789999999</v>
      </c>
      <c r="AE5" s="57">
        <v>97268.454150000005</v>
      </c>
      <c r="AF5" s="57">
        <v>53432.252439999997</v>
      </c>
      <c r="AG5" s="7">
        <v>1995</v>
      </c>
      <c r="AH5" s="58">
        <v>2994848.5129999998</v>
      </c>
      <c r="AI5" s="58">
        <v>2312423.9530000002</v>
      </c>
      <c r="AJ5" s="4"/>
    </row>
    <row r="6" spans="9:36" ht="14.5">
      <c r="I6" s="7">
        <v>1996</v>
      </c>
      <c r="J6" s="5">
        <f t="shared" si="0"/>
        <v>0.72713186450333867</v>
      </c>
      <c r="K6" s="5">
        <f t="shared" ref="K6:K29" si="2">1-J6</f>
        <v>0.27286813549666133</v>
      </c>
      <c r="L6" s="2">
        <f>(J6+J5)/2</f>
        <v>0.7192864149875341</v>
      </c>
      <c r="M6" s="2">
        <f>(K6+K5)/2</f>
        <v>0.2807135850124659</v>
      </c>
      <c r="N6" s="131">
        <f t="shared" ref="N6:N29" si="3">(LN(AD6)-LN(AD5))*100</f>
        <v>5.690152649206226</v>
      </c>
      <c r="O6" s="132">
        <f t="shared" ref="O6:O29" si="4">(LN(AH6)-LN(AH5))*100</f>
        <v>-9.7595046596232748E-2</v>
      </c>
      <c r="P6" s="138" t="e">
        <f t="shared" ref="P6:P29" si="5">(LN(AB6)-LN(AB5))*100</f>
        <v>#DIV/0!</v>
      </c>
      <c r="Q6" s="131">
        <f>L6*O6</f>
        <v>-7.0198791186745602E-2</v>
      </c>
      <c r="R6" s="132" t="e">
        <f>M6*P6</f>
        <v>#DIV/0!</v>
      </c>
      <c r="S6" s="133" t="e">
        <f>N6-Q6-R6</f>
        <v>#DIV/0!</v>
      </c>
      <c r="T6" s="142" t="e">
        <f t="shared" ref="T6:T23" si="6">T7*EXP(-S7/100)</f>
        <v>#NUM!</v>
      </c>
      <c r="U6" s="5">
        <f>N6</f>
        <v>5.690152649206226</v>
      </c>
      <c r="V6" s="5"/>
      <c r="W6" s="4" t="s">
        <v>240</v>
      </c>
      <c r="X6" s="4" t="s">
        <v>6</v>
      </c>
      <c r="Y6" s="7">
        <v>1996</v>
      </c>
      <c r="Z6" s="11"/>
      <c r="AA6" s="11"/>
      <c r="AB6" s="11" t="e">
        <f t="shared" si="1"/>
        <v>#DIV/0!</v>
      </c>
      <c r="AC6" s="7">
        <v>1996</v>
      </c>
      <c r="AD6" s="57">
        <v>199418.5478</v>
      </c>
      <c r="AE6" s="57">
        <v>108288.0162</v>
      </c>
      <c r="AF6" s="57">
        <v>60777.44829</v>
      </c>
      <c r="AG6" s="7">
        <v>1996</v>
      </c>
      <c r="AH6" s="58">
        <v>2991927.1150000002</v>
      </c>
      <c r="AI6" s="58">
        <v>2309403.915</v>
      </c>
      <c r="AJ6" s="4"/>
    </row>
    <row r="7" spans="9:36" ht="14.5">
      <c r="I7" s="7">
        <v>1997</v>
      </c>
      <c r="J7" s="5">
        <f t="shared" si="0"/>
        <v>0.73622526607540129</v>
      </c>
      <c r="K7" s="5">
        <f t="shared" si="2"/>
        <v>0.26377473392459871</v>
      </c>
      <c r="L7" s="2">
        <f t="shared" ref="L7:M29" si="7">(J7+J6)/2</f>
        <v>0.73167856528937003</v>
      </c>
      <c r="M7" s="2">
        <f t="shared" si="7"/>
        <v>0.26832143471063002</v>
      </c>
      <c r="N7" s="131">
        <f t="shared" si="3"/>
        <v>6.7943031908761498</v>
      </c>
      <c r="O7" s="132">
        <f t="shared" si="4"/>
        <v>2.4262654173412557E-2</v>
      </c>
      <c r="P7" s="138" t="e">
        <f t="shared" si="5"/>
        <v>#DIV/0!</v>
      </c>
      <c r="Q7" s="131">
        <f t="shared" ref="Q7:R29" si="8">L7*O7</f>
        <v>1.7752463995714646E-2</v>
      </c>
      <c r="R7" s="132" t="e">
        <f t="shared" si="8"/>
        <v>#DIV/0!</v>
      </c>
      <c r="S7" s="133" t="e">
        <f t="shared" ref="S7:S29" si="9">N7-Q7-R7</f>
        <v>#DIV/0!</v>
      </c>
      <c r="T7" s="142" t="e">
        <f t="shared" si="6"/>
        <v>#NUM!</v>
      </c>
      <c r="U7" s="5">
        <f t="shared" ref="U7:U29" si="10">N7</f>
        <v>6.7943031908761498</v>
      </c>
      <c r="V7" s="5"/>
      <c r="W7" s="4" t="s">
        <v>240</v>
      </c>
      <c r="X7" s="4" t="s">
        <v>6</v>
      </c>
      <c r="Y7" s="7">
        <v>1997</v>
      </c>
      <c r="Z7" s="11"/>
      <c r="AA7" s="11"/>
      <c r="AB7" s="11" t="e">
        <f t="shared" si="1"/>
        <v>#DIV/0!</v>
      </c>
      <c r="AC7" s="7">
        <v>1997</v>
      </c>
      <c r="AD7" s="57">
        <v>213438.53589999999</v>
      </c>
      <c r="AE7" s="57">
        <v>123407.28170000001</v>
      </c>
      <c r="AF7" s="57">
        <v>70095.562390000006</v>
      </c>
      <c r="AG7" s="7">
        <v>1997</v>
      </c>
      <c r="AH7" s="58">
        <v>2992653.1239999998</v>
      </c>
      <c r="AI7" s="58">
        <v>2308848.3139999998</v>
      </c>
      <c r="AJ7" s="4"/>
    </row>
    <row r="8" spans="9:36" ht="14.5">
      <c r="I8" s="7">
        <v>1998</v>
      </c>
      <c r="J8" s="5">
        <f t="shared" si="0"/>
        <v>0.77068406678120394</v>
      </c>
      <c r="K8" s="5">
        <f t="shared" si="2"/>
        <v>0.22931593321879606</v>
      </c>
      <c r="L8" s="2">
        <f t="shared" si="7"/>
        <v>0.75345466642830261</v>
      </c>
      <c r="M8" s="2">
        <f t="shared" si="7"/>
        <v>0.24654533357169739</v>
      </c>
      <c r="N8" s="131">
        <f t="shared" si="3"/>
        <v>2.2798346763480026</v>
      </c>
      <c r="O8" s="132">
        <f t="shared" si="4"/>
        <v>-0.30648212341333192</v>
      </c>
      <c r="P8" s="138" t="e">
        <f t="shared" si="5"/>
        <v>#DIV/0!</v>
      </c>
      <c r="Q8" s="131">
        <f t="shared" si="8"/>
        <v>-0.23092038606262988</v>
      </c>
      <c r="R8" s="132" t="e">
        <f t="shared" si="8"/>
        <v>#DIV/0!</v>
      </c>
      <c r="S8" s="133" t="e">
        <f t="shared" si="9"/>
        <v>#DIV/0!</v>
      </c>
      <c r="T8" s="142" t="e">
        <f t="shared" si="6"/>
        <v>#NUM!</v>
      </c>
      <c r="U8" s="5">
        <f t="shared" si="10"/>
        <v>2.2798346763480026</v>
      </c>
      <c r="V8" s="5"/>
      <c r="W8" s="4" t="s">
        <v>240</v>
      </c>
      <c r="X8" s="4" t="s">
        <v>6</v>
      </c>
      <c r="Y8" s="7">
        <v>1998</v>
      </c>
      <c r="Z8" s="11"/>
      <c r="AA8" s="11"/>
      <c r="AB8" s="11" t="e">
        <f t="shared" si="1"/>
        <v>#DIV/0!</v>
      </c>
      <c r="AC8" s="7">
        <v>1998</v>
      </c>
      <c r="AD8" s="57">
        <v>218360.47450000001</v>
      </c>
      <c r="AE8" s="57">
        <v>134293.83040000001</v>
      </c>
      <c r="AF8" s="57">
        <v>79875.954880000005</v>
      </c>
      <c r="AG8" s="7">
        <v>1998</v>
      </c>
      <c r="AH8" s="58">
        <v>2983495.2179999999</v>
      </c>
      <c r="AI8" s="58">
        <v>2302549.4580000001</v>
      </c>
      <c r="AJ8" s="4"/>
    </row>
    <row r="9" spans="9:36" ht="14.5">
      <c r="I9" s="7">
        <v>1999</v>
      </c>
      <c r="J9" s="5">
        <f t="shared" si="0"/>
        <v>0.79904203879672764</v>
      </c>
      <c r="K9" s="5">
        <f t="shared" si="2"/>
        <v>0.20095796120327236</v>
      </c>
      <c r="L9" s="2">
        <f t="shared" si="7"/>
        <v>0.78486305278896573</v>
      </c>
      <c r="M9" s="2">
        <f t="shared" si="7"/>
        <v>0.21513694721103421</v>
      </c>
      <c r="N9" s="131">
        <f t="shared" si="3"/>
        <v>-0.41147097800227073</v>
      </c>
      <c r="O9" s="132">
        <f t="shared" si="4"/>
        <v>5.093914168199376E-2</v>
      </c>
      <c r="P9" s="138" t="e">
        <f t="shared" si="5"/>
        <v>#DIV/0!</v>
      </c>
      <c r="Q9" s="131">
        <f t="shared" si="8"/>
        <v>3.9980250246979272E-2</v>
      </c>
      <c r="R9" s="132" t="e">
        <f t="shared" si="8"/>
        <v>#DIV/0!</v>
      </c>
      <c r="S9" s="133" t="e">
        <f t="shared" si="9"/>
        <v>#DIV/0!</v>
      </c>
      <c r="T9" s="142" t="e">
        <f t="shared" si="6"/>
        <v>#NUM!</v>
      </c>
      <c r="U9" s="5">
        <f t="shared" si="10"/>
        <v>-0.41147097800227073</v>
      </c>
      <c r="V9" s="5"/>
      <c r="W9" s="4" t="s">
        <v>240</v>
      </c>
      <c r="X9" s="4" t="s">
        <v>6</v>
      </c>
      <c r="Y9" s="7">
        <v>1999</v>
      </c>
      <c r="Z9" s="11"/>
      <c r="AA9" s="11"/>
      <c r="AB9" s="11" t="e">
        <f t="shared" si="1"/>
        <v>#DIV/0!</v>
      </c>
      <c r="AC9" s="7">
        <v>1999</v>
      </c>
      <c r="AD9" s="57">
        <v>217463.83050000001</v>
      </c>
      <c r="AE9" s="57">
        <v>138604.28030000001</v>
      </c>
      <c r="AF9" s="57">
        <v>85416.557839999994</v>
      </c>
      <c r="AG9" s="7">
        <v>1999</v>
      </c>
      <c r="AH9" s="58">
        <v>2985015.372</v>
      </c>
      <c r="AI9" s="58">
        <v>2302196.3820000002</v>
      </c>
      <c r="AJ9" s="4"/>
    </row>
    <row r="10" spans="9:36" ht="14.5">
      <c r="I10" s="7">
        <v>2000</v>
      </c>
      <c r="J10" s="5">
        <f t="shared" si="0"/>
        <v>0.80779717566265119</v>
      </c>
      <c r="K10" s="5">
        <f t="shared" si="2"/>
        <v>0.19220282433734881</v>
      </c>
      <c r="L10" s="2">
        <f t="shared" si="7"/>
        <v>0.80341960722968941</v>
      </c>
      <c r="M10" s="2">
        <f t="shared" si="7"/>
        <v>0.19658039277031059</v>
      </c>
      <c r="N10" s="131">
        <f t="shared" si="3"/>
        <v>2.123265046219025</v>
      </c>
      <c r="O10" s="132">
        <f t="shared" si="4"/>
        <v>-0.27264309744232662</v>
      </c>
      <c r="P10" s="138" t="e">
        <f t="shared" si="5"/>
        <v>#DIV/0!</v>
      </c>
      <c r="Q10" s="131">
        <f t="shared" si="8"/>
        <v>-0.21904681026099998</v>
      </c>
      <c r="R10" s="132" t="e">
        <f t="shared" si="8"/>
        <v>#DIV/0!</v>
      </c>
      <c r="S10" s="133" t="e">
        <f t="shared" si="9"/>
        <v>#DIV/0!</v>
      </c>
      <c r="T10" s="142" t="e">
        <f t="shared" si="6"/>
        <v>#NUM!</v>
      </c>
      <c r="U10" s="5">
        <f t="shared" si="10"/>
        <v>2.123265046219025</v>
      </c>
      <c r="V10" s="5"/>
      <c r="W10" s="4" t="s">
        <v>240</v>
      </c>
      <c r="X10" s="4" t="s">
        <v>6</v>
      </c>
      <c r="Y10" s="7">
        <v>2000</v>
      </c>
      <c r="Z10" s="11"/>
      <c r="AA10" s="11"/>
      <c r="AB10" s="11" t="e">
        <f t="shared" si="1"/>
        <v>#DIV/0!</v>
      </c>
      <c r="AC10" s="7">
        <v>2000</v>
      </c>
      <c r="AD10" s="57">
        <v>222130.5319</v>
      </c>
      <c r="AE10" s="57">
        <v>147913.07459999999</v>
      </c>
      <c r="AF10" s="57">
        <v>91559.687409999999</v>
      </c>
      <c r="AG10" s="7">
        <v>2000</v>
      </c>
      <c r="AH10" s="58">
        <v>2976888.0180000002</v>
      </c>
      <c r="AI10" s="58">
        <v>2281171.3280000002</v>
      </c>
      <c r="AJ10" s="4"/>
    </row>
    <row r="11" spans="9:36" ht="14.5">
      <c r="I11" s="7">
        <v>2001</v>
      </c>
      <c r="J11" s="5">
        <f t="shared" si="0"/>
        <v>0.75827475973209735</v>
      </c>
      <c r="K11" s="5">
        <f t="shared" si="2"/>
        <v>0.24172524026790265</v>
      </c>
      <c r="L11" s="2">
        <f t="shared" si="7"/>
        <v>0.78303596769737427</v>
      </c>
      <c r="M11" s="2">
        <f t="shared" si="7"/>
        <v>0.21696403230262573</v>
      </c>
      <c r="N11" s="131">
        <f t="shared" si="3"/>
        <v>3.3382844093564401</v>
      </c>
      <c r="O11" s="132">
        <f t="shared" si="4"/>
        <v>-0.690695871050373</v>
      </c>
      <c r="P11" s="138" t="e">
        <f t="shared" si="5"/>
        <v>#DIV/0!</v>
      </c>
      <c r="Q11" s="131">
        <f t="shared" si="8"/>
        <v>-0.54083970977250961</v>
      </c>
      <c r="R11" s="132" t="e">
        <f t="shared" si="8"/>
        <v>#DIV/0!</v>
      </c>
      <c r="S11" s="133" t="e">
        <f t="shared" si="9"/>
        <v>#DIV/0!</v>
      </c>
      <c r="T11" s="142" t="e">
        <f t="shared" si="6"/>
        <v>#NUM!</v>
      </c>
      <c r="U11" s="5">
        <f t="shared" si="10"/>
        <v>3.3382844093564401</v>
      </c>
      <c r="V11" s="5"/>
      <c r="W11" s="4" t="s">
        <v>240</v>
      </c>
      <c r="X11" s="4" t="s">
        <v>6</v>
      </c>
      <c r="Y11" s="7">
        <v>2001</v>
      </c>
      <c r="Z11" s="11"/>
      <c r="AA11" s="11"/>
      <c r="AB11" s="11" t="e">
        <f t="shared" si="1"/>
        <v>#DIV/0!</v>
      </c>
      <c r="AC11" s="7">
        <v>2001</v>
      </c>
      <c r="AD11" s="57">
        <v>229671.04240000001</v>
      </c>
      <c r="AE11" s="57">
        <v>159429.16630000001</v>
      </c>
      <c r="AF11" s="57">
        <v>93397.047390000007</v>
      </c>
      <c r="AG11" s="7">
        <v>2001</v>
      </c>
      <c r="AH11" s="58">
        <v>2956397.62</v>
      </c>
      <c r="AI11" s="58">
        <v>2284029.0099999998</v>
      </c>
      <c r="AJ11" s="4"/>
    </row>
    <row r="12" spans="9:36" ht="14.5">
      <c r="I12" s="7">
        <v>2002</v>
      </c>
      <c r="J12" s="5">
        <f t="shared" si="0"/>
        <v>0.77285118395054986</v>
      </c>
      <c r="K12" s="5">
        <f t="shared" si="2"/>
        <v>0.22714881604945014</v>
      </c>
      <c r="L12" s="2">
        <f t="shared" si="7"/>
        <v>0.7655629718413236</v>
      </c>
      <c r="M12" s="2">
        <f t="shared" si="7"/>
        <v>0.2344370281586764</v>
      </c>
      <c r="N12" s="131">
        <f t="shared" si="3"/>
        <v>5.0210456547825189</v>
      </c>
      <c r="O12" s="132">
        <f t="shared" si="4"/>
        <v>0.73373159432712498</v>
      </c>
      <c r="P12" s="138" t="e">
        <f t="shared" si="5"/>
        <v>#DIV/0!</v>
      </c>
      <c r="Q12" s="131">
        <f t="shared" si="8"/>
        <v>0.56171773988694629</v>
      </c>
      <c r="R12" s="132" t="e">
        <f t="shared" si="8"/>
        <v>#DIV/0!</v>
      </c>
      <c r="S12" s="133" t="e">
        <f t="shared" si="9"/>
        <v>#DIV/0!</v>
      </c>
      <c r="T12" s="142" t="e">
        <f t="shared" si="6"/>
        <v>#NUM!</v>
      </c>
      <c r="U12" s="5">
        <f t="shared" si="10"/>
        <v>5.0210456547825189</v>
      </c>
      <c r="V12" s="5"/>
      <c r="W12" s="4" t="s">
        <v>240</v>
      </c>
      <c r="X12" s="4" t="s">
        <v>6</v>
      </c>
      <c r="Y12" s="7">
        <v>2002</v>
      </c>
      <c r="Z12" s="11"/>
      <c r="AA12" s="11"/>
      <c r="AB12" s="11" t="e">
        <f t="shared" si="1"/>
        <v>#DIV/0!</v>
      </c>
      <c r="AC12" s="7">
        <v>2002</v>
      </c>
      <c r="AD12" s="57">
        <v>241497.34789999999</v>
      </c>
      <c r="AE12" s="57">
        <v>174599.52669999999</v>
      </c>
      <c r="AF12" s="57">
        <v>103746.62330000001</v>
      </c>
      <c r="AG12" s="7">
        <v>2002</v>
      </c>
      <c r="AH12" s="58">
        <v>2978169.4190000002</v>
      </c>
      <c r="AI12" s="58">
        <v>2289730.8289999999</v>
      </c>
      <c r="AJ12" s="4"/>
    </row>
    <row r="13" spans="9:36" ht="14.5">
      <c r="I13" s="7">
        <v>2003</v>
      </c>
      <c r="J13" s="5">
        <f t="shared" si="0"/>
        <v>0.76835164935532452</v>
      </c>
      <c r="K13" s="5">
        <f t="shared" si="2"/>
        <v>0.23164835064467548</v>
      </c>
      <c r="L13" s="2">
        <f t="shared" si="7"/>
        <v>0.77060141665293713</v>
      </c>
      <c r="M13" s="2">
        <f t="shared" si="7"/>
        <v>0.22939858334706281</v>
      </c>
      <c r="N13" s="131">
        <f t="shared" si="3"/>
        <v>5.8279491121028926</v>
      </c>
      <c r="O13" s="132">
        <f t="shared" si="4"/>
        <v>2.3983911112296141</v>
      </c>
      <c r="P13" s="138" t="e">
        <f t="shared" si="5"/>
        <v>#DIV/0!</v>
      </c>
      <c r="Q13" s="131">
        <f t="shared" si="8"/>
        <v>1.8482035880013528</v>
      </c>
      <c r="R13" s="132" t="e">
        <f t="shared" si="8"/>
        <v>#DIV/0!</v>
      </c>
      <c r="S13" s="133" t="e">
        <f t="shared" si="9"/>
        <v>#DIV/0!</v>
      </c>
      <c r="T13" s="142" t="e">
        <f t="shared" si="6"/>
        <v>#NUM!</v>
      </c>
      <c r="U13" s="5">
        <f t="shared" si="10"/>
        <v>5.8279491121028926</v>
      </c>
      <c r="V13" s="5"/>
      <c r="W13" s="4" t="s">
        <v>240</v>
      </c>
      <c r="X13" s="4" t="s">
        <v>6</v>
      </c>
      <c r="Y13" s="7">
        <v>2003</v>
      </c>
      <c r="Z13" s="11"/>
      <c r="AA13" s="11"/>
      <c r="AB13" s="11" t="e">
        <f t="shared" si="1"/>
        <v>#DIV/0!</v>
      </c>
      <c r="AC13" s="7">
        <v>2003</v>
      </c>
      <c r="AD13" s="57">
        <v>255989.89790000001</v>
      </c>
      <c r="AE13" s="57">
        <v>193937.66699999999</v>
      </c>
      <c r="AF13" s="57">
        <v>114713.3118</v>
      </c>
      <c r="AG13" s="7">
        <v>2003</v>
      </c>
      <c r="AH13" s="58">
        <v>3050461.0219999999</v>
      </c>
      <c r="AI13" s="58">
        <v>2348319.0619999999</v>
      </c>
      <c r="AJ13" s="4"/>
    </row>
    <row r="14" spans="9:36" ht="14.5">
      <c r="I14" s="7">
        <v>2004</v>
      </c>
      <c r="J14" s="5">
        <f t="shared" si="0"/>
        <v>0.74805948943426448</v>
      </c>
      <c r="K14" s="5">
        <f t="shared" si="2"/>
        <v>0.25194051056573552</v>
      </c>
      <c r="L14" s="2">
        <f t="shared" si="7"/>
        <v>0.75820556939479444</v>
      </c>
      <c r="M14" s="2">
        <f t="shared" si="7"/>
        <v>0.2417944306052055</v>
      </c>
      <c r="N14" s="131">
        <f t="shared" si="3"/>
        <v>4.1294440376006492</v>
      </c>
      <c r="O14" s="132">
        <f t="shared" si="4"/>
        <v>0.84721710833246533</v>
      </c>
      <c r="P14" s="138" t="e">
        <f t="shared" si="5"/>
        <v>#DIV/0!</v>
      </c>
      <c r="Q14" s="131">
        <f t="shared" si="8"/>
        <v>0.64236473002422811</v>
      </c>
      <c r="R14" s="132" t="e">
        <f t="shared" si="8"/>
        <v>#DIV/0!</v>
      </c>
      <c r="S14" s="133" t="e">
        <f t="shared" si="9"/>
        <v>#DIV/0!</v>
      </c>
      <c r="T14" s="142" t="e">
        <f t="shared" si="6"/>
        <v>#NUM!</v>
      </c>
      <c r="U14" s="5">
        <f t="shared" si="10"/>
        <v>4.1294440376006492</v>
      </c>
      <c r="V14" s="5"/>
      <c r="W14" s="4" t="s">
        <v>240</v>
      </c>
      <c r="X14" s="4" t="s">
        <v>6</v>
      </c>
      <c r="Y14" s="7">
        <v>2004</v>
      </c>
      <c r="Z14" s="11"/>
      <c r="AA14" s="11"/>
      <c r="AB14" s="11" t="e">
        <f t="shared" si="1"/>
        <v>#DIV/0!</v>
      </c>
      <c r="AC14" s="7">
        <v>2004</v>
      </c>
      <c r="AD14" s="57">
        <v>266782.15399999998</v>
      </c>
      <c r="AE14" s="57">
        <v>210900.82560000001</v>
      </c>
      <c r="AF14" s="57">
        <v>122041.60619999999</v>
      </c>
      <c r="AG14" s="7">
        <v>2004</v>
      </c>
      <c r="AH14" s="58">
        <v>3076414.8369999998</v>
      </c>
      <c r="AI14" s="58">
        <v>2379788.6869999999</v>
      </c>
      <c r="AJ14" s="4"/>
    </row>
    <row r="15" spans="9:36" ht="14.5">
      <c r="I15" s="7">
        <v>2005</v>
      </c>
      <c r="J15" s="5">
        <f t="shared" si="0"/>
        <v>0.74000850094679504</v>
      </c>
      <c r="K15" s="5">
        <f t="shared" si="2"/>
        <v>0.25999149905320496</v>
      </c>
      <c r="L15" s="2">
        <f t="shared" si="7"/>
        <v>0.74403399519052971</v>
      </c>
      <c r="M15" s="2">
        <f t="shared" si="7"/>
        <v>0.25596600480947024</v>
      </c>
      <c r="N15" s="131">
        <f t="shared" si="3"/>
        <v>4.1176717129118856</v>
      </c>
      <c r="O15" s="132">
        <f t="shared" si="4"/>
        <v>0.91004360594819644</v>
      </c>
      <c r="P15" s="138" t="e">
        <f t="shared" si="5"/>
        <v>#DIV/0!</v>
      </c>
      <c r="Q15" s="131">
        <f t="shared" si="8"/>
        <v>0.67710337993123271</v>
      </c>
      <c r="R15" s="132" t="e">
        <f t="shared" si="8"/>
        <v>#DIV/0!</v>
      </c>
      <c r="S15" s="133" t="e">
        <f t="shared" si="9"/>
        <v>#DIV/0!</v>
      </c>
      <c r="T15" s="142" t="e">
        <f t="shared" si="6"/>
        <v>#NUM!</v>
      </c>
      <c r="U15" s="5">
        <f t="shared" si="10"/>
        <v>4.1176717129118856</v>
      </c>
      <c r="V15" s="5"/>
      <c r="W15" s="4" t="s">
        <v>240</v>
      </c>
      <c r="X15" s="4" t="s">
        <v>6</v>
      </c>
      <c r="Y15" s="7">
        <v>2005</v>
      </c>
      <c r="Z15" s="11"/>
      <c r="AA15" s="11"/>
      <c r="AB15" s="11" t="e">
        <f t="shared" si="1"/>
        <v>#DIV/0!</v>
      </c>
      <c r="AC15" s="7">
        <v>2005</v>
      </c>
      <c r="AD15" s="57">
        <v>277996.67129999999</v>
      </c>
      <c r="AE15" s="57">
        <v>227091.38819999999</v>
      </c>
      <c r="AF15" s="57">
        <v>129632.6868</v>
      </c>
      <c r="AG15" s="7">
        <v>2005</v>
      </c>
      <c r="AH15" s="58">
        <v>3104539.3319999999</v>
      </c>
      <c r="AI15" s="58">
        <v>2394827.932</v>
      </c>
      <c r="AJ15" s="4"/>
    </row>
    <row r="16" spans="9:36" ht="14.5">
      <c r="I16" s="7">
        <v>2006</v>
      </c>
      <c r="J16" s="5">
        <f t="shared" si="0"/>
        <v>0.72263877004085475</v>
      </c>
      <c r="K16" s="5">
        <f t="shared" si="2"/>
        <v>0.27736122995914525</v>
      </c>
      <c r="L16" s="2">
        <f t="shared" si="7"/>
        <v>0.73132363549382484</v>
      </c>
      <c r="M16" s="2">
        <f t="shared" si="7"/>
        <v>0.2686763645061751</v>
      </c>
      <c r="N16" s="131">
        <f t="shared" si="3"/>
        <v>4.6698575898304284</v>
      </c>
      <c r="O16" s="132">
        <f t="shared" si="4"/>
        <v>3.1394278755058735</v>
      </c>
      <c r="P16" s="138" t="e">
        <f t="shared" si="5"/>
        <v>#DIV/0!</v>
      </c>
      <c r="Q16" s="131">
        <f t="shared" si="8"/>
        <v>2.2959378072856103</v>
      </c>
      <c r="R16" s="132" t="e">
        <f t="shared" si="8"/>
        <v>#DIV/0!</v>
      </c>
      <c r="S16" s="133" t="e">
        <f t="shared" si="9"/>
        <v>#DIV/0!</v>
      </c>
      <c r="T16" s="142" t="e">
        <f t="shared" si="6"/>
        <v>#NUM!</v>
      </c>
      <c r="U16" s="5">
        <f t="shared" si="10"/>
        <v>4.6698575898304284</v>
      </c>
      <c r="V16" s="5"/>
      <c r="W16" s="4" t="s">
        <v>240</v>
      </c>
      <c r="X16" s="4" t="s">
        <v>6</v>
      </c>
      <c r="Y16" s="7">
        <v>2006</v>
      </c>
      <c r="Z16" s="11"/>
      <c r="AA16" s="11"/>
      <c r="AB16" s="11" t="e">
        <f t="shared" si="1"/>
        <v>#DIV/0!</v>
      </c>
      <c r="AC16" s="7">
        <v>2006</v>
      </c>
      <c r="AD16" s="57">
        <v>291286.61560000002</v>
      </c>
      <c r="AE16" s="57">
        <v>247179.5472</v>
      </c>
      <c r="AF16" s="57">
        <v>139117.7892</v>
      </c>
      <c r="AG16" s="7">
        <v>2006</v>
      </c>
      <c r="AH16" s="58">
        <v>3203550.16</v>
      </c>
      <c r="AI16" s="58">
        <v>2495056.62</v>
      </c>
      <c r="AJ16" s="4"/>
    </row>
    <row r="17" spans="9:36" ht="14.5">
      <c r="I17" s="7">
        <v>2007</v>
      </c>
      <c r="J17" s="5">
        <f t="shared" si="0"/>
        <v>0.71295901103761361</v>
      </c>
      <c r="K17" s="5">
        <f t="shared" si="2"/>
        <v>0.28704098896238639</v>
      </c>
      <c r="L17" s="2">
        <f t="shared" si="7"/>
        <v>0.71779889053923418</v>
      </c>
      <c r="M17" s="2">
        <f t="shared" si="7"/>
        <v>0.28220110946076582</v>
      </c>
      <c r="N17" s="131">
        <f t="shared" si="3"/>
        <v>4.9650587442908289</v>
      </c>
      <c r="O17" s="132">
        <f t="shared" si="4"/>
        <v>3.1264293202475812</v>
      </c>
      <c r="P17" s="138" t="e">
        <f t="shared" si="5"/>
        <v>#DIV/0!</v>
      </c>
      <c r="Q17" s="131">
        <f t="shared" si="8"/>
        <v>2.2441474974230458</v>
      </c>
      <c r="R17" s="132" t="e">
        <f t="shared" si="8"/>
        <v>#DIV/0!</v>
      </c>
      <c r="S17" s="133" t="e">
        <f t="shared" si="9"/>
        <v>#DIV/0!</v>
      </c>
      <c r="T17" s="142" t="e">
        <f t="shared" si="6"/>
        <v>#NUM!</v>
      </c>
      <c r="U17" s="5">
        <f t="shared" si="10"/>
        <v>4.9650587442908289</v>
      </c>
      <c r="V17" s="5"/>
      <c r="W17" s="4" t="s">
        <v>240</v>
      </c>
      <c r="X17" s="4" t="s">
        <v>6</v>
      </c>
      <c r="Y17" s="7">
        <v>2007</v>
      </c>
      <c r="Z17" s="11"/>
      <c r="AA17" s="11"/>
      <c r="AB17" s="11" t="e">
        <f t="shared" si="1"/>
        <v>#DIV/0!</v>
      </c>
      <c r="AC17" s="7">
        <v>2007</v>
      </c>
      <c r="AD17" s="57">
        <v>306114.22090000001</v>
      </c>
      <c r="AE17" s="57">
        <v>272211.84779999999</v>
      </c>
      <c r="AF17" s="57">
        <v>152891.28589999999</v>
      </c>
      <c r="AG17" s="7">
        <v>2007</v>
      </c>
      <c r="AH17" s="58">
        <v>3305289.0010000002</v>
      </c>
      <c r="AI17" s="58">
        <v>2603877.7209999999</v>
      </c>
      <c r="AJ17" s="4"/>
    </row>
    <row r="18" spans="9:36" ht="14.5">
      <c r="I18" s="7">
        <v>2008</v>
      </c>
      <c r="J18" s="5">
        <f t="shared" si="0"/>
        <v>0.706524282434004</v>
      </c>
      <c r="K18" s="5">
        <f t="shared" si="2"/>
        <v>0.293475717565996</v>
      </c>
      <c r="L18" s="2">
        <f t="shared" si="7"/>
        <v>0.70974164673580886</v>
      </c>
      <c r="M18" s="2">
        <f t="shared" si="7"/>
        <v>0.29025835326419119</v>
      </c>
      <c r="N18" s="131">
        <f t="shared" si="3"/>
        <v>1.9056255359013008</v>
      </c>
      <c r="O18" s="132">
        <f t="shared" si="4"/>
        <v>2.1025564132040486</v>
      </c>
      <c r="P18" s="138" t="e">
        <f t="shared" si="5"/>
        <v>#DIV/0!</v>
      </c>
      <c r="Q18" s="131">
        <f t="shared" si="8"/>
        <v>1.4922718510623771</v>
      </c>
      <c r="R18" s="132" t="e">
        <f t="shared" si="8"/>
        <v>#DIV/0!</v>
      </c>
      <c r="S18" s="133" t="e">
        <f t="shared" si="9"/>
        <v>#DIV/0!</v>
      </c>
      <c r="T18" s="142" t="e">
        <f t="shared" si="6"/>
        <v>#NUM!</v>
      </c>
      <c r="U18" s="5">
        <f t="shared" si="10"/>
        <v>1.9056255359013008</v>
      </c>
      <c r="V18" s="5"/>
      <c r="W18" s="4" t="s">
        <v>240</v>
      </c>
      <c r="X18" s="4" t="s">
        <v>6</v>
      </c>
      <c r="Y18" s="7">
        <v>2008</v>
      </c>
      <c r="Z18" s="11"/>
      <c r="AA18" s="11"/>
      <c r="AB18" s="11" t="e">
        <f t="shared" si="1"/>
        <v>#DIV/0!</v>
      </c>
      <c r="AC18" s="7">
        <v>2008</v>
      </c>
      <c r="AD18" s="57">
        <v>312003.5477</v>
      </c>
      <c r="AE18" s="57">
        <v>292922.21740000002</v>
      </c>
      <c r="AF18" s="57">
        <v>164611.51670000001</v>
      </c>
      <c r="AG18" s="7">
        <v>2008</v>
      </c>
      <c r="AH18" s="58">
        <v>3375520.3059999999</v>
      </c>
      <c r="AI18" s="58">
        <v>2684859.3259999999</v>
      </c>
      <c r="AJ18" s="4"/>
    </row>
    <row r="19" spans="9:36" ht="14.5">
      <c r="I19" s="7">
        <v>2009</v>
      </c>
      <c r="J19" s="5">
        <f t="shared" si="0"/>
        <v>0.72580950856256721</v>
      </c>
      <c r="K19" s="5">
        <f t="shared" si="2"/>
        <v>0.27419049143743279</v>
      </c>
      <c r="L19" s="2">
        <f t="shared" si="7"/>
        <v>0.71616689549828561</v>
      </c>
      <c r="M19" s="2">
        <f t="shared" si="7"/>
        <v>0.28383310450171439</v>
      </c>
      <c r="N19" s="131">
        <f t="shared" si="3"/>
        <v>-6.489328145599238</v>
      </c>
      <c r="O19" s="132">
        <f t="shared" si="4"/>
        <v>-0.81227468278459725</v>
      </c>
      <c r="P19" s="138" t="e">
        <f t="shared" si="5"/>
        <v>#DIV/0!</v>
      </c>
      <c r="Q19" s="131">
        <f t="shared" si="8"/>
        <v>-0.5817242378616998</v>
      </c>
      <c r="R19" s="132" t="e">
        <f t="shared" si="8"/>
        <v>#DIV/0!</v>
      </c>
      <c r="S19" s="133" t="e">
        <f t="shared" si="9"/>
        <v>#DIV/0!</v>
      </c>
      <c r="T19" s="142" t="e">
        <f t="shared" si="6"/>
        <v>#NUM!</v>
      </c>
      <c r="U19" s="5">
        <f t="shared" si="10"/>
        <v>-6.489328145599238</v>
      </c>
      <c r="V19" s="5"/>
      <c r="W19" s="4" t="s">
        <v>240</v>
      </c>
      <c r="X19" s="4" t="s">
        <v>6</v>
      </c>
      <c r="Y19" s="7">
        <v>2009</v>
      </c>
      <c r="Z19" s="11"/>
      <c r="AA19" s="11"/>
      <c r="AB19" s="11" t="e">
        <f t="shared" si="1"/>
        <v>#DIV/0!</v>
      </c>
      <c r="AC19" s="7">
        <v>2009</v>
      </c>
      <c r="AD19" s="57">
        <v>292399.57579999999</v>
      </c>
      <c r="AE19" s="57">
        <v>282522.79790000001</v>
      </c>
      <c r="AF19" s="57">
        <v>163411.49309999999</v>
      </c>
      <c r="AG19" s="7">
        <v>2009</v>
      </c>
      <c r="AH19" s="58">
        <v>3348212.8650000002</v>
      </c>
      <c r="AI19" s="58">
        <v>2668206.9249999998</v>
      </c>
      <c r="AJ19" s="4"/>
    </row>
    <row r="20" spans="9:36" ht="14.5">
      <c r="I20" s="7">
        <v>2010</v>
      </c>
      <c r="J20" s="5">
        <f t="shared" si="0"/>
        <v>0.71938486069198582</v>
      </c>
      <c r="K20" s="5">
        <f t="shared" si="2"/>
        <v>0.28061513930801418</v>
      </c>
      <c r="L20" s="2">
        <f t="shared" si="7"/>
        <v>0.72259718462727651</v>
      </c>
      <c r="M20" s="2">
        <f t="shared" si="7"/>
        <v>0.27740281537272349</v>
      </c>
      <c r="N20" s="131">
        <f t="shared" si="3"/>
        <v>-1.8390254338497058</v>
      </c>
      <c r="O20" s="132">
        <f t="shared" si="4"/>
        <v>-3.1780826273127616</v>
      </c>
      <c r="P20" s="138" t="e">
        <f t="shared" si="5"/>
        <v>#DIV/0!</v>
      </c>
      <c r="Q20" s="131">
        <f t="shared" si="8"/>
        <v>-2.2964735590090597</v>
      </c>
      <c r="R20" s="132" t="e">
        <f t="shared" si="8"/>
        <v>#DIV/0!</v>
      </c>
      <c r="S20" s="133" t="e">
        <f t="shared" si="9"/>
        <v>#DIV/0!</v>
      </c>
      <c r="T20" s="142" t="e">
        <f t="shared" si="6"/>
        <v>#NUM!</v>
      </c>
      <c r="U20" s="5">
        <f t="shared" si="10"/>
        <v>-1.8390254338497058</v>
      </c>
      <c r="V20" s="5"/>
      <c r="W20" s="4" t="s">
        <v>240</v>
      </c>
      <c r="X20" s="4" t="s">
        <v>6</v>
      </c>
      <c r="Y20" s="7">
        <v>2010</v>
      </c>
      <c r="Z20" s="11"/>
      <c r="AA20" s="11"/>
      <c r="AB20" s="11" t="e">
        <f t="shared" si="1"/>
        <v>#DIV/0!</v>
      </c>
      <c r="AC20" s="7">
        <v>2010</v>
      </c>
      <c r="AD20" s="57">
        <v>287071.41649999999</v>
      </c>
      <c r="AE20" s="57">
        <v>279462.8322</v>
      </c>
      <c r="AF20" s="57">
        <v>158539.37280000001</v>
      </c>
      <c r="AG20" s="7">
        <v>2010</v>
      </c>
      <c r="AH20" s="58">
        <v>3243477.0049999999</v>
      </c>
      <c r="AI20" s="58">
        <v>2557776.5950000002</v>
      </c>
      <c r="AJ20" s="4"/>
    </row>
    <row r="21" spans="9:36" ht="14.5">
      <c r="I21" s="7">
        <v>2011</v>
      </c>
      <c r="J21" s="5">
        <f t="shared" si="0"/>
        <v>0.70252477839820926</v>
      </c>
      <c r="K21" s="5">
        <f t="shared" si="2"/>
        <v>0.29747522160179074</v>
      </c>
      <c r="L21" s="2">
        <f t="shared" si="7"/>
        <v>0.71095481954509754</v>
      </c>
      <c r="M21" s="2">
        <f t="shared" si="7"/>
        <v>0.28904518045490246</v>
      </c>
      <c r="N21" s="131">
        <f t="shared" si="3"/>
        <v>0.16710085320639223</v>
      </c>
      <c r="O21" s="132">
        <f t="shared" si="4"/>
        <v>-4.1669212891225271</v>
      </c>
      <c r="P21" s="138" t="e">
        <f t="shared" si="5"/>
        <v>#DIV/0!</v>
      </c>
      <c r="Q21" s="131">
        <f t="shared" si="8"/>
        <v>-2.9624927731667317</v>
      </c>
      <c r="R21" s="132" t="e">
        <f t="shared" si="8"/>
        <v>#DIV/0!</v>
      </c>
      <c r="S21" s="133" t="e">
        <f t="shared" si="9"/>
        <v>#DIV/0!</v>
      </c>
      <c r="T21" s="142" t="e">
        <f t="shared" si="6"/>
        <v>#NUM!</v>
      </c>
      <c r="U21" s="5">
        <f t="shared" si="10"/>
        <v>0.16710085320639223</v>
      </c>
      <c r="V21" s="5"/>
      <c r="W21" s="4" t="s">
        <v>240</v>
      </c>
      <c r="X21" s="4" t="s">
        <v>6</v>
      </c>
      <c r="Y21" s="7">
        <v>2011</v>
      </c>
      <c r="Z21" s="11"/>
      <c r="AA21" s="11"/>
      <c r="AB21" s="11" t="e">
        <f t="shared" si="1"/>
        <v>#DIV/0!</v>
      </c>
      <c r="AC21" s="7">
        <v>2011</v>
      </c>
      <c r="AD21" s="57">
        <v>287551.51630000002</v>
      </c>
      <c r="AE21" s="57">
        <v>285158.49219999998</v>
      </c>
      <c r="AF21" s="57">
        <v>157996.76680000001</v>
      </c>
      <c r="AG21" s="7">
        <v>2011</v>
      </c>
      <c r="AH21" s="58">
        <v>3111101.0260000001</v>
      </c>
      <c r="AI21" s="58">
        <v>2453659.8560000001</v>
      </c>
      <c r="AJ21" s="4"/>
    </row>
    <row r="22" spans="9:36" ht="14.5">
      <c r="I22" s="7">
        <v>2012</v>
      </c>
      <c r="J22" s="5">
        <f t="shared" si="0"/>
        <v>0.69790736361553996</v>
      </c>
      <c r="K22" s="5">
        <f t="shared" si="2"/>
        <v>0.30209263638446004</v>
      </c>
      <c r="L22" s="2">
        <f t="shared" si="7"/>
        <v>0.70021607100687455</v>
      </c>
      <c r="M22" s="2">
        <f t="shared" si="7"/>
        <v>0.29978392899312539</v>
      </c>
      <c r="N22" s="131">
        <f t="shared" si="3"/>
        <v>-3.5319482984110806</v>
      </c>
      <c r="O22" s="132">
        <f t="shared" si="4"/>
        <v>-4.5183072608923069</v>
      </c>
      <c r="P22" s="138" t="e">
        <f t="shared" si="5"/>
        <v>#DIV/0!</v>
      </c>
      <c r="Q22" s="131">
        <f t="shared" si="8"/>
        <v>-3.1637913578238446</v>
      </c>
      <c r="R22" s="132" t="e">
        <f t="shared" si="8"/>
        <v>#DIV/0!</v>
      </c>
      <c r="S22" s="133" t="e">
        <f t="shared" si="9"/>
        <v>#DIV/0!</v>
      </c>
      <c r="T22" s="142" t="e">
        <f t="shared" si="6"/>
        <v>#NUM!</v>
      </c>
      <c r="U22" s="5">
        <f t="shared" si="10"/>
        <v>-3.5319482984110806</v>
      </c>
      <c r="V22" s="5"/>
      <c r="W22" s="4" t="s">
        <v>240</v>
      </c>
      <c r="X22" s="4" t="s">
        <v>6</v>
      </c>
      <c r="Y22" s="7">
        <v>2012</v>
      </c>
      <c r="Z22" s="11"/>
      <c r="AA22" s="11"/>
      <c r="AB22" s="11" t="e">
        <f t="shared" si="1"/>
        <v>#DIV/0!</v>
      </c>
      <c r="AC22" s="7">
        <v>2012</v>
      </c>
      <c r="AD22" s="57">
        <v>277572.60769999999</v>
      </c>
      <c r="AE22" s="57">
        <v>278555.28240000003</v>
      </c>
      <c r="AF22" s="57">
        <v>156374.13010000001</v>
      </c>
      <c r="AG22" s="7">
        <v>2012</v>
      </c>
      <c r="AH22" s="58">
        <v>2973660.301</v>
      </c>
      <c r="AI22" s="58">
        <v>2391922.3810000001</v>
      </c>
      <c r="AJ22" s="4"/>
    </row>
    <row r="23" spans="9:36" ht="14.5">
      <c r="I23" s="7">
        <v>2013</v>
      </c>
      <c r="J23" s="5">
        <f t="shared" si="0"/>
        <v>0.67726151767905685</v>
      </c>
      <c r="K23" s="5">
        <f t="shared" si="2"/>
        <v>0.32273848232094315</v>
      </c>
      <c r="L23" s="2">
        <f t="shared" si="7"/>
        <v>0.6875844406472984</v>
      </c>
      <c r="M23" s="2">
        <f t="shared" si="7"/>
        <v>0.3124155593527016</v>
      </c>
      <c r="N23" s="131">
        <f t="shared" si="3"/>
        <v>-0.77253219597981371</v>
      </c>
      <c r="O23" s="132">
        <f t="shared" si="4"/>
        <v>-3.6277743985385413</v>
      </c>
      <c r="P23" s="138" t="e">
        <f t="shared" si="5"/>
        <v>#DIV/0!</v>
      </c>
      <c r="Q23" s="131">
        <f t="shared" si="8"/>
        <v>-2.4944012306137124</v>
      </c>
      <c r="R23" s="132" t="e">
        <f t="shared" si="8"/>
        <v>#DIV/0!</v>
      </c>
      <c r="S23" s="133" t="e">
        <f t="shared" si="9"/>
        <v>#DIV/0!</v>
      </c>
      <c r="T23" s="142" t="e">
        <f t="shared" si="6"/>
        <v>#NUM!</v>
      </c>
      <c r="U23" s="5">
        <f t="shared" si="10"/>
        <v>-0.77253219597981371</v>
      </c>
      <c r="V23" s="5"/>
      <c r="W23" s="4" t="s">
        <v>240</v>
      </c>
      <c r="X23" s="4" t="s">
        <v>6</v>
      </c>
      <c r="Y23" s="7">
        <v>2013</v>
      </c>
      <c r="Z23" s="11"/>
      <c r="AA23" s="11"/>
      <c r="AB23" s="11" t="e">
        <f t="shared" si="1"/>
        <v>#DIV/0!</v>
      </c>
      <c r="AC23" s="7">
        <v>2013</v>
      </c>
      <c r="AD23" s="57">
        <v>275436.53149999998</v>
      </c>
      <c r="AE23" s="57">
        <v>276641.22690000001</v>
      </c>
      <c r="AF23" s="57">
        <v>153455.9424</v>
      </c>
      <c r="AG23" s="7">
        <v>2013</v>
      </c>
      <c r="AH23" s="58">
        <v>2867715.9440000001</v>
      </c>
      <c r="AI23" s="58">
        <v>2348802.7140000002</v>
      </c>
      <c r="AJ23" s="4"/>
    </row>
    <row r="24" spans="9:36" ht="14.5">
      <c r="I24" s="7">
        <v>2014</v>
      </c>
      <c r="J24" s="5">
        <f t="shared" si="0"/>
        <v>0.66402019226319986</v>
      </c>
      <c r="K24" s="5">
        <f t="shared" si="2"/>
        <v>0.33597980773680014</v>
      </c>
      <c r="L24" s="2">
        <f t="shared" si="7"/>
        <v>0.67064085497112835</v>
      </c>
      <c r="M24" s="2">
        <f t="shared" si="7"/>
        <v>0.32935914502887165</v>
      </c>
      <c r="N24" s="131">
        <f t="shared" si="3"/>
        <v>-0.26077241744424384</v>
      </c>
      <c r="O24" s="132">
        <f t="shared" si="4"/>
        <v>1.6677169121217972</v>
      </c>
      <c r="P24" s="138" t="e">
        <f t="shared" si="5"/>
        <v>#DIV/0!</v>
      </c>
      <c r="Q24" s="131">
        <f t="shared" si="8"/>
        <v>1.1184390957951722</v>
      </c>
      <c r="R24" s="132" t="e">
        <f t="shared" si="8"/>
        <v>#DIV/0!</v>
      </c>
      <c r="S24" s="133" t="e">
        <f t="shared" si="9"/>
        <v>#DIV/0!</v>
      </c>
      <c r="T24" s="142" t="e">
        <f>T25*EXP(-S25/100)</f>
        <v>#NUM!</v>
      </c>
      <c r="U24" s="5">
        <f t="shared" si="10"/>
        <v>-0.26077241744424384</v>
      </c>
      <c r="V24" s="5"/>
      <c r="W24" s="4" t="s">
        <v>240</v>
      </c>
      <c r="X24" s="4" t="s">
        <v>6</v>
      </c>
      <c r="Y24" s="7">
        <v>2014</v>
      </c>
      <c r="Z24" s="11"/>
      <c r="AA24" s="11"/>
      <c r="AB24" s="11" t="e">
        <f t="shared" si="1"/>
        <v>#DIV/0!</v>
      </c>
      <c r="AC24" s="7">
        <v>2014</v>
      </c>
      <c r="AD24" s="57">
        <v>274719.2047</v>
      </c>
      <c r="AE24" s="57">
        <v>275841.78739999997</v>
      </c>
      <c r="AF24" s="57">
        <v>154180.08540000001</v>
      </c>
      <c r="AG24" s="7">
        <v>2014</v>
      </c>
      <c r="AH24" s="58">
        <v>2915942.35</v>
      </c>
      <c r="AI24" s="58">
        <v>2454516.02</v>
      </c>
      <c r="AJ24" s="4"/>
    </row>
    <row r="25" spans="9:36" ht="14.5">
      <c r="I25" s="7">
        <v>2015</v>
      </c>
      <c r="J25" s="5">
        <f t="shared" si="0"/>
        <v>0.66364625951905964</v>
      </c>
      <c r="K25" s="5">
        <f t="shared" si="2"/>
        <v>0.33635374048094036</v>
      </c>
      <c r="L25" s="2">
        <f t="shared" si="7"/>
        <v>0.6638332258911297</v>
      </c>
      <c r="M25" s="2">
        <f t="shared" si="7"/>
        <v>0.33616677410887025</v>
      </c>
      <c r="N25" s="131">
        <f t="shared" si="3"/>
        <v>2.3840397874828057</v>
      </c>
      <c r="O25" s="132">
        <f t="shared" si="4"/>
        <v>-2.1916452991366242</v>
      </c>
      <c r="P25" s="138" t="e">
        <f t="shared" si="5"/>
        <v>#NUM!</v>
      </c>
      <c r="Q25" s="131">
        <f t="shared" si="8"/>
        <v>-1.4548869689349953</v>
      </c>
      <c r="R25" s="132" t="e">
        <f t="shared" si="8"/>
        <v>#NUM!</v>
      </c>
      <c r="S25" s="133" t="e">
        <f t="shared" si="9"/>
        <v>#NUM!</v>
      </c>
      <c r="T25" s="142">
        <v>1</v>
      </c>
      <c r="U25" s="5">
        <f t="shared" si="10"/>
        <v>2.3840397874828057</v>
      </c>
      <c r="V25" s="5"/>
      <c r="W25" s="4" t="s">
        <v>240</v>
      </c>
      <c r="X25" s="4" t="s">
        <v>6</v>
      </c>
      <c r="Y25" s="7">
        <v>2015</v>
      </c>
      <c r="Z25" s="11"/>
      <c r="AA25" s="11"/>
      <c r="AB25" s="11">
        <f>Z25</f>
        <v>0</v>
      </c>
      <c r="AC25" s="7">
        <v>2015</v>
      </c>
      <c r="AD25" s="57">
        <v>281347.31430000003</v>
      </c>
      <c r="AE25" s="57">
        <v>281347.31430000003</v>
      </c>
      <c r="AF25" s="57">
        <v>157125.22529999999</v>
      </c>
      <c r="AG25" s="7">
        <v>2015</v>
      </c>
      <c r="AH25" s="58">
        <v>2852730.4569999999</v>
      </c>
      <c r="AI25" s="58">
        <v>2400641.0469999998</v>
      </c>
      <c r="AJ25" s="4"/>
    </row>
    <row r="26" spans="9:36" ht="14.5">
      <c r="I26" s="7">
        <v>2016</v>
      </c>
      <c r="J26" s="5">
        <f t="shared" si="0"/>
        <v>0.64916486381564686</v>
      </c>
      <c r="K26" s="5">
        <f t="shared" si="2"/>
        <v>0.35083513618435314</v>
      </c>
      <c r="L26" s="2">
        <f t="shared" si="7"/>
        <v>0.6564055616673532</v>
      </c>
      <c r="M26" s="2">
        <f t="shared" si="7"/>
        <v>0.34359443833264675</v>
      </c>
      <c r="N26" s="131">
        <f t="shared" si="3"/>
        <v>3.5339910281681597</v>
      </c>
      <c r="O26" s="132">
        <f t="shared" si="4"/>
        <v>0.66607428050975415</v>
      </c>
      <c r="P26" s="138" t="e">
        <f t="shared" si="5"/>
        <v>#DIV/0!</v>
      </c>
      <c r="Q26" s="131">
        <f t="shared" si="8"/>
        <v>0.43721486221018335</v>
      </c>
      <c r="R26" s="132" t="e">
        <f t="shared" si="8"/>
        <v>#DIV/0!</v>
      </c>
      <c r="S26" s="133" t="e">
        <f t="shared" si="9"/>
        <v>#DIV/0!</v>
      </c>
      <c r="T26" s="142" t="e">
        <f>T25*EXP(S26/100)</f>
        <v>#DIV/0!</v>
      </c>
      <c r="U26" s="5">
        <f t="shared" si="10"/>
        <v>3.5339910281681597</v>
      </c>
      <c r="V26" s="5"/>
      <c r="W26" s="4" t="s">
        <v>240</v>
      </c>
      <c r="X26" s="4" t="s">
        <v>6</v>
      </c>
      <c r="Y26" s="7">
        <v>2016</v>
      </c>
      <c r="Z26" s="11"/>
      <c r="AA26" s="11"/>
      <c r="AB26" s="11" t="e">
        <f>AB25*(AA26/Z25)</f>
        <v>#DIV/0!</v>
      </c>
      <c r="AC26" s="7">
        <v>2016</v>
      </c>
      <c r="AD26" s="57">
        <v>291467.8798</v>
      </c>
      <c r="AE26" s="57">
        <v>290977.54139999999</v>
      </c>
      <c r="AF26" s="57">
        <v>161429.1452</v>
      </c>
      <c r="AG26" s="7">
        <v>2016</v>
      </c>
      <c r="AH26" s="58">
        <v>2871795.1830000002</v>
      </c>
      <c r="AI26" s="58">
        <v>2454262.0630000001</v>
      </c>
      <c r="AJ26" s="4"/>
    </row>
    <row r="27" spans="9:36" ht="14.5">
      <c r="I27" s="7">
        <v>2017</v>
      </c>
      <c r="J27" s="5">
        <f t="shared" si="0"/>
        <v>0.64052813194020186</v>
      </c>
      <c r="K27" s="5">
        <f t="shared" si="2"/>
        <v>0.35947186805979814</v>
      </c>
      <c r="L27" s="2">
        <f t="shared" si="7"/>
        <v>0.64484649787792436</v>
      </c>
      <c r="M27" s="2">
        <f t="shared" si="7"/>
        <v>0.35515350212207564</v>
      </c>
      <c r="N27" s="131">
        <f t="shared" si="3"/>
        <v>2.8999890797280159</v>
      </c>
      <c r="O27" s="132">
        <f t="shared" si="4"/>
        <v>1.8295667997543674</v>
      </c>
      <c r="P27" s="138" t="e">
        <f t="shared" si="5"/>
        <v>#DIV/0!</v>
      </c>
      <c r="Q27" s="131">
        <f t="shared" si="8"/>
        <v>1.1797897434553255</v>
      </c>
      <c r="R27" s="132" t="e">
        <f t="shared" si="8"/>
        <v>#DIV/0!</v>
      </c>
      <c r="S27" s="133" t="e">
        <f t="shared" si="9"/>
        <v>#DIV/0!</v>
      </c>
      <c r="T27" s="142" t="e">
        <f>T26*EXP(S27/100)</f>
        <v>#DIV/0!</v>
      </c>
      <c r="U27" s="5">
        <f t="shared" si="10"/>
        <v>2.8999890797280159</v>
      </c>
      <c r="V27" s="5"/>
      <c r="W27" s="4" t="s">
        <v>240</v>
      </c>
      <c r="X27" s="4" t="s">
        <v>6</v>
      </c>
      <c r="Y27" s="7">
        <v>2017</v>
      </c>
      <c r="Z27" s="11"/>
      <c r="AA27" s="11"/>
      <c r="AB27" s="11" t="e">
        <f>AB26*(AA27/Z26)</f>
        <v>#DIV/0!</v>
      </c>
      <c r="AC27" s="7">
        <v>2017</v>
      </c>
      <c r="AD27" s="57">
        <v>300044.17119999998</v>
      </c>
      <c r="AE27" s="57">
        <v>303700.27990000002</v>
      </c>
      <c r="AF27" s="57">
        <v>168890.84099999999</v>
      </c>
      <c r="AG27" s="7">
        <v>2017</v>
      </c>
      <c r="AH27" s="58">
        <v>2924820.179</v>
      </c>
      <c r="AI27" s="58">
        <v>2539345.929</v>
      </c>
      <c r="AJ27" s="4"/>
    </row>
    <row r="28" spans="9:36" ht="14.5">
      <c r="I28" s="7">
        <v>2018</v>
      </c>
      <c r="J28" s="5">
        <f t="shared" si="0"/>
        <v>0.6559345400418054</v>
      </c>
      <c r="K28" s="5">
        <f t="shared" si="2"/>
        <v>0.3440654599581946</v>
      </c>
      <c r="L28" s="2">
        <f t="shared" si="7"/>
        <v>0.64823133599100369</v>
      </c>
      <c r="M28" s="2">
        <f t="shared" si="7"/>
        <v>0.35176866400899637</v>
      </c>
      <c r="N28" s="131">
        <f t="shared" si="3"/>
        <v>2.523471788252607</v>
      </c>
      <c r="O28" s="132">
        <f t="shared" si="4"/>
        <v>1.8631031460158098</v>
      </c>
      <c r="P28" s="138" t="e">
        <f t="shared" si="5"/>
        <v>#DIV/0!</v>
      </c>
      <c r="Q28" s="131">
        <f t="shared" si="8"/>
        <v>1.2077218414308704</v>
      </c>
      <c r="R28" s="132" t="e">
        <f t="shared" si="8"/>
        <v>#DIV/0!</v>
      </c>
      <c r="S28" s="133" t="e">
        <f t="shared" si="9"/>
        <v>#DIV/0!</v>
      </c>
      <c r="T28" s="142" t="e">
        <f>T27*EXP(S28/100)</f>
        <v>#DIV/0!</v>
      </c>
      <c r="U28" s="5">
        <f t="shared" si="10"/>
        <v>2.523471788252607</v>
      </c>
      <c r="V28" s="5"/>
      <c r="W28" s="4" t="s">
        <v>240</v>
      </c>
      <c r="X28" s="4" t="s">
        <v>6</v>
      </c>
      <c r="Y28" s="7">
        <v>2018</v>
      </c>
      <c r="Z28" s="11"/>
      <c r="AA28" s="11"/>
      <c r="AB28" s="11" t="e">
        <f>AB27*(AA28/Z27)</f>
        <v>#DIV/0!</v>
      </c>
      <c r="AC28" s="7">
        <v>2018</v>
      </c>
      <c r="AD28" s="57">
        <v>307712.04259999999</v>
      </c>
      <c r="AE28" s="57">
        <v>316680.73450000002</v>
      </c>
      <c r="AF28" s="57">
        <v>180833.3713</v>
      </c>
      <c r="AG28" s="7">
        <v>2018</v>
      </c>
      <c r="AH28" s="58">
        <v>2979823.3879999998</v>
      </c>
      <c r="AI28" s="58">
        <v>2594101.4679999999</v>
      </c>
      <c r="AJ28" s="4"/>
    </row>
    <row r="29" spans="9:36" ht="14.5">
      <c r="I29" s="7">
        <v>2019</v>
      </c>
      <c r="J29" s="5">
        <f t="shared" si="0"/>
        <v>0.65210436474714972</v>
      </c>
      <c r="K29" s="5">
        <f t="shared" si="2"/>
        <v>0.34789563525285028</v>
      </c>
      <c r="L29" s="2">
        <f t="shared" si="7"/>
        <v>0.65401945239447756</v>
      </c>
      <c r="M29" s="2">
        <f t="shared" si="7"/>
        <v>0.34598054760552244</v>
      </c>
      <c r="N29" s="134">
        <f t="shared" si="3"/>
        <v>2.48610689746247</v>
      </c>
      <c r="O29" s="135">
        <f t="shared" si="4"/>
        <v>4.4825816002399321</v>
      </c>
      <c r="P29" s="139" t="e">
        <f t="shared" si="5"/>
        <v>#DIV/0!</v>
      </c>
      <c r="Q29" s="134">
        <f t="shared" si="8"/>
        <v>2.9316955635024815</v>
      </c>
      <c r="R29" s="135" t="e">
        <f t="shared" si="8"/>
        <v>#DIV/0!</v>
      </c>
      <c r="S29" s="136" t="e">
        <f t="shared" si="9"/>
        <v>#DIV/0!</v>
      </c>
      <c r="T29" s="143" t="e">
        <f>T28*EXP(S29/100)</f>
        <v>#DIV/0!</v>
      </c>
      <c r="U29" s="5">
        <f t="shared" si="10"/>
        <v>2.48610689746247</v>
      </c>
      <c r="V29" s="5"/>
      <c r="W29" s="4" t="s">
        <v>240</v>
      </c>
      <c r="X29" s="4" t="s">
        <v>6</v>
      </c>
      <c r="Y29" s="7">
        <v>2019</v>
      </c>
      <c r="Z29" s="11"/>
      <c r="AA29" s="11"/>
      <c r="AB29" s="11" t="e">
        <f>AB28*(AA29/Z28)</f>
        <v>#DIV/0!</v>
      </c>
      <c r="AC29" s="7">
        <v>2019</v>
      </c>
      <c r="AD29" s="57">
        <v>315457.98009999999</v>
      </c>
      <c r="AE29" s="57">
        <v>329674.26630000002</v>
      </c>
      <c r="AF29" s="57">
        <v>186885.4988</v>
      </c>
      <c r="AG29" s="7">
        <v>2019</v>
      </c>
      <c r="AH29" s="58">
        <v>3116435.4010000001</v>
      </c>
      <c r="AI29" s="58">
        <v>2709140.8050000002</v>
      </c>
      <c r="AJ29" s="4"/>
    </row>
    <row r="30" spans="9:36" ht="14.5">
      <c r="Y30" s="8"/>
      <c r="Z30" s="8"/>
      <c r="AA30" s="8"/>
      <c r="AB30" s="8"/>
      <c r="AC30" s="8"/>
      <c r="AD30" s="57" t="s">
        <v>45</v>
      </c>
      <c r="AE30" s="57" t="s">
        <v>45</v>
      </c>
      <c r="AF30" s="57">
        <v>188475.67619999999</v>
      </c>
      <c r="AG30" s="8"/>
      <c r="AH30" s="58">
        <v>3072289.5210000002</v>
      </c>
      <c r="AI30" s="58">
        <v>2662902.4470000002</v>
      </c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7265625" style="1" customWidth="1"/>
    <col min="21" max="21" width="12.26953125" style="1" customWidth="1"/>
    <col min="22" max="22" width="6.632812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9.7265625" style="1" customWidth="1"/>
    <col min="27" max="27" width="13.08984375" style="1" customWidth="1"/>
    <col min="28" max="28" width="12.36328125" style="1" customWidth="1"/>
    <col min="29" max="29" width="8.1796875" style="1" customWidth="1"/>
    <col min="30" max="30" width="11.453125" style="1" customWidth="1"/>
    <col min="31" max="31" width="14.72656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6" t="s">
        <v>14</v>
      </c>
      <c r="K3" s="166"/>
      <c r="L3" s="166" t="s">
        <v>15</v>
      </c>
      <c r="M3" s="166"/>
      <c r="N3" s="157" t="s">
        <v>16</v>
      </c>
      <c r="O3" s="158"/>
      <c r="P3" s="159"/>
      <c r="Q3" s="157" t="s">
        <v>316</v>
      </c>
      <c r="R3" s="158"/>
      <c r="S3" s="159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56" t="s">
        <v>126</v>
      </c>
      <c r="AA4" s="56" t="s">
        <v>127</v>
      </c>
      <c r="AB4" s="13"/>
      <c r="AC4" s="7" t="s">
        <v>26</v>
      </c>
      <c r="AD4" s="55" t="s">
        <v>128</v>
      </c>
      <c r="AE4" s="55" t="s">
        <v>129</v>
      </c>
      <c r="AF4" s="55" t="s">
        <v>130</v>
      </c>
      <c r="AG4" s="7" t="s">
        <v>26</v>
      </c>
      <c r="AH4" s="54" t="s">
        <v>131</v>
      </c>
      <c r="AI4" s="54" t="s">
        <v>132</v>
      </c>
      <c r="AJ4" s="4"/>
    </row>
    <row r="5" spans="9:36" ht="14.5">
      <c r="I5" s="7">
        <v>1995</v>
      </c>
      <c r="J5" s="5">
        <f t="shared" ref="J5:J29" si="0">AF5*(AH5/AI5)/AE5</f>
        <v>0.6544092944446539</v>
      </c>
      <c r="K5" s="5">
        <f>1-J5</f>
        <v>0.3455907055553461</v>
      </c>
      <c r="N5" s="128"/>
      <c r="O5" s="129"/>
      <c r="P5" s="137"/>
      <c r="Q5" s="128"/>
      <c r="R5" s="129"/>
      <c r="S5" s="130"/>
      <c r="T5" s="141"/>
      <c r="W5" s="4" t="s">
        <v>232</v>
      </c>
      <c r="X5" s="4" t="s">
        <v>6</v>
      </c>
      <c r="Y5" s="7">
        <v>1995</v>
      </c>
      <c r="Z5" s="56">
        <v>26589000</v>
      </c>
      <c r="AA5" s="56">
        <v>0</v>
      </c>
      <c r="AB5" s="11">
        <f t="shared" ref="AB5:AB24" si="1">AB6/(AA6/Z5)</f>
        <v>101411335.72812839</v>
      </c>
      <c r="AC5" s="7">
        <v>1995</v>
      </c>
      <c r="AD5" s="55">
        <v>18284443</v>
      </c>
      <c r="AE5" s="55">
        <v>4942722</v>
      </c>
      <c r="AF5" s="55">
        <v>2627870</v>
      </c>
      <c r="AG5" s="7">
        <v>1995</v>
      </c>
      <c r="AH5" s="54">
        <v>7680838</v>
      </c>
      <c r="AI5" s="54">
        <v>6240176</v>
      </c>
      <c r="AJ5" s="4"/>
    </row>
    <row r="6" spans="9:36" ht="14.5">
      <c r="I6" s="7">
        <v>1996</v>
      </c>
      <c r="J6" s="5">
        <f t="shared" si="0"/>
        <v>0.65008296613957595</v>
      </c>
      <c r="K6" s="5">
        <f t="shared" ref="K6:K29" si="2">1-J6</f>
        <v>0.34991703386042405</v>
      </c>
      <c r="L6" s="2">
        <f>(J6+J5)/2</f>
        <v>0.65224613029211498</v>
      </c>
      <c r="M6" s="2">
        <f>(K6+K5)/2</f>
        <v>0.34775386970788508</v>
      </c>
      <c r="N6" s="131">
        <f t="shared" ref="N6:N29" si="3">(LN(AD6)-LN(AD5))*100</f>
        <v>1.3608952744334601</v>
      </c>
      <c r="O6" s="132">
        <f t="shared" ref="O6:O29" si="4">(LN(AH6)-LN(AH5))*100</f>
        <v>-0.29775415704857977</v>
      </c>
      <c r="P6" s="138">
        <f t="shared" ref="P6:P29" si="5">(LN(AB6)-LN(AB5))*100</f>
        <v>0.92094092044199272</v>
      </c>
      <c r="Q6" s="131">
        <f>L6*O6</f>
        <v>-0.19420899671332684</v>
      </c>
      <c r="R6" s="132">
        <f>M6*P6</f>
        <v>0.32026076885604449</v>
      </c>
      <c r="S6" s="133">
        <f>N6-Q6-R6</f>
        <v>1.2348435022907425</v>
      </c>
      <c r="T6" s="142">
        <f t="shared" ref="T6:T23" si="6">T7*EXP(-S7/100)</f>
        <v>0.68302146843737166</v>
      </c>
      <c r="U6" s="5">
        <f>N6</f>
        <v>1.3608952744334601</v>
      </c>
      <c r="V6" s="5"/>
      <c r="W6" s="4" t="s">
        <v>232</v>
      </c>
      <c r="X6" s="4" t="s">
        <v>6</v>
      </c>
      <c r="Y6" s="7">
        <v>1996</v>
      </c>
      <c r="Z6" s="56">
        <v>33823000</v>
      </c>
      <c r="AA6" s="56">
        <v>26835000</v>
      </c>
      <c r="AB6" s="11">
        <f t="shared" si="1"/>
        <v>102349587.95984524</v>
      </c>
      <c r="AC6" s="7">
        <v>1996</v>
      </c>
      <c r="AD6" s="55">
        <v>18534976</v>
      </c>
      <c r="AE6" s="55">
        <v>6076238</v>
      </c>
      <c r="AF6" s="55">
        <v>3161197</v>
      </c>
      <c r="AG6" s="7">
        <v>1996</v>
      </c>
      <c r="AH6" s="54">
        <v>7658002</v>
      </c>
      <c r="AI6" s="54">
        <v>6128631</v>
      </c>
      <c r="AJ6" s="4"/>
    </row>
    <row r="7" spans="9:36" ht="14.5">
      <c r="I7" s="7">
        <v>1997</v>
      </c>
      <c r="J7" s="5">
        <f t="shared" si="0"/>
        <v>0.63512088281048751</v>
      </c>
      <c r="K7" s="5">
        <f t="shared" si="2"/>
        <v>0.36487911718951249</v>
      </c>
      <c r="L7" s="2">
        <f t="shared" ref="L7:M29" si="7">(J7+J6)/2</f>
        <v>0.64260192447503173</v>
      </c>
      <c r="M7" s="2">
        <f t="shared" si="7"/>
        <v>0.35739807552496827</v>
      </c>
      <c r="N7" s="131">
        <f t="shared" si="3"/>
        <v>3.0007327099330183</v>
      </c>
      <c r="O7" s="132">
        <f t="shared" si="4"/>
        <v>1.4351983437771665</v>
      </c>
      <c r="P7" s="138">
        <f t="shared" si="5"/>
        <v>1.578115585667561</v>
      </c>
      <c r="Q7" s="131">
        <f t="shared" ref="Q7:R29" si="8">L7*O7</f>
        <v>0.92226121771458536</v>
      </c>
      <c r="R7" s="132">
        <f t="shared" si="8"/>
        <v>0.56401547327354451</v>
      </c>
      <c r="S7" s="133">
        <f t="shared" ref="S7:S29" si="9">N7-Q7-R7</f>
        <v>1.5144560189448886</v>
      </c>
      <c r="T7" s="142">
        <f t="shared" si="6"/>
        <v>0.69344425321107739</v>
      </c>
      <c r="U7" s="5">
        <f t="shared" ref="U7:U28" si="10">N7</f>
        <v>3.0007327099330183</v>
      </c>
      <c r="V7" s="5"/>
      <c r="W7" s="4" t="s">
        <v>232</v>
      </c>
      <c r="X7" s="4" t="s">
        <v>6</v>
      </c>
      <c r="Y7" s="7">
        <v>1997</v>
      </c>
      <c r="Z7" s="56">
        <v>41530000</v>
      </c>
      <c r="AA7" s="56">
        <v>34361000</v>
      </c>
      <c r="AB7" s="11">
        <f t="shared" si="1"/>
        <v>103977594.88774629</v>
      </c>
      <c r="AC7" s="7">
        <v>1997</v>
      </c>
      <c r="AD7" s="55">
        <v>19099590</v>
      </c>
      <c r="AE7" s="55">
        <v>7629846</v>
      </c>
      <c r="AF7" s="55">
        <v>3901398</v>
      </c>
      <c r="AG7" s="7">
        <v>1997</v>
      </c>
      <c r="AH7" s="54">
        <v>7768702</v>
      </c>
      <c r="AI7" s="54">
        <v>6254557</v>
      </c>
      <c r="AJ7" s="4"/>
    </row>
    <row r="8" spans="9:36" ht="14.5">
      <c r="I8" s="7">
        <v>1998</v>
      </c>
      <c r="J8" s="5">
        <f t="shared" si="0"/>
        <v>0.62538296194284504</v>
      </c>
      <c r="K8" s="5">
        <f t="shared" si="2"/>
        <v>0.37461703805715496</v>
      </c>
      <c r="L8" s="2">
        <f t="shared" si="7"/>
        <v>0.63025192237666627</v>
      </c>
      <c r="M8" s="2">
        <f t="shared" si="7"/>
        <v>0.36974807762333373</v>
      </c>
      <c r="N8" s="131">
        <f t="shared" si="3"/>
        <v>3.782696173066924</v>
      </c>
      <c r="O8" s="132">
        <f t="shared" si="4"/>
        <v>0.42636834225788789</v>
      </c>
      <c r="P8" s="138">
        <f t="shared" si="5"/>
        <v>1.5316723375079278</v>
      </c>
      <c r="Q8" s="131">
        <f t="shared" si="8"/>
        <v>0.26871946734858626</v>
      </c>
      <c r="R8" s="132">
        <f t="shared" si="8"/>
        <v>0.56633290234239431</v>
      </c>
      <c r="S8" s="133">
        <f t="shared" si="9"/>
        <v>2.9476438033759433</v>
      </c>
      <c r="T8" s="142">
        <f t="shared" si="6"/>
        <v>0.71418875479386645</v>
      </c>
      <c r="U8" s="5">
        <f t="shared" si="10"/>
        <v>3.782696173066924</v>
      </c>
      <c r="V8" s="5"/>
      <c r="W8" s="4" t="s">
        <v>232</v>
      </c>
      <c r="X8" s="4" t="s">
        <v>6</v>
      </c>
      <c r="Y8" s="7">
        <v>1998</v>
      </c>
      <c r="Z8" s="56">
        <v>47406000</v>
      </c>
      <c r="AA8" s="56">
        <v>42171000</v>
      </c>
      <c r="AB8" s="11">
        <f t="shared" si="1"/>
        <v>105582450.13270284</v>
      </c>
      <c r="AC8" s="7">
        <v>1998</v>
      </c>
      <c r="AD8" s="55">
        <v>19835908</v>
      </c>
      <c r="AE8" s="55">
        <v>9009577</v>
      </c>
      <c r="AF8" s="55">
        <v>4592380</v>
      </c>
      <c r="AG8" s="7">
        <v>1998</v>
      </c>
      <c r="AH8" s="54">
        <v>7801896</v>
      </c>
      <c r="AI8" s="54">
        <v>6358981</v>
      </c>
      <c r="AJ8" s="4"/>
    </row>
    <row r="9" spans="9:36" ht="14.5">
      <c r="I9" s="7">
        <v>1999</v>
      </c>
      <c r="J9" s="5">
        <f t="shared" si="0"/>
        <v>0.62128204519939323</v>
      </c>
      <c r="K9" s="5">
        <f t="shared" si="2"/>
        <v>0.37871795480060677</v>
      </c>
      <c r="L9" s="2">
        <f t="shared" si="7"/>
        <v>0.62333250357111913</v>
      </c>
      <c r="M9" s="2">
        <f t="shared" si="7"/>
        <v>0.37666749642888087</v>
      </c>
      <c r="N9" s="131">
        <f t="shared" si="3"/>
        <v>2.8581267470368488</v>
      </c>
      <c r="O9" s="132">
        <f t="shared" si="4"/>
        <v>2.3358663947714575</v>
      </c>
      <c r="P9" s="138">
        <f t="shared" si="5"/>
        <v>2.0709687586094816</v>
      </c>
      <c r="Q9" s="131">
        <f t="shared" si="8"/>
        <v>1.4560214478605367</v>
      </c>
      <c r="R9" s="132">
        <f t="shared" si="8"/>
        <v>0.78006661748786077</v>
      </c>
      <c r="S9" s="133">
        <f t="shared" si="9"/>
        <v>0.62203868168845133</v>
      </c>
      <c r="T9" s="142">
        <f t="shared" si="6"/>
        <v>0.71864513093135873</v>
      </c>
      <c r="U9" s="5">
        <f t="shared" si="10"/>
        <v>2.8581267470368488</v>
      </c>
      <c r="V9" s="5"/>
      <c r="W9" s="4" t="s">
        <v>232</v>
      </c>
      <c r="X9" s="4" t="s">
        <v>6</v>
      </c>
      <c r="Y9" s="7">
        <v>1999</v>
      </c>
      <c r="Z9" s="56">
        <v>55852000</v>
      </c>
      <c r="AA9" s="56">
        <v>48398000</v>
      </c>
      <c r="AB9" s="11">
        <f t="shared" si="1"/>
        <v>107791828.4926497</v>
      </c>
      <c r="AC9" s="7">
        <v>1999</v>
      </c>
      <c r="AD9" s="55">
        <v>20411023</v>
      </c>
      <c r="AE9" s="55">
        <v>9984353</v>
      </c>
      <c r="AF9" s="55">
        <v>5019206</v>
      </c>
      <c r="AG9" s="7">
        <v>1999</v>
      </c>
      <c r="AH9" s="54">
        <v>7986283</v>
      </c>
      <c r="AI9" s="54">
        <v>6462060</v>
      </c>
      <c r="AJ9" s="4"/>
    </row>
    <row r="10" spans="9:36" ht="14.5">
      <c r="I10" s="7">
        <v>2000</v>
      </c>
      <c r="J10" s="5">
        <f t="shared" si="0"/>
        <v>0.63523168482090886</v>
      </c>
      <c r="K10" s="5">
        <f t="shared" si="2"/>
        <v>0.36476831517909114</v>
      </c>
      <c r="L10" s="2">
        <f t="shared" si="7"/>
        <v>0.62825686501015099</v>
      </c>
      <c r="M10" s="2">
        <f t="shared" si="7"/>
        <v>0.37174313498984896</v>
      </c>
      <c r="N10" s="131">
        <f t="shared" si="3"/>
        <v>4.3061600668128364</v>
      </c>
      <c r="O10" s="132">
        <f t="shared" si="4"/>
        <v>-0.41237973833609942</v>
      </c>
      <c r="P10" s="138">
        <f t="shared" si="5"/>
        <v>1.2189955997087054</v>
      </c>
      <c r="Q10" s="131">
        <f t="shared" si="8"/>
        <v>-0.25908040160074419</v>
      </c>
      <c r="R10" s="132">
        <f t="shared" si="8"/>
        <v>0.45315324577454513</v>
      </c>
      <c r="S10" s="133">
        <f t="shared" si="9"/>
        <v>4.1120872226390359</v>
      </c>
      <c r="T10" s="142">
        <f t="shared" si="6"/>
        <v>0.7488124479586864</v>
      </c>
      <c r="U10" s="5">
        <f t="shared" si="10"/>
        <v>4.3061600668128364</v>
      </c>
      <c r="V10" s="5"/>
      <c r="W10" s="4" t="s">
        <v>232</v>
      </c>
      <c r="X10" s="4" t="s">
        <v>6</v>
      </c>
      <c r="Y10" s="7">
        <v>2000</v>
      </c>
      <c r="Z10" s="56">
        <v>62442000</v>
      </c>
      <c r="AA10" s="56">
        <v>56537000</v>
      </c>
      <c r="AB10" s="11">
        <f t="shared" si="1"/>
        <v>109113847.44483522</v>
      </c>
      <c r="AC10" s="7">
        <v>2000</v>
      </c>
      <c r="AD10" s="55">
        <v>21309153</v>
      </c>
      <c r="AE10" s="55">
        <v>11357758</v>
      </c>
      <c r="AF10" s="55">
        <v>5910393</v>
      </c>
      <c r="AG10" s="7">
        <v>2000</v>
      </c>
      <c r="AH10" s="54">
        <v>7953417</v>
      </c>
      <c r="AI10" s="54">
        <v>6515464</v>
      </c>
      <c r="AJ10" s="4"/>
    </row>
    <row r="11" spans="9:36" ht="14.5">
      <c r="I11" s="7">
        <v>2001</v>
      </c>
      <c r="J11" s="5">
        <f t="shared" si="0"/>
        <v>0.62612793994145099</v>
      </c>
      <c r="K11" s="5">
        <f t="shared" si="2"/>
        <v>0.37387206005854901</v>
      </c>
      <c r="L11" s="2">
        <f t="shared" si="7"/>
        <v>0.63067981238117987</v>
      </c>
      <c r="M11" s="2">
        <f t="shared" si="7"/>
        <v>0.36932018761882007</v>
      </c>
      <c r="N11" s="131">
        <f t="shared" si="3"/>
        <v>4.1667678902427951</v>
      </c>
      <c r="O11" s="132">
        <f t="shared" si="4"/>
        <v>-1.6132490482554829</v>
      </c>
      <c r="P11" s="138">
        <f t="shared" si="5"/>
        <v>1.7761948826485963</v>
      </c>
      <c r="Q11" s="131">
        <f t="shared" si="8"/>
        <v>-1.0174436070778849</v>
      </c>
      <c r="R11" s="132">
        <f t="shared" si="8"/>
        <v>0.65598462730736762</v>
      </c>
      <c r="S11" s="133">
        <f t="shared" si="9"/>
        <v>4.5282268700133121</v>
      </c>
      <c r="T11" s="142">
        <f t="shared" si="6"/>
        <v>0.78349980867380153</v>
      </c>
      <c r="U11" s="5">
        <f t="shared" si="10"/>
        <v>4.1667678902427951</v>
      </c>
      <c r="V11" s="5"/>
      <c r="W11" s="4" t="s">
        <v>232</v>
      </c>
      <c r="X11" s="4" t="s">
        <v>6</v>
      </c>
      <c r="Y11" s="7">
        <v>2001</v>
      </c>
      <c r="Z11" s="56">
        <v>68500000</v>
      </c>
      <c r="AA11" s="56">
        <v>63561000</v>
      </c>
      <c r="AB11" s="11">
        <f t="shared" si="1"/>
        <v>111069236.37041049</v>
      </c>
      <c r="AC11" s="7">
        <v>2001</v>
      </c>
      <c r="AD11" s="55">
        <v>22215814</v>
      </c>
      <c r="AE11" s="55">
        <v>13307856</v>
      </c>
      <c r="AF11" s="55">
        <v>6907146</v>
      </c>
      <c r="AG11" s="7">
        <v>2001</v>
      </c>
      <c r="AH11" s="54">
        <v>7826138</v>
      </c>
      <c r="AI11" s="54">
        <v>6487464</v>
      </c>
      <c r="AJ11" s="4"/>
    </row>
    <row r="12" spans="9:36" ht="14.5">
      <c r="I12" s="7">
        <v>2002</v>
      </c>
      <c r="J12" s="5">
        <f t="shared" si="0"/>
        <v>0.61250519060400022</v>
      </c>
      <c r="K12" s="5">
        <f t="shared" si="2"/>
        <v>0.38749480939599978</v>
      </c>
      <c r="L12" s="2">
        <f t="shared" si="7"/>
        <v>0.61931656527272561</v>
      </c>
      <c r="M12" s="2">
        <f t="shared" si="7"/>
        <v>0.38068343472727439</v>
      </c>
      <c r="N12" s="131">
        <f t="shared" si="3"/>
        <v>4.7312445637437861</v>
      </c>
      <c r="O12" s="132">
        <f t="shared" si="4"/>
        <v>-0.90064166952181779</v>
      </c>
      <c r="P12" s="138">
        <f t="shared" si="5"/>
        <v>1.9287251919717363</v>
      </c>
      <c r="Q12" s="131">
        <f t="shared" si="8"/>
        <v>-0.55778230530974549</v>
      </c>
      <c r="R12" s="132">
        <f t="shared" si="8"/>
        <v>0.73423373072482223</v>
      </c>
      <c r="S12" s="133">
        <f t="shared" si="9"/>
        <v>4.5547931383287086</v>
      </c>
      <c r="T12" s="142">
        <f t="shared" si="6"/>
        <v>0.82001181524108013</v>
      </c>
      <c r="U12" s="5">
        <f t="shared" si="10"/>
        <v>4.7312445637437861</v>
      </c>
      <c r="V12" s="5"/>
      <c r="W12" s="4" t="s">
        <v>232</v>
      </c>
      <c r="X12" s="4" t="s">
        <v>6</v>
      </c>
      <c r="Y12" s="7">
        <v>2002</v>
      </c>
      <c r="Z12" s="56">
        <v>72222000</v>
      </c>
      <c r="AA12" s="56">
        <v>69834000</v>
      </c>
      <c r="AB12" s="11">
        <f t="shared" si="1"/>
        <v>113232248.94439776</v>
      </c>
      <c r="AC12" s="7">
        <v>2002</v>
      </c>
      <c r="AD12" s="55">
        <v>23292160</v>
      </c>
      <c r="AE12" s="55">
        <v>15134489</v>
      </c>
      <c r="AF12" s="55">
        <v>7692348</v>
      </c>
      <c r="AG12" s="7">
        <v>2002</v>
      </c>
      <c r="AH12" s="54">
        <v>7755969</v>
      </c>
      <c r="AI12" s="54">
        <v>6436021</v>
      </c>
      <c r="AJ12" s="4"/>
    </row>
    <row r="13" spans="9:36" ht="14.5">
      <c r="I13" s="7">
        <v>2003</v>
      </c>
      <c r="J13" s="5">
        <f t="shared" si="0"/>
        <v>0.62736975653368754</v>
      </c>
      <c r="K13" s="5">
        <f t="shared" si="2"/>
        <v>0.37263024346631246</v>
      </c>
      <c r="L13" s="2">
        <f t="shared" si="7"/>
        <v>0.61993747356884388</v>
      </c>
      <c r="M13" s="2">
        <f t="shared" si="7"/>
        <v>0.38006252643115612</v>
      </c>
      <c r="N13" s="131">
        <f t="shared" si="3"/>
        <v>4.1760294081690574</v>
      </c>
      <c r="O13" s="132">
        <f t="shared" si="4"/>
        <v>0.44718249098316676</v>
      </c>
      <c r="P13" s="138">
        <f t="shared" si="5"/>
        <v>1.5184181692681875</v>
      </c>
      <c r="Q13" s="131">
        <f t="shared" si="8"/>
        <v>0.27722518368432669</v>
      </c>
      <c r="R13" s="132">
        <f t="shared" si="8"/>
        <v>0.57709384559103816</v>
      </c>
      <c r="S13" s="133">
        <f t="shared" si="9"/>
        <v>3.3217103788936924</v>
      </c>
      <c r="T13" s="142">
        <f t="shared" si="6"/>
        <v>0.8477076743981784</v>
      </c>
      <c r="U13" s="5">
        <f t="shared" si="10"/>
        <v>4.1760294081690574</v>
      </c>
      <c r="V13" s="5"/>
      <c r="W13" s="4" t="s">
        <v>232</v>
      </c>
      <c r="X13" s="4" t="s">
        <v>6</v>
      </c>
      <c r="Y13" s="7">
        <v>2003</v>
      </c>
      <c r="Z13" s="56">
        <v>76934000</v>
      </c>
      <c r="AA13" s="56">
        <v>73327000</v>
      </c>
      <c r="AB13" s="11">
        <f t="shared" si="1"/>
        <v>114964707.68388931</v>
      </c>
      <c r="AC13" s="7">
        <v>2003</v>
      </c>
      <c r="AD13" s="55">
        <v>24285443</v>
      </c>
      <c r="AE13" s="55">
        <v>16446137</v>
      </c>
      <c r="AF13" s="55">
        <v>8700785</v>
      </c>
      <c r="AG13" s="7">
        <v>2003</v>
      </c>
      <c r="AH13" s="54">
        <v>7790730</v>
      </c>
      <c r="AI13" s="54">
        <v>6569754</v>
      </c>
      <c r="AJ13" s="4"/>
    </row>
    <row r="14" spans="9:36" ht="14.5">
      <c r="I14" s="7">
        <v>2004</v>
      </c>
      <c r="J14" s="5">
        <f t="shared" si="0"/>
        <v>0.62930467590326056</v>
      </c>
      <c r="K14" s="5">
        <f t="shared" si="2"/>
        <v>0.37069532409673944</v>
      </c>
      <c r="L14" s="2">
        <f t="shared" si="7"/>
        <v>0.62833721621847405</v>
      </c>
      <c r="M14" s="2">
        <f t="shared" si="7"/>
        <v>0.37166278378152595</v>
      </c>
      <c r="N14" s="131">
        <f t="shared" si="3"/>
        <v>4.8658854081924829</v>
      </c>
      <c r="O14" s="132">
        <f t="shared" si="4"/>
        <v>-0.94838684950957486</v>
      </c>
      <c r="P14" s="138">
        <f t="shared" si="5"/>
        <v>1.9258595785018429</v>
      </c>
      <c r="Q14" s="131">
        <f t="shared" si="8"/>
        <v>-0.59590675291905515</v>
      </c>
      <c r="R14" s="132">
        <f t="shared" si="8"/>
        <v>0.71577033211831109</v>
      </c>
      <c r="S14" s="133">
        <f t="shared" si="9"/>
        <v>4.7460218289932268</v>
      </c>
      <c r="T14" s="142">
        <f t="shared" si="6"/>
        <v>0.88891006935295691</v>
      </c>
      <c r="U14" s="5">
        <f t="shared" si="10"/>
        <v>4.8658854081924829</v>
      </c>
      <c r="V14" s="5"/>
      <c r="W14" s="4" t="s">
        <v>232</v>
      </c>
      <c r="X14" s="4" t="s">
        <v>6</v>
      </c>
      <c r="Y14" s="7">
        <v>2004</v>
      </c>
      <c r="Z14" s="56">
        <v>81570000</v>
      </c>
      <c r="AA14" s="56">
        <v>78430000</v>
      </c>
      <c r="AB14" s="11">
        <f t="shared" si="1"/>
        <v>117200223.87562636</v>
      </c>
      <c r="AC14" s="7">
        <v>2004</v>
      </c>
      <c r="AD14" s="55">
        <v>25496367</v>
      </c>
      <c r="AE14" s="55">
        <v>18075339</v>
      </c>
      <c r="AF14" s="55">
        <v>9587323</v>
      </c>
      <c r="AG14" s="7">
        <v>2004</v>
      </c>
      <c r="AH14" s="54">
        <v>7717193</v>
      </c>
      <c r="AI14" s="54">
        <v>6504431</v>
      </c>
      <c r="AJ14" s="4"/>
    </row>
    <row r="15" spans="9:36" ht="14.5">
      <c r="I15" s="7">
        <v>2005</v>
      </c>
      <c r="J15" s="5">
        <f t="shared" si="0"/>
        <v>0.62401427899430972</v>
      </c>
      <c r="K15" s="5">
        <f t="shared" si="2"/>
        <v>0.37598572100569028</v>
      </c>
      <c r="L15" s="2">
        <f t="shared" si="7"/>
        <v>0.62665947744878514</v>
      </c>
      <c r="M15" s="2">
        <f t="shared" si="7"/>
        <v>0.37334052255121486</v>
      </c>
      <c r="N15" s="131">
        <f t="shared" si="3"/>
        <v>4.1358900991742331</v>
      </c>
      <c r="O15" s="132">
        <f t="shared" si="4"/>
        <v>-2.0542470338906327</v>
      </c>
      <c r="P15" s="138">
        <f t="shared" si="5"/>
        <v>1.8799737591308485</v>
      </c>
      <c r="Q15" s="131">
        <f t="shared" si="8"/>
        <v>-1.2873133728086208</v>
      </c>
      <c r="R15" s="132">
        <f t="shared" si="8"/>
        <v>0.70187038561648274</v>
      </c>
      <c r="S15" s="133">
        <f t="shared" si="9"/>
        <v>4.7213330863663714</v>
      </c>
      <c r="T15" s="142">
        <f t="shared" si="6"/>
        <v>0.93188498640678086</v>
      </c>
      <c r="U15" s="5">
        <f t="shared" si="10"/>
        <v>4.1358900991742331</v>
      </c>
      <c r="V15" s="5"/>
      <c r="W15" s="4" t="s">
        <v>232</v>
      </c>
      <c r="X15" s="4" t="s">
        <v>6</v>
      </c>
      <c r="Y15" s="7">
        <v>2005</v>
      </c>
      <c r="Z15" s="56">
        <v>86016000</v>
      </c>
      <c r="AA15" s="56">
        <v>83118000</v>
      </c>
      <c r="AB15" s="11">
        <f t="shared" si="1"/>
        <v>119424398.7752153</v>
      </c>
      <c r="AC15" s="7">
        <v>2005</v>
      </c>
      <c r="AD15" s="55">
        <v>26572979</v>
      </c>
      <c r="AE15" s="55">
        <v>19478380</v>
      </c>
      <c r="AF15" s="55">
        <v>10425291</v>
      </c>
      <c r="AG15" s="7">
        <v>2005</v>
      </c>
      <c r="AH15" s="54">
        <v>7560280</v>
      </c>
      <c r="AI15" s="54">
        <v>6484533</v>
      </c>
      <c r="AJ15" s="4"/>
    </row>
    <row r="16" spans="9:36" ht="14.5">
      <c r="I16" s="7">
        <v>2006</v>
      </c>
      <c r="J16" s="5">
        <f t="shared" si="0"/>
        <v>0.60942718568994203</v>
      </c>
      <c r="K16" s="5">
        <f t="shared" si="2"/>
        <v>0.39057281431005797</v>
      </c>
      <c r="L16" s="2">
        <f t="shared" si="7"/>
        <v>0.61672073234212588</v>
      </c>
      <c r="M16" s="2">
        <f t="shared" si="7"/>
        <v>0.38327926765787412</v>
      </c>
      <c r="N16" s="131">
        <f t="shared" si="3"/>
        <v>3.8276090840675181</v>
      </c>
      <c r="O16" s="132">
        <f t="shared" si="4"/>
        <v>-0.29318306938765915</v>
      </c>
      <c r="P16" s="138">
        <f t="shared" si="5"/>
        <v>1.8293333539691758</v>
      </c>
      <c r="Q16" s="131">
        <f t="shared" si="8"/>
        <v>-0.18081207726306944</v>
      </c>
      <c r="R16" s="132">
        <f t="shared" si="8"/>
        <v>0.70114554821142838</v>
      </c>
      <c r="S16" s="133">
        <f t="shared" si="9"/>
        <v>3.3072756131191587</v>
      </c>
      <c r="T16" s="142">
        <f t="shared" si="6"/>
        <v>0.96322030784536927</v>
      </c>
      <c r="U16" s="5">
        <f t="shared" si="10"/>
        <v>3.8276090840675181</v>
      </c>
      <c r="V16" s="5"/>
      <c r="W16" s="4" t="s">
        <v>232</v>
      </c>
      <c r="X16" s="4" t="s">
        <v>6</v>
      </c>
      <c r="Y16" s="7">
        <v>2006</v>
      </c>
      <c r="Z16" s="56">
        <v>93774000</v>
      </c>
      <c r="AA16" s="56">
        <v>87604000</v>
      </c>
      <c r="AB16" s="11">
        <f t="shared" si="1"/>
        <v>121629173.99441919</v>
      </c>
      <c r="AC16" s="7">
        <v>2006</v>
      </c>
      <c r="AD16" s="55">
        <v>27609805</v>
      </c>
      <c r="AE16" s="55">
        <v>21148313</v>
      </c>
      <c r="AF16" s="55">
        <v>11092947</v>
      </c>
      <c r="AG16" s="7">
        <v>2006</v>
      </c>
      <c r="AH16" s="54">
        <v>7538147</v>
      </c>
      <c r="AI16" s="54">
        <v>6488047</v>
      </c>
      <c r="AJ16" s="4"/>
    </row>
    <row r="17" spans="9:36" ht="14.5">
      <c r="I17" s="7">
        <v>2007</v>
      </c>
      <c r="J17" s="5">
        <f t="shared" si="0"/>
        <v>0.61326389391174774</v>
      </c>
      <c r="K17" s="5">
        <f t="shared" si="2"/>
        <v>0.38673610608825226</v>
      </c>
      <c r="L17" s="2">
        <f t="shared" si="7"/>
        <v>0.61134553980084494</v>
      </c>
      <c r="M17" s="2">
        <f t="shared" si="7"/>
        <v>0.38865446019915512</v>
      </c>
      <c r="N17" s="131">
        <f t="shared" si="3"/>
        <v>0.21051137655412333</v>
      </c>
      <c r="O17" s="132">
        <f t="shared" si="4"/>
        <v>-2.1765517182062766</v>
      </c>
      <c r="P17" s="138">
        <f t="shared" si="5"/>
        <v>1.7798728086415139</v>
      </c>
      <c r="Q17" s="131">
        <f t="shared" si="8"/>
        <v>-1.3306251850712727</v>
      </c>
      <c r="R17" s="132">
        <f t="shared" si="8"/>
        <v>0.69175550566572164</v>
      </c>
      <c r="S17" s="133">
        <f t="shared" si="9"/>
        <v>0.84938105595967439</v>
      </c>
      <c r="T17" s="142">
        <f t="shared" si="6"/>
        <v>0.97143656292782798</v>
      </c>
      <c r="U17" s="5">
        <f t="shared" si="10"/>
        <v>0.21051137655412333</v>
      </c>
      <c r="V17" s="5"/>
      <c r="W17" s="4" t="s">
        <v>232</v>
      </c>
      <c r="X17" s="4" t="s">
        <v>6</v>
      </c>
      <c r="Y17" s="7">
        <v>2007</v>
      </c>
      <c r="Z17" s="56">
        <v>100692000</v>
      </c>
      <c r="AA17" s="56">
        <v>95458000</v>
      </c>
      <c r="AB17" s="11">
        <f t="shared" si="1"/>
        <v>123813399.14218512</v>
      </c>
      <c r="AC17" s="7">
        <v>2007</v>
      </c>
      <c r="AD17" s="55">
        <v>27667988</v>
      </c>
      <c r="AE17" s="55">
        <v>22149863</v>
      </c>
      <c r="AF17" s="55">
        <v>11744388</v>
      </c>
      <c r="AG17" s="7">
        <v>2007</v>
      </c>
      <c r="AH17" s="54">
        <v>7375848</v>
      </c>
      <c r="AI17" s="54">
        <v>6377110</v>
      </c>
      <c r="AJ17" s="4"/>
    </row>
    <row r="18" spans="9:36" ht="14.5">
      <c r="I18" s="7">
        <v>2008</v>
      </c>
      <c r="J18" s="5">
        <f t="shared" si="0"/>
        <v>0.61392146117241464</v>
      </c>
      <c r="K18" s="5">
        <f t="shared" si="2"/>
        <v>0.38607853882758536</v>
      </c>
      <c r="L18" s="2">
        <f t="shared" si="7"/>
        <v>0.61359267754208124</v>
      </c>
      <c r="M18" s="2">
        <f t="shared" si="7"/>
        <v>0.38640732245791881</v>
      </c>
      <c r="N18" s="131">
        <f t="shared" si="3"/>
        <v>0.83501816954942853</v>
      </c>
      <c r="O18" s="132">
        <f t="shared" si="4"/>
        <v>-1.6087143225156808</v>
      </c>
      <c r="P18" s="138">
        <f t="shared" si="5"/>
        <v>1.8995726478014063</v>
      </c>
      <c r="Q18" s="131">
        <f t="shared" si="8"/>
        <v>-0.98709532855269178</v>
      </c>
      <c r="R18" s="132">
        <f t="shared" si="8"/>
        <v>0.73400878065124064</v>
      </c>
      <c r="S18" s="133">
        <f t="shared" si="9"/>
        <v>1.0881047174508796</v>
      </c>
      <c r="T18" s="142">
        <f t="shared" si="6"/>
        <v>0.98206452682447321</v>
      </c>
      <c r="U18" s="5">
        <f t="shared" si="10"/>
        <v>0.83501816954942853</v>
      </c>
      <c r="V18" s="5"/>
      <c r="W18" s="4" t="s">
        <v>232</v>
      </c>
      <c r="X18" s="4" t="s">
        <v>6</v>
      </c>
      <c r="Y18" s="7">
        <v>2008</v>
      </c>
      <c r="Z18" s="56">
        <v>107826000</v>
      </c>
      <c r="AA18" s="56">
        <v>102623000</v>
      </c>
      <c r="AB18" s="11">
        <f t="shared" si="1"/>
        <v>126187804.99114589</v>
      </c>
      <c r="AC18" s="7">
        <v>2008</v>
      </c>
      <c r="AD18" s="55">
        <v>27899988</v>
      </c>
      <c r="AE18" s="55">
        <v>23354569</v>
      </c>
      <c r="AF18" s="55">
        <v>12334318</v>
      </c>
      <c r="AG18" s="7">
        <v>2008</v>
      </c>
      <c r="AH18" s="54">
        <v>7258141</v>
      </c>
      <c r="AI18" s="54">
        <v>6243899</v>
      </c>
      <c r="AJ18" s="4"/>
    </row>
    <row r="19" spans="9:36" ht="14.5">
      <c r="I19" s="7">
        <v>2009</v>
      </c>
      <c r="J19" s="5">
        <f t="shared" si="0"/>
        <v>0.60209160281627239</v>
      </c>
      <c r="K19" s="5">
        <f t="shared" si="2"/>
        <v>0.39790839718372761</v>
      </c>
      <c r="L19" s="2">
        <f t="shared" si="7"/>
        <v>0.60800653199434351</v>
      </c>
      <c r="M19" s="2">
        <f t="shared" si="7"/>
        <v>0.39199346800565649</v>
      </c>
      <c r="N19" s="131">
        <f t="shared" si="3"/>
        <v>-6.8778025044039737</v>
      </c>
      <c r="O19" s="132">
        <f t="shared" si="4"/>
        <v>-3.7636884508897239</v>
      </c>
      <c r="P19" s="138">
        <f t="shared" si="5"/>
        <v>1.0067307497362066</v>
      </c>
      <c r="Q19" s="131">
        <f t="shared" si="8"/>
        <v>-2.2883471625326242</v>
      </c>
      <c r="R19" s="132">
        <f t="shared" si="8"/>
        <v>0.39463187793703025</v>
      </c>
      <c r="S19" s="133">
        <f t="shared" si="9"/>
        <v>-4.9840872198083801</v>
      </c>
      <c r="T19" s="142">
        <f t="shared" si="6"/>
        <v>0.93431733870960643</v>
      </c>
      <c r="U19" s="5">
        <f t="shared" si="10"/>
        <v>-6.8778025044039737</v>
      </c>
      <c r="V19" s="5"/>
      <c r="W19" s="4" t="s">
        <v>232</v>
      </c>
      <c r="X19" s="4" t="s">
        <v>6</v>
      </c>
      <c r="Y19" s="7">
        <v>2009</v>
      </c>
      <c r="Z19" s="56">
        <v>112232000</v>
      </c>
      <c r="AA19" s="56">
        <v>108917000</v>
      </c>
      <c r="AB19" s="11">
        <f t="shared" si="1"/>
        <v>127464592.5492983</v>
      </c>
      <c r="AC19" s="7">
        <v>2009</v>
      </c>
      <c r="AD19" s="55">
        <v>26045584</v>
      </c>
      <c r="AE19" s="55">
        <v>22557244</v>
      </c>
      <c r="AF19" s="55">
        <v>11893490</v>
      </c>
      <c r="AG19" s="7">
        <v>2009</v>
      </c>
      <c r="AH19" s="54">
        <v>6990044</v>
      </c>
      <c r="AI19" s="54">
        <v>6121257</v>
      </c>
      <c r="AJ19" s="4"/>
    </row>
    <row r="20" spans="9:36" ht="14.5">
      <c r="I20" s="7">
        <v>2010</v>
      </c>
      <c r="J20" s="5">
        <f t="shared" si="0"/>
        <v>0.5834437935550485</v>
      </c>
      <c r="K20" s="5">
        <f t="shared" si="2"/>
        <v>0.4165562064449515</v>
      </c>
      <c r="L20" s="2">
        <f t="shared" si="7"/>
        <v>0.59276769818566044</v>
      </c>
      <c r="M20" s="2">
        <f t="shared" si="7"/>
        <v>0.40723230181433956</v>
      </c>
      <c r="N20" s="131">
        <f t="shared" si="3"/>
        <v>1.2938829771833582</v>
      </c>
      <c r="O20" s="132">
        <f t="shared" si="4"/>
        <v>-0.20993276158911556</v>
      </c>
      <c r="P20" s="138">
        <f t="shared" si="5"/>
        <v>0.3655368161322059</v>
      </c>
      <c r="Q20" s="131">
        <f t="shared" si="8"/>
        <v>-0.12444135986093906</v>
      </c>
      <c r="R20" s="132">
        <f t="shared" si="8"/>
        <v>0.14885839903140322</v>
      </c>
      <c r="S20" s="133">
        <f t="shared" si="9"/>
        <v>1.2694659380128941</v>
      </c>
      <c r="T20" s="142">
        <f t="shared" si="6"/>
        <v>0.94625378332635601</v>
      </c>
      <c r="U20" s="5">
        <f t="shared" si="10"/>
        <v>1.2938829771833582</v>
      </c>
      <c r="V20" s="5"/>
      <c r="W20" s="4" t="s">
        <v>232</v>
      </c>
      <c r="X20" s="4" t="s">
        <v>6</v>
      </c>
      <c r="Y20" s="7">
        <v>2010</v>
      </c>
      <c r="Z20" s="56">
        <v>114583000</v>
      </c>
      <c r="AA20" s="56">
        <v>112643000</v>
      </c>
      <c r="AB20" s="11">
        <f t="shared" si="1"/>
        <v>127931375.17401996</v>
      </c>
      <c r="AC20" s="7">
        <v>2010</v>
      </c>
      <c r="AD20" s="55">
        <v>26384773</v>
      </c>
      <c r="AE20" s="55">
        <v>23344383</v>
      </c>
      <c r="AF20" s="55">
        <v>11943682</v>
      </c>
      <c r="AG20" s="7">
        <v>2010</v>
      </c>
      <c r="AH20" s="54">
        <v>6975385</v>
      </c>
      <c r="AI20" s="54">
        <v>6116810</v>
      </c>
      <c r="AJ20" s="4"/>
    </row>
    <row r="21" spans="9:36" ht="14.5">
      <c r="I21" s="7">
        <v>2011</v>
      </c>
      <c r="J21" s="5">
        <f t="shared" si="0"/>
        <v>0.5827072308843011</v>
      </c>
      <c r="K21" s="5">
        <f t="shared" si="2"/>
        <v>0.4172927691156989</v>
      </c>
      <c r="L21" s="2">
        <f t="shared" si="7"/>
        <v>0.5830755122196748</v>
      </c>
      <c r="M21" s="2">
        <f t="shared" si="7"/>
        <v>0.4169244877803252</v>
      </c>
      <c r="N21" s="131">
        <f t="shared" si="3"/>
        <v>1.9263346675803206</v>
      </c>
      <c r="O21" s="132">
        <f t="shared" si="4"/>
        <v>-0.75900346436323929</v>
      </c>
      <c r="P21" s="138">
        <f t="shared" si="5"/>
        <v>0.23623053476633515</v>
      </c>
      <c r="Q21" s="131">
        <f t="shared" si="8"/>
        <v>-0.44255633376010345</v>
      </c>
      <c r="R21" s="132">
        <f t="shared" si="8"/>
        <v>9.8490294705526588E-2</v>
      </c>
      <c r="S21" s="133">
        <f t="shared" si="9"/>
        <v>2.2704007066348972</v>
      </c>
      <c r="T21" s="142">
        <f t="shared" si="6"/>
        <v>0.96798327578072874</v>
      </c>
      <c r="U21" s="5">
        <f t="shared" si="10"/>
        <v>1.9263346675803206</v>
      </c>
      <c r="V21" s="5"/>
      <c r="W21" s="4" t="s">
        <v>232</v>
      </c>
      <c r="X21" s="4" t="s">
        <v>6</v>
      </c>
      <c r="Y21" s="7">
        <v>2011</v>
      </c>
      <c r="Z21" s="56">
        <v>117646000</v>
      </c>
      <c r="AA21" s="56">
        <v>114854000</v>
      </c>
      <c r="AB21" s="11">
        <f t="shared" si="1"/>
        <v>128233945.3866358</v>
      </c>
      <c r="AC21" s="7">
        <v>2011</v>
      </c>
      <c r="AD21" s="55">
        <v>26897959</v>
      </c>
      <c r="AE21" s="55">
        <v>24296760</v>
      </c>
      <c r="AF21" s="55">
        <v>12401248</v>
      </c>
      <c r="AG21" s="7">
        <v>2011</v>
      </c>
      <c r="AH21" s="54">
        <v>6922642</v>
      </c>
      <c r="AI21" s="54">
        <v>6063711</v>
      </c>
      <c r="AJ21" s="4"/>
    </row>
    <row r="22" spans="9:36" ht="14.5">
      <c r="I22" s="7">
        <v>2012</v>
      </c>
      <c r="J22" s="5">
        <f t="shared" si="0"/>
        <v>0.6006548137655755</v>
      </c>
      <c r="K22" s="5">
        <f t="shared" si="2"/>
        <v>0.3993451862344245</v>
      </c>
      <c r="L22" s="2">
        <f t="shared" si="7"/>
        <v>0.59168102232493824</v>
      </c>
      <c r="M22" s="2">
        <f t="shared" si="7"/>
        <v>0.4083189776750617</v>
      </c>
      <c r="N22" s="131">
        <f t="shared" si="3"/>
        <v>-1.2520410934165227</v>
      </c>
      <c r="O22" s="132">
        <f t="shared" si="4"/>
        <v>3.0763867055583205E-2</v>
      </c>
      <c r="P22" s="138">
        <f t="shared" si="5"/>
        <v>-1.0321172943555723</v>
      </c>
      <c r="Q22" s="131">
        <f t="shared" si="8"/>
        <v>1.820239631011596E-2</v>
      </c>
      <c r="R22" s="132">
        <f t="shared" si="8"/>
        <v>-0.421433078472018</v>
      </c>
      <c r="S22" s="133">
        <f t="shared" si="9"/>
        <v>-0.84881041125462064</v>
      </c>
      <c r="T22" s="142">
        <f t="shared" si="6"/>
        <v>0.95980170509064022</v>
      </c>
      <c r="U22" s="5">
        <f t="shared" si="10"/>
        <v>-1.2520410934165227</v>
      </c>
      <c r="V22" s="5"/>
      <c r="W22" s="4" t="s">
        <v>232</v>
      </c>
      <c r="X22" s="4" t="s">
        <v>6</v>
      </c>
      <c r="Y22" s="7">
        <v>2012</v>
      </c>
      <c r="Z22" s="56">
        <v>119406000</v>
      </c>
      <c r="AA22" s="56">
        <v>116438000</v>
      </c>
      <c r="AB22" s="11">
        <f t="shared" si="1"/>
        <v>126917227.38494381</v>
      </c>
      <c r="AC22" s="7">
        <v>2012</v>
      </c>
      <c r="AD22" s="55">
        <v>26563285</v>
      </c>
      <c r="AE22" s="55">
        <v>24419115</v>
      </c>
      <c r="AF22" s="55">
        <v>12883295</v>
      </c>
      <c r="AG22" s="7">
        <v>2012</v>
      </c>
      <c r="AH22" s="54">
        <v>6924772</v>
      </c>
      <c r="AI22" s="54">
        <v>6082436</v>
      </c>
      <c r="AJ22" s="4"/>
    </row>
    <row r="23" spans="9:36" ht="14.5">
      <c r="I23" s="7">
        <v>2013</v>
      </c>
      <c r="J23" s="5">
        <f t="shared" si="0"/>
        <v>0.58026853220034402</v>
      </c>
      <c r="K23" s="5">
        <f t="shared" si="2"/>
        <v>0.41973146779965598</v>
      </c>
      <c r="L23" s="2">
        <f t="shared" si="7"/>
        <v>0.59046167298295971</v>
      </c>
      <c r="M23" s="2">
        <f t="shared" si="7"/>
        <v>0.40953832701704024</v>
      </c>
      <c r="N23" s="131">
        <f t="shared" si="3"/>
        <v>2.4038860722875199</v>
      </c>
      <c r="O23" s="132">
        <f t="shared" si="4"/>
        <v>1.0088765261230037</v>
      </c>
      <c r="P23" s="138">
        <f t="shared" si="5"/>
        <v>1.4813607880189039</v>
      </c>
      <c r="Q23" s="131">
        <f t="shared" si="8"/>
        <v>0.59570292144782544</v>
      </c>
      <c r="R23" s="132">
        <f t="shared" si="8"/>
        <v>0.60667401883390626</v>
      </c>
      <c r="S23" s="133">
        <f t="shared" si="9"/>
        <v>1.2015091320057882</v>
      </c>
      <c r="T23" s="142">
        <f t="shared" si="6"/>
        <v>0.97140336817716588</v>
      </c>
      <c r="U23" s="5">
        <f t="shared" si="10"/>
        <v>2.4038860722875199</v>
      </c>
      <c r="V23" s="5"/>
      <c r="W23" s="4" t="s">
        <v>232</v>
      </c>
      <c r="X23" s="4" t="s">
        <v>6</v>
      </c>
      <c r="Y23" s="7">
        <v>2013</v>
      </c>
      <c r="Z23" s="56">
        <v>123514000</v>
      </c>
      <c r="AA23" s="56">
        <v>121188000</v>
      </c>
      <c r="AB23" s="11">
        <f t="shared" si="1"/>
        <v>128811323.98980428</v>
      </c>
      <c r="AC23" s="7">
        <v>2013</v>
      </c>
      <c r="AD23" s="55">
        <v>27209573</v>
      </c>
      <c r="AE23" s="55">
        <v>25642929</v>
      </c>
      <c r="AF23" s="55">
        <v>13254801</v>
      </c>
      <c r="AG23" s="7">
        <v>2013</v>
      </c>
      <c r="AH23" s="54">
        <v>6994988</v>
      </c>
      <c r="AI23" s="54">
        <v>6231083</v>
      </c>
      <c r="AJ23" s="4"/>
    </row>
    <row r="24" spans="9:36" ht="14.5">
      <c r="I24" s="7">
        <v>2014</v>
      </c>
      <c r="J24" s="5">
        <f t="shared" si="0"/>
        <v>0.56420416703083209</v>
      </c>
      <c r="K24" s="5">
        <f t="shared" si="2"/>
        <v>0.43579583296916791</v>
      </c>
      <c r="L24" s="2">
        <f t="shared" si="7"/>
        <v>0.572236349615588</v>
      </c>
      <c r="M24" s="2">
        <f t="shared" si="7"/>
        <v>0.42776365038441194</v>
      </c>
      <c r="N24" s="131">
        <f t="shared" si="3"/>
        <v>4.362710757379773</v>
      </c>
      <c r="O24" s="132">
        <f t="shared" si="4"/>
        <v>5.317207484500841</v>
      </c>
      <c r="P24" s="138">
        <f t="shared" si="5"/>
        <v>0.92756297059786164</v>
      </c>
      <c r="Q24" s="131">
        <f t="shared" si="8"/>
        <v>3.0426994010794446</v>
      </c>
      <c r="R24" s="132">
        <f t="shared" si="8"/>
        <v>0.39677772226435026</v>
      </c>
      <c r="S24" s="133">
        <f t="shared" si="9"/>
        <v>0.92323363403597813</v>
      </c>
      <c r="T24" s="142">
        <f>T25*EXP(-S25/100)</f>
        <v>0.98041321777838653</v>
      </c>
      <c r="U24" s="5">
        <f t="shared" si="10"/>
        <v>4.362710757379773</v>
      </c>
      <c r="V24" s="5"/>
      <c r="W24" s="4" t="s">
        <v>232</v>
      </c>
      <c r="X24" s="4" t="s">
        <v>6</v>
      </c>
      <c r="Y24" s="7">
        <v>2014</v>
      </c>
      <c r="Z24" s="56">
        <v>127048000</v>
      </c>
      <c r="AA24" s="56">
        <v>124665000</v>
      </c>
      <c r="AB24" s="11">
        <f t="shared" si="1"/>
        <v>130011688.59553535</v>
      </c>
      <c r="AC24" s="7">
        <v>2014</v>
      </c>
      <c r="AD24" s="55">
        <v>28422923</v>
      </c>
      <c r="AE24" s="55">
        <v>27729213</v>
      </c>
      <c r="AF24" s="55">
        <v>13993397</v>
      </c>
      <c r="AG24" s="7">
        <v>2014</v>
      </c>
      <c r="AH24" s="54">
        <v>7376992</v>
      </c>
      <c r="AI24" s="54">
        <v>6598248</v>
      </c>
      <c r="AJ24" s="4"/>
    </row>
    <row r="25" spans="9:36" ht="14.5">
      <c r="I25" s="7">
        <v>2015</v>
      </c>
      <c r="J25" s="5">
        <f t="shared" si="0"/>
        <v>0.55154766446666825</v>
      </c>
      <c r="K25" s="5">
        <f t="shared" si="2"/>
        <v>0.44845233553333175</v>
      </c>
      <c r="L25" s="2">
        <f t="shared" si="7"/>
        <v>0.55787591574875017</v>
      </c>
      <c r="M25" s="2">
        <f t="shared" si="7"/>
        <v>0.44212408425124983</v>
      </c>
      <c r="N25" s="131">
        <f t="shared" si="3"/>
        <v>3.6172248323545375</v>
      </c>
      <c r="O25" s="132">
        <f t="shared" si="4"/>
        <v>2.0523231051335245</v>
      </c>
      <c r="P25" s="138">
        <f t="shared" si="5"/>
        <v>1.1177148655143299</v>
      </c>
      <c r="Q25" s="131">
        <f t="shared" si="8"/>
        <v>1.1449416316886833</v>
      </c>
      <c r="R25" s="132">
        <f t="shared" si="8"/>
        <v>0.49416866136953197</v>
      </c>
      <c r="S25" s="133">
        <f t="shared" si="9"/>
        <v>1.9781145392963222</v>
      </c>
      <c r="T25" s="142">
        <v>1</v>
      </c>
      <c r="U25" s="5">
        <f t="shared" si="10"/>
        <v>3.6172248323545375</v>
      </c>
      <c r="V25" s="5"/>
      <c r="W25" s="4" t="s">
        <v>232</v>
      </c>
      <c r="X25" s="4" t="s">
        <v>6</v>
      </c>
      <c r="Y25" s="7">
        <v>2015</v>
      </c>
      <c r="Z25" s="56">
        <v>131473000</v>
      </c>
      <c r="AA25" s="56">
        <v>128476000</v>
      </c>
      <c r="AB25" s="11">
        <f>Z25</f>
        <v>131473000</v>
      </c>
      <c r="AC25" s="7">
        <v>2015</v>
      </c>
      <c r="AD25" s="55">
        <v>29469865</v>
      </c>
      <c r="AE25" s="55">
        <v>29469865</v>
      </c>
      <c r="AF25" s="55">
        <v>14594672</v>
      </c>
      <c r="AG25" s="7">
        <v>2015</v>
      </c>
      <c r="AH25" s="54">
        <v>7529956</v>
      </c>
      <c r="AI25" s="54">
        <v>6761228</v>
      </c>
      <c r="AJ25" s="4"/>
    </row>
    <row r="26" spans="9:36" ht="14.5">
      <c r="I26" s="7">
        <v>2016</v>
      </c>
      <c r="J26" s="5">
        <f t="shared" si="0"/>
        <v>0.56052555849154584</v>
      </c>
      <c r="K26" s="5">
        <f t="shared" si="2"/>
        <v>0.43947444150845416</v>
      </c>
      <c r="L26" s="2">
        <f t="shared" si="7"/>
        <v>0.5560366114791071</v>
      </c>
      <c r="M26" s="2">
        <f t="shared" si="7"/>
        <v>0.44396338852089295</v>
      </c>
      <c r="N26" s="131">
        <f t="shared" si="3"/>
        <v>2.2610550128167262</v>
      </c>
      <c r="O26" s="132">
        <f t="shared" si="4"/>
        <v>4.463228893164306</v>
      </c>
      <c r="P26" s="138">
        <f t="shared" si="5"/>
        <v>0.54765978775250801</v>
      </c>
      <c r="Q26" s="131">
        <f t="shared" si="8"/>
        <v>2.4817186700107263</v>
      </c>
      <c r="R26" s="132">
        <f t="shared" si="8"/>
        <v>0.24314089512723649</v>
      </c>
      <c r="S26" s="133">
        <f t="shared" si="9"/>
        <v>-0.46380455232123663</v>
      </c>
      <c r="T26" s="142">
        <f>T25*EXP(S26/100)</f>
        <v>0.99537269360066183</v>
      </c>
      <c r="U26" s="5">
        <f t="shared" si="10"/>
        <v>2.2610550128167262</v>
      </c>
      <c r="V26" s="5"/>
      <c r="W26" s="4" t="s">
        <v>232</v>
      </c>
      <c r="X26" s="4" t="s">
        <v>6</v>
      </c>
      <c r="Y26" s="7">
        <v>2016</v>
      </c>
      <c r="Z26" s="56">
        <v>135658000</v>
      </c>
      <c r="AA26" s="56">
        <v>132195000</v>
      </c>
      <c r="AB26" s="11">
        <f>AB25*(AA26/Z25)</f>
        <v>132195000</v>
      </c>
      <c r="AC26" s="7">
        <v>2016</v>
      </c>
      <c r="AD26" s="55">
        <v>30143785</v>
      </c>
      <c r="AE26" s="55">
        <v>30721761</v>
      </c>
      <c r="AF26" s="55">
        <v>15503985</v>
      </c>
      <c r="AG26" s="7">
        <v>2016</v>
      </c>
      <c r="AH26" s="54">
        <v>7873648</v>
      </c>
      <c r="AI26" s="54">
        <v>7088883</v>
      </c>
      <c r="AJ26" s="4"/>
    </row>
    <row r="27" spans="9:36" ht="14.5">
      <c r="I27" s="7">
        <v>2017</v>
      </c>
      <c r="J27" s="5">
        <f t="shared" si="0"/>
        <v>0.56234288034034008</v>
      </c>
      <c r="K27" s="5">
        <f t="shared" si="2"/>
        <v>0.43765711965965992</v>
      </c>
      <c r="L27" s="2">
        <f t="shared" si="7"/>
        <v>0.56143421941594296</v>
      </c>
      <c r="M27" s="2">
        <f t="shared" si="7"/>
        <v>0.43856578058405704</v>
      </c>
      <c r="N27" s="131">
        <f t="shared" si="3"/>
        <v>4.1076039166526357</v>
      </c>
      <c r="O27" s="132">
        <f t="shared" si="4"/>
        <v>1.1740958980167804</v>
      </c>
      <c r="P27" s="138">
        <f t="shared" si="5"/>
        <v>1.4003134803104444</v>
      </c>
      <c r="Q27" s="131">
        <f t="shared" si="8"/>
        <v>0.65917761402251163</v>
      </c>
      <c r="R27" s="132">
        <f t="shared" si="8"/>
        <v>0.61412957455472761</v>
      </c>
      <c r="S27" s="133">
        <f t="shared" si="9"/>
        <v>2.8342967280753966</v>
      </c>
      <c r="T27" s="142">
        <f>T26*EXP(S27/100)</f>
        <v>1.0239881166925431</v>
      </c>
      <c r="U27" s="5">
        <f t="shared" si="10"/>
        <v>4.1076039166526357</v>
      </c>
      <c r="V27" s="5"/>
      <c r="W27" s="4" t="s">
        <v>232</v>
      </c>
      <c r="X27" s="4" t="s">
        <v>6</v>
      </c>
      <c r="Y27" s="7">
        <v>2017</v>
      </c>
      <c r="Z27" s="56">
        <v>146887000</v>
      </c>
      <c r="AA27" s="56">
        <v>137571000</v>
      </c>
      <c r="AB27" s="11">
        <f>AB26*(AA27/Z26)</f>
        <v>134059166.02780522</v>
      </c>
      <c r="AC27" s="7">
        <v>2017</v>
      </c>
      <c r="AD27" s="55">
        <v>31407754</v>
      </c>
      <c r="AE27" s="55">
        <v>33315601</v>
      </c>
      <c r="AF27" s="55">
        <v>16861711</v>
      </c>
      <c r="AG27" s="7">
        <v>2017</v>
      </c>
      <c r="AH27" s="54">
        <v>7966637</v>
      </c>
      <c r="AI27" s="54">
        <v>7170143</v>
      </c>
      <c r="AJ27" s="4"/>
    </row>
    <row r="28" spans="9:36" ht="14.5">
      <c r="I28" s="7">
        <v>2018</v>
      </c>
      <c r="J28" s="5">
        <f t="shared" si="0"/>
        <v>0.55466615483582238</v>
      </c>
      <c r="K28" s="5">
        <f t="shared" si="2"/>
        <v>0.44533384516417762</v>
      </c>
      <c r="L28" s="2">
        <f t="shared" si="7"/>
        <v>0.55850451758808117</v>
      </c>
      <c r="M28" s="2">
        <f t="shared" si="7"/>
        <v>0.44149548241191877</v>
      </c>
      <c r="N28" s="131">
        <f t="shared" si="3"/>
        <v>5.4116711679185414</v>
      </c>
      <c r="O28" s="132">
        <f t="shared" si="4"/>
        <v>1.2505583648646734</v>
      </c>
      <c r="P28" s="138">
        <f t="shared" si="5"/>
        <v>2.1045041052186519</v>
      </c>
      <c r="Q28" s="131">
        <f t="shared" si="8"/>
        <v>0.69844249628448407</v>
      </c>
      <c r="R28" s="132">
        <f t="shared" si="8"/>
        <v>0.92912905517137223</v>
      </c>
      <c r="S28" s="133">
        <f t="shared" si="9"/>
        <v>3.7840996164626857</v>
      </c>
      <c r="T28" s="142">
        <f>T27*EXP(S28/100)</f>
        <v>1.0634793281686861</v>
      </c>
      <c r="U28" s="5">
        <f t="shared" si="10"/>
        <v>5.4116711679185414</v>
      </c>
      <c r="V28" s="5"/>
      <c r="W28" s="4" t="s">
        <v>232</v>
      </c>
      <c r="X28" s="4" t="s">
        <v>6</v>
      </c>
      <c r="Y28" s="7">
        <v>2018</v>
      </c>
      <c r="Z28" s="56">
        <v>162934000</v>
      </c>
      <c r="AA28" s="56">
        <v>150011000</v>
      </c>
      <c r="AB28" s="11">
        <f>AB27*(AA28/Z27)</f>
        <v>136910343.01876333</v>
      </c>
      <c r="AC28" s="7">
        <v>2018</v>
      </c>
      <c r="AD28" s="55">
        <v>33154270</v>
      </c>
      <c r="AE28" s="55">
        <v>36647892</v>
      </c>
      <c r="AF28" s="55">
        <v>18300031</v>
      </c>
      <c r="AG28" s="7">
        <v>2018</v>
      </c>
      <c r="AH28" s="54">
        <v>8066890</v>
      </c>
      <c r="AI28" s="54">
        <v>7262352</v>
      </c>
      <c r="AJ28" s="4"/>
    </row>
    <row r="29" spans="9:36" ht="14.5">
      <c r="I29" s="7">
        <v>2019</v>
      </c>
      <c r="J29" s="5">
        <f t="shared" si="0"/>
        <v>0.54419692605268122</v>
      </c>
      <c r="K29" s="5">
        <f t="shared" si="2"/>
        <v>0.45580307394731878</v>
      </c>
      <c r="L29" s="2">
        <f t="shared" si="7"/>
        <v>0.5494315404442518</v>
      </c>
      <c r="M29" s="2">
        <f t="shared" si="7"/>
        <v>0.4505684595557482</v>
      </c>
      <c r="N29" s="134">
        <f t="shared" si="3"/>
        <v>4.4705261948294606</v>
      </c>
      <c r="O29" s="135">
        <f t="shared" si="4"/>
        <v>0.66488198610947791</v>
      </c>
      <c r="P29" s="139" t="e">
        <f t="shared" si="5"/>
        <v>#NUM!</v>
      </c>
      <c r="Q29" s="134"/>
      <c r="R29" s="135" t="e">
        <f t="shared" si="8"/>
        <v>#NUM!</v>
      </c>
      <c r="S29" s="136" t="e">
        <f t="shared" si="9"/>
        <v>#NUM!</v>
      </c>
      <c r="T29" s="143" t="e">
        <f>T28*EXP(S29/100)</f>
        <v>#NUM!</v>
      </c>
      <c r="U29" s="5"/>
      <c r="V29" s="5"/>
      <c r="W29" s="4" t="s">
        <v>232</v>
      </c>
      <c r="X29" s="4" t="s">
        <v>6</v>
      </c>
      <c r="Y29" s="7">
        <v>2019</v>
      </c>
      <c r="Z29" s="56"/>
      <c r="AA29" s="56"/>
      <c r="AB29" s="11"/>
      <c r="AC29" s="7">
        <v>2019</v>
      </c>
      <c r="AD29" s="55">
        <v>34670070</v>
      </c>
      <c r="AE29" s="55">
        <v>40230212</v>
      </c>
      <c r="AF29" s="55">
        <v>19716355</v>
      </c>
      <c r="AG29" s="7">
        <v>2019</v>
      </c>
      <c r="AH29" s="54">
        <v>8120704</v>
      </c>
      <c r="AI29" s="54">
        <v>7313275</v>
      </c>
      <c r="AJ29" s="4"/>
    </row>
    <row r="30" spans="9:36" ht="14.5">
      <c r="Y30" s="8"/>
      <c r="Z30" s="56"/>
      <c r="AA30" s="56"/>
      <c r="AB30" s="8"/>
      <c r="AC30" s="8"/>
      <c r="AD30" s="55">
        <v>32944077</v>
      </c>
      <c r="AE30" s="55">
        <v>40567150</v>
      </c>
      <c r="AF30" s="55">
        <v>19827564</v>
      </c>
      <c r="AG30" s="8"/>
      <c r="AH30" s="54">
        <v>7515940</v>
      </c>
      <c r="AI30" s="54">
        <v>6738279</v>
      </c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8" width="11.54296875" style="1"/>
    <col min="9" max="9" width="9.7265625" style="1" customWidth="1"/>
    <col min="10" max="10" width="9.36328125" style="1" customWidth="1"/>
    <col min="11" max="11" width="8.90625" style="1" customWidth="1"/>
    <col min="12" max="12" width="9.7265625" style="1" customWidth="1"/>
    <col min="13" max="13" width="10.81640625" style="1" customWidth="1"/>
    <col min="14" max="19" width="11.54296875" style="1"/>
    <col min="20" max="20" width="12.453125" style="1" bestFit="1" customWidth="1"/>
    <col min="21" max="21" width="11.54296875" style="1"/>
    <col min="22" max="22" width="4.0898437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8.81640625" style="1" customWidth="1"/>
    <col min="27" max="27" width="8.1796875" style="1" customWidth="1"/>
    <col min="28" max="28" width="9.36328125" style="1" customWidth="1"/>
    <col min="29" max="29" width="8.1796875" style="1" customWidth="1"/>
    <col min="30" max="30" width="9.7265625" style="1" customWidth="1"/>
    <col min="31" max="31" width="12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55" t="s">
        <v>14</v>
      </c>
      <c r="K3" s="155"/>
      <c r="L3" s="155" t="s">
        <v>15</v>
      </c>
      <c r="M3" s="155"/>
      <c r="N3" s="157" t="s">
        <v>16</v>
      </c>
      <c r="O3" s="158"/>
      <c r="P3" s="159"/>
      <c r="Q3" s="157" t="s">
        <v>316</v>
      </c>
      <c r="R3" s="158"/>
      <c r="S3" s="159"/>
      <c r="T3" s="144" t="s">
        <v>18</v>
      </c>
      <c r="U3" s="104"/>
      <c r="V3" s="104"/>
      <c r="W3" s="104"/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59" t="s">
        <v>133</v>
      </c>
      <c r="AA4" s="59" t="s">
        <v>134</v>
      </c>
      <c r="AB4" s="13"/>
      <c r="AC4" s="7" t="s">
        <v>26</v>
      </c>
      <c r="AD4" s="60" t="s">
        <v>135</v>
      </c>
      <c r="AE4" s="60" t="s">
        <v>136</v>
      </c>
      <c r="AF4" s="60" t="s">
        <v>137</v>
      </c>
      <c r="AG4" s="7" t="s">
        <v>26</v>
      </c>
      <c r="AH4" s="61" t="s">
        <v>138</v>
      </c>
      <c r="AI4" s="61" t="s">
        <v>139</v>
      </c>
      <c r="AJ4" s="4"/>
    </row>
    <row r="5" spans="9:36" ht="14.5">
      <c r="I5" s="7">
        <v>1995</v>
      </c>
      <c r="J5" s="5">
        <f t="shared" ref="J5:J29" si="0">AF5*(AH5/AI5)/AE5</f>
        <v>0.62005389723503357</v>
      </c>
      <c r="K5" s="5">
        <f>1-J5</f>
        <v>0.37994610276496643</v>
      </c>
      <c r="N5" s="128"/>
      <c r="O5" s="129"/>
      <c r="P5" s="137"/>
      <c r="Q5" s="128"/>
      <c r="R5" s="129"/>
      <c r="S5" s="130"/>
      <c r="T5" s="141"/>
      <c r="W5" s="4" t="s">
        <v>233</v>
      </c>
      <c r="X5" s="4" t="s">
        <v>6</v>
      </c>
      <c r="Y5" s="7">
        <v>1995</v>
      </c>
      <c r="Z5" s="59">
        <v>113702.42615100001</v>
      </c>
      <c r="AA5" s="59">
        <v>109672.21737100001</v>
      </c>
      <c r="AB5" s="11">
        <f t="shared" ref="AB5:AB24" si="1">AB6/(AA6/Z5)</f>
        <v>191927.69930388371</v>
      </c>
      <c r="AC5" s="7">
        <v>1995</v>
      </c>
      <c r="AD5" s="60">
        <v>92359.374719829706</v>
      </c>
      <c r="AE5" s="60">
        <v>49450.811284000003</v>
      </c>
      <c r="AF5" s="60">
        <v>23965.661</v>
      </c>
      <c r="AG5" s="7">
        <v>1995</v>
      </c>
      <c r="AH5" s="61">
        <v>2604438.784039</v>
      </c>
      <c r="AI5" s="61">
        <v>2035638.7215730001</v>
      </c>
      <c r="AJ5" s="4"/>
    </row>
    <row r="6" spans="9:36" ht="14.5">
      <c r="I6" s="7">
        <v>1996</v>
      </c>
      <c r="J6" s="5">
        <f t="shared" si="0"/>
        <v>0.61827347467031468</v>
      </c>
      <c r="K6" s="5">
        <f t="shared" ref="K6:K29" si="2">1-J6</f>
        <v>0.38172652532968532</v>
      </c>
      <c r="L6" s="2">
        <f>(J6+J5)/2</f>
        <v>0.61916368595267413</v>
      </c>
      <c r="M6" s="2">
        <f>(K6+K5)/2</f>
        <v>0.38083631404732587</v>
      </c>
      <c r="N6" s="131">
        <f t="shared" ref="N6:N29" si="3">(LN(AD6)-LN(AD5))*100</f>
        <v>5.8193871035816969</v>
      </c>
      <c r="O6" s="132">
        <f t="shared" ref="O6:O29" si="4">(LN(AH6)-LN(AH5))*100</f>
        <v>3.194205025116581</v>
      </c>
      <c r="P6" s="138">
        <f t="shared" ref="P6:P28" si="5">(LN(AB6)-LN(AB5))*100</f>
        <v>4.1988334990728404</v>
      </c>
      <c r="Q6" s="131">
        <f>L6*O6</f>
        <v>1.9777357570397363</v>
      </c>
      <c r="R6" s="132">
        <f>M6*P6</f>
        <v>1.5990682730853365</v>
      </c>
      <c r="S6" s="133">
        <f>N6-Q6-R6</f>
        <v>2.2425830734566241</v>
      </c>
      <c r="T6" s="142">
        <f t="shared" ref="T6:T23" si="6">T7*EXP(-S7/100)</f>
        <v>0.86816293204831319</v>
      </c>
      <c r="U6" s="5">
        <f>N6</f>
        <v>5.8193871035816969</v>
      </c>
      <c r="W6" s="4" t="s">
        <v>233</v>
      </c>
      <c r="X6" s="4" t="s">
        <v>6</v>
      </c>
      <c r="Y6" s="7">
        <v>1996</v>
      </c>
      <c r="Z6" s="59">
        <v>123380.648361</v>
      </c>
      <c r="AA6" s="59">
        <v>118578.24922899999</v>
      </c>
      <c r="AB6" s="11">
        <f t="shared" si="1"/>
        <v>200158.00306477744</v>
      </c>
      <c r="AC6" s="7">
        <v>1996</v>
      </c>
      <c r="AD6" s="60">
        <v>97893.591277375497</v>
      </c>
      <c r="AE6" s="60">
        <v>53516.196905999997</v>
      </c>
      <c r="AF6" s="60">
        <v>26092.093000000001</v>
      </c>
      <c r="AG6" s="7">
        <v>1996</v>
      </c>
      <c r="AH6" s="61">
        <v>2688972.806202</v>
      </c>
      <c r="AI6" s="61">
        <v>2120457.0016390001</v>
      </c>
      <c r="AJ6" s="4"/>
    </row>
    <row r="7" spans="9:36" ht="14.5">
      <c r="I7" s="7">
        <v>1997</v>
      </c>
      <c r="J7" s="5">
        <f t="shared" si="0"/>
        <v>0.59496222328036585</v>
      </c>
      <c r="K7" s="5">
        <f t="shared" si="2"/>
        <v>0.40503777671963415</v>
      </c>
      <c r="L7" s="2">
        <f t="shared" ref="L7:M29" si="7">(J7+J6)/2</f>
        <v>0.60661784897534021</v>
      </c>
      <c r="M7" s="2">
        <f t="shared" si="7"/>
        <v>0.39338215102465973</v>
      </c>
      <c r="N7" s="131">
        <f t="shared" si="3"/>
        <v>9.9349756212708584</v>
      </c>
      <c r="O7" s="132">
        <f t="shared" si="4"/>
        <v>3.8639977515391166</v>
      </c>
      <c r="P7" s="138">
        <f t="shared" si="5"/>
        <v>5.1329032219351589</v>
      </c>
      <c r="Q7" s="131">
        <f t="shared" ref="Q7:R28" si="8">L7*O7</f>
        <v>2.34397000448421</v>
      </c>
      <c r="R7" s="132">
        <f t="shared" si="8"/>
        <v>2.0191925104462594</v>
      </c>
      <c r="S7" s="133">
        <f t="shared" ref="S7:S28" si="9">N7-Q7-R7</f>
        <v>5.5718131063403895</v>
      </c>
      <c r="T7" s="142">
        <f t="shared" si="6"/>
        <v>0.91790833972529029</v>
      </c>
      <c r="U7" s="5">
        <f t="shared" ref="U7:U28" si="10">N7</f>
        <v>9.9349756212708584</v>
      </c>
      <c r="W7" s="4" t="s">
        <v>233</v>
      </c>
      <c r="X7" s="4" t="s">
        <v>6</v>
      </c>
      <c r="Y7" s="7">
        <v>1997</v>
      </c>
      <c r="Z7" s="59">
        <v>139228.10189300001</v>
      </c>
      <c r="AA7" s="59">
        <v>129879.00820700001</v>
      </c>
      <c r="AB7" s="11">
        <f t="shared" si="1"/>
        <v>210700.16463752245</v>
      </c>
      <c r="AC7" s="7">
        <v>1997</v>
      </c>
      <c r="AD7" s="60">
        <v>108118.823690153</v>
      </c>
      <c r="AE7" s="60">
        <v>61844.903788000003</v>
      </c>
      <c r="AF7" s="60">
        <v>29079.304</v>
      </c>
      <c r="AG7" s="7">
        <v>1997</v>
      </c>
      <c r="AH7" s="61">
        <v>2794908.1442979998</v>
      </c>
      <c r="AI7" s="61">
        <v>2208809.3767070002</v>
      </c>
      <c r="AJ7" s="4"/>
    </row>
    <row r="8" spans="9:36" ht="14.5">
      <c r="I8" s="7">
        <v>1998</v>
      </c>
      <c r="J8" s="5">
        <f t="shared" si="0"/>
        <v>0.57938825963137253</v>
      </c>
      <c r="K8" s="5">
        <f t="shared" si="2"/>
        <v>0.42061174036862747</v>
      </c>
      <c r="L8" s="2">
        <f t="shared" si="7"/>
        <v>0.58717524145586919</v>
      </c>
      <c r="M8" s="2">
        <f t="shared" si="7"/>
        <v>0.41282475854413081</v>
      </c>
      <c r="N8" s="131">
        <f t="shared" si="3"/>
        <v>8.5180450166815191</v>
      </c>
      <c r="O8" s="132">
        <f t="shared" si="4"/>
        <v>6.3267518548414614</v>
      </c>
      <c r="P8" s="138">
        <f t="shared" si="5"/>
        <v>5.8440859465958894</v>
      </c>
      <c r="Q8" s="131">
        <f t="shared" si="8"/>
        <v>3.7149120479979034</v>
      </c>
      <c r="R8" s="132">
        <f t="shared" si="8"/>
        <v>2.412583369814596</v>
      </c>
      <c r="S8" s="133">
        <f t="shared" si="9"/>
        <v>2.3905495988690197</v>
      </c>
      <c r="T8" s="142">
        <f t="shared" si="6"/>
        <v>0.94011577618150233</v>
      </c>
      <c r="U8" s="5">
        <f t="shared" si="10"/>
        <v>8.5180450166815191</v>
      </c>
      <c r="W8" s="4" t="s">
        <v>233</v>
      </c>
      <c r="X8" s="4" t="s">
        <v>6</v>
      </c>
      <c r="Y8" s="7">
        <v>1998</v>
      </c>
      <c r="Z8" s="59">
        <v>164809.206615</v>
      </c>
      <c r="AA8" s="59">
        <v>147607.167075</v>
      </c>
      <c r="AB8" s="11">
        <f t="shared" si="1"/>
        <v>223380.58180440112</v>
      </c>
      <c r="AC8" s="7">
        <v>1998</v>
      </c>
      <c r="AD8" s="60">
        <v>117732.05143445</v>
      </c>
      <c r="AE8" s="60">
        <v>72754.140903000007</v>
      </c>
      <c r="AF8" s="60">
        <v>32744.075000000001</v>
      </c>
      <c r="AG8" s="7">
        <v>1998</v>
      </c>
      <c r="AH8" s="61">
        <v>2977448.6030589999</v>
      </c>
      <c r="AI8" s="61">
        <v>2312861.3155760001</v>
      </c>
      <c r="AJ8" s="4"/>
    </row>
    <row r="9" spans="9:36" ht="14.5">
      <c r="I9" s="7">
        <v>1999</v>
      </c>
      <c r="J9" s="5">
        <f t="shared" si="0"/>
        <v>0.56948678236754957</v>
      </c>
      <c r="K9" s="5">
        <f t="shared" si="2"/>
        <v>0.43051321763245043</v>
      </c>
      <c r="L9" s="2">
        <f t="shared" si="7"/>
        <v>0.57443752099946099</v>
      </c>
      <c r="M9" s="2">
        <f t="shared" si="7"/>
        <v>0.42556247900053895</v>
      </c>
      <c r="N9" s="131">
        <f t="shared" si="3"/>
        <v>8.0275497420958075</v>
      </c>
      <c r="O9" s="132">
        <f t="shared" si="4"/>
        <v>5.6898406736189955</v>
      </c>
      <c r="P9" s="138">
        <f t="shared" si="5"/>
        <v>6.448292717875681</v>
      </c>
      <c r="Q9" s="131">
        <f t="shared" si="8"/>
        <v>3.2684579714355988</v>
      </c>
      <c r="R9" s="132">
        <f t="shared" si="8"/>
        <v>2.744151434340298</v>
      </c>
      <c r="S9" s="133">
        <f t="shared" si="9"/>
        <v>2.0149403363199112</v>
      </c>
      <c r="T9" s="142">
        <f t="shared" si="6"/>
        <v>0.95925067921292873</v>
      </c>
      <c r="U9" s="5">
        <f t="shared" si="10"/>
        <v>8.0275497420958075</v>
      </c>
      <c r="W9" s="4" t="s">
        <v>233</v>
      </c>
      <c r="X9" s="4" t="s">
        <v>6</v>
      </c>
      <c r="Y9" s="7">
        <v>1999</v>
      </c>
      <c r="Z9" s="59">
        <v>193572.09234100001</v>
      </c>
      <c r="AA9" s="59">
        <v>175786.71410499999</v>
      </c>
      <c r="AB9" s="11">
        <f t="shared" si="1"/>
        <v>238259.37444131193</v>
      </c>
      <c r="AC9" s="7">
        <v>1999</v>
      </c>
      <c r="AD9" s="60">
        <v>127572.74989249599</v>
      </c>
      <c r="AE9" s="60">
        <v>82670.786040000006</v>
      </c>
      <c r="AF9" s="60">
        <v>36865.699000000001</v>
      </c>
      <c r="AG9" s="7">
        <v>1999</v>
      </c>
      <c r="AH9" s="61">
        <v>3151773.0486059999</v>
      </c>
      <c r="AI9" s="61">
        <v>2467980.3338649999</v>
      </c>
      <c r="AJ9" s="4"/>
    </row>
    <row r="10" spans="9:36" ht="14.5">
      <c r="I10" s="7">
        <v>2000</v>
      </c>
      <c r="J10" s="5">
        <f t="shared" si="0"/>
        <v>0.54851289885459176</v>
      </c>
      <c r="K10" s="5">
        <f t="shared" si="2"/>
        <v>0.45148710114540824</v>
      </c>
      <c r="L10" s="2">
        <f t="shared" si="7"/>
        <v>0.55899984061107066</v>
      </c>
      <c r="M10" s="2">
        <f t="shared" si="7"/>
        <v>0.44100015938892934</v>
      </c>
      <c r="N10" s="131">
        <f t="shared" si="3"/>
        <v>7.8379828892408909</v>
      </c>
      <c r="O10" s="132">
        <f t="shared" si="4"/>
        <v>3.911987940789885</v>
      </c>
      <c r="P10" s="138">
        <f t="shared" si="5"/>
        <v>6.8159842683636285</v>
      </c>
      <c r="Q10" s="131">
        <f t="shared" si="8"/>
        <v>2.1868006353739764</v>
      </c>
      <c r="R10" s="132">
        <f t="shared" si="8"/>
        <v>3.0058501487407949</v>
      </c>
      <c r="S10" s="133">
        <f t="shared" si="9"/>
        <v>2.6453321051261196</v>
      </c>
      <c r="T10" s="142">
        <f t="shared" si="6"/>
        <v>0.98496465595066629</v>
      </c>
      <c r="U10" s="5">
        <f t="shared" si="10"/>
        <v>7.8379828892408909</v>
      </c>
      <c r="W10" s="4" t="s">
        <v>233</v>
      </c>
      <c r="X10" s="4" t="s">
        <v>6</v>
      </c>
      <c r="Y10" s="7">
        <v>2000</v>
      </c>
      <c r="Z10" s="59">
        <v>227480.09944200001</v>
      </c>
      <c r="AA10" s="59">
        <v>207225.97323999999</v>
      </c>
      <c r="AB10" s="11">
        <f t="shared" si="1"/>
        <v>255065.33589138024</v>
      </c>
      <c r="AC10" s="7">
        <v>2000</v>
      </c>
      <c r="AD10" s="60">
        <v>137974.187168815</v>
      </c>
      <c r="AE10" s="60">
        <v>96721.758633000005</v>
      </c>
      <c r="AF10" s="60">
        <v>41923.360000000001</v>
      </c>
      <c r="AG10" s="7">
        <v>2000</v>
      </c>
      <c r="AH10" s="61">
        <v>3277513.4699289999</v>
      </c>
      <c r="AI10" s="61">
        <v>2589939.0173709998</v>
      </c>
      <c r="AJ10" s="4"/>
    </row>
    <row r="11" spans="9:36" ht="14.5">
      <c r="I11" s="7">
        <v>2001</v>
      </c>
      <c r="J11" s="5">
        <f t="shared" si="0"/>
        <v>0.54269761837973873</v>
      </c>
      <c r="K11" s="5">
        <f t="shared" si="2"/>
        <v>0.45730238162026127</v>
      </c>
      <c r="L11" s="2">
        <f t="shared" si="7"/>
        <v>0.54560525861716525</v>
      </c>
      <c r="M11" s="2">
        <f t="shared" si="7"/>
        <v>0.45439474138283475</v>
      </c>
      <c r="N11" s="131">
        <f t="shared" si="3"/>
        <v>3.7359204958447023</v>
      </c>
      <c r="O11" s="132">
        <f t="shared" si="4"/>
        <v>2.5880711923546684</v>
      </c>
      <c r="P11" s="138">
        <f t="shared" si="5"/>
        <v>6.4377590518708061</v>
      </c>
      <c r="Q11" s="131">
        <f t="shared" si="8"/>
        <v>1.412065252224304</v>
      </c>
      <c r="R11" s="132">
        <f t="shared" si="8"/>
        <v>2.9252838594598383</v>
      </c>
      <c r="S11" s="133">
        <f t="shared" si="9"/>
        <v>-0.60142861583943974</v>
      </c>
      <c r="T11" s="142">
        <f t="shared" si="6"/>
        <v>0.97905857488737724</v>
      </c>
      <c r="U11" s="5">
        <f t="shared" si="10"/>
        <v>3.7359204958447023</v>
      </c>
      <c r="W11" s="4" t="s">
        <v>233</v>
      </c>
      <c r="X11" s="4" t="s">
        <v>6</v>
      </c>
      <c r="Y11" s="7">
        <v>2001</v>
      </c>
      <c r="Z11" s="59">
        <v>262452.378799</v>
      </c>
      <c r="AA11" s="59">
        <v>242606.39346600001</v>
      </c>
      <c r="AB11" s="11">
        <f t="shared" si="1"/>
        <v>272025.91079655808</v>
      </c>
      <c r="AC11" s="7">
        <v>2001</v>
      </c>
      <c r="AD11" s="60">
        <v>143226.28943523299</v>
      </c>
      <c r="AE11" s="60">
        <v>108813.819976</v>
      </c>
      <c r="AF11" s="60">
        <v>46894.832000000002</v>
      </c>
      <c r="AG11" s="7">
        <v>2001</v>
      </c>
      <c r="AH11" s="61">
        <v>3363445.0405410002</v>
      </c>
      <c r="AI11" s="61">
        <v>2670959.7748790001</v>
      </c>
      <c r="AJ11" s="4"/>
    </row>
    <row r="12" spans="9:36" ht="14.5">
      <c r="I12" s="7">
        <v>2002</v>
      </c>
      <c r="J12" s="5">
        <f t="shared" si="0"/>
        <v>0.52345051799880293</v>
      </c>
      <c r="K12" s="5">
        <f t="shared" si="2"/>
        <v>0.47654948200119707</v>
      </c>
      <c r="L12" s="2">
        <f t="shared" si="7"/>
        <v>0.53307406818927083</v>
      </c>
      <c r="M12" s="2">
        <f t="shared" si="7"/>
        <v>0.46692593181072917</v>
      </c>
      <c r="N12" s="131">
        <f t="shared" si="3"/>
        <v>5.9073634423794985</v>
      </c>
      <c r="O12" s="132">
        <f t="shared" si="4"/>
        <v>0.55449791740684873</v>
      </c>
      <c r="P12" s="138">
        <f t="shared" si="5"/>
        <v>7.0592379953376749</v>
      </c>
      <c r="Q12" s="131">
        <f t="shared" si="8"/>
        <v>0.29558846063454713</v>
      </c>
      <c r="R12" s="132">
        <f t="shared" si="8"/>
        <v>3.2961412788467475</v>
      </c>
      <c r="S12" s="133">
        <f t="shared" si="9"/>
        <v>2.3156337028982041</v>
      </c>
      <c r="T12" s="142">
        <f t="shared" si="6"/>
        <v>1.0019945165404396</v>
      </c>
      <c r="U12" s="5">
        <f t="shared" si="10"/>
        <v>5.9073634423794985</v>
      </c>
      <c r="W12" s="4" t="s">
        <v>233</v>
      </c>
      <c r="X12" s="4" t="s">
        <v>6</v>
      </c>
      <c r="Y12" s="7">
        <v>2002</v>
      </c>
      <c r="Z12" s="59">
        <v>295756.66414399998</v>
      </c>
      <c r="AA12" s="59">
        <v>281649.11733500002</v>
      </c>
      <c r="AB12" s="11">
        <f t="shared" si="1"/>
        <v>291922.89290232165</v>
      </c>
      <c r="AC12" s="7">
        <v>2002</v>
      </c>
      <c r="AD12" s="60">
        <v>151942.08941227599</v>
      </c>
      <c r="AE12" s="60">
        <v>120604.618294</v>
      </c>
      <c r="AF12" s="60">
        <v>50203.796999999999</v>
      </c>
      <c r="AG12" s="7">
        <v>2002</v>
      </c>
      <c r="AH12" s="61">
        <v>3382147.0765249999</v>
      </c>
      <c r="AI12" s="61">
        <v>2689611.0594910001</v>
      </c>
      <c r="AJ12" s="4"/>
    </row>
    <row r="13" spans="9:36" ht="14.5">
      <c r="I13" s="7">
        <v>2003</v>
      </c>
      <c r="J13" s="5">
        <f t="shared" si="0"/>
        <v>0.53072632755610771</v>
      </c>
      <c r="K13" s="5">
        <f t="shared" si="2"/>
        <v>0.46927367244389229</v>
      </c>
      <c r="L13" s="2">
        <f t="shared" si="7"/>
        <v>0.52708842277745527</v>
      </c>
      <c r="M13" s="2">
        <f t="shared" si="7"/>
        <v>0.47291157722254468</v>
      </c>
      <c r="N13" s="131">
        <f t="shared" si="3"/>
        <v>1.2794859340305109</v>
      </c>
      <c r="O13" s="132">
        <f t="shared" si="4"/>
        <v>0.91660514337874588</v>
      </c>
      <c r="P13" s="138">
        <f t="shared" si="5"/>
        <v>6.1920845869076757</v>
      </c>
      <c r="Q13" s="131">
        <f t="shared" si="8"/>
        <v>0.48313195933320641</v>
      </c>
      <c r="R13" s="132">
        <f t="shared" si="8"/>
        <v>2.9283084882899177</v>
      </c>
      <c r="S13" s="133">
        <f t="shared" si="9"/>
        <v>-2.1319545135926132</v>
      </c>
      <c r="T13" s="142">
        <f t="shared" si="6"/>
        <v>0.98085855432831492</v>
      </c>
      <c r="U13" s="5">
        <f t="shared" si="10"/>
        <v>1.2794859340305109</v>
      </c>
      <c r="W13" s="4" t="s">
        <v>233</v>
      </c>
      <c r="X13" s="4" t="s">
        <v>6</v>
      </c>
      <c r="Y13" s="7">
        <v>2003</v>
      </c>
      <c r="Z13" s="59">
        <v>334318.37627000001</v>
      </c>
      <c r="AA13" s="59">
        <v>314649.04709399998</v>
      </c>
      <c r="AB13" s="11">
        <f t="shared" si="1"/>
        <v>310570.38171054423</v>
      </c>
      <c r="AC13" s="7">
        <v>2003</v>
      </c>
      <c r="AD13" s="60">
        <v>153898.657388049</v>
      </c>
      <c r="AE13" s="60">
        <v>128986.895145</v>
      </c>
      <c r="AF13" s="60">
        <v>54672.135999999999</v>
      </c>
      <c r="AG13" s="7">
        <v>2003</v>
      </c>
      <c r="AH13" s="61">
        <v>3413290.5237580002</v>
      </c>
      <c r="AI13" s="61">
        <v>2725982.577488</v>
      </c>
      <c r="AJ13" s="4"/>
    </row>
    <row r="14" spans="9:36" ht="14.5">
      <c r="I14" s="7">
        <v>2004</v>
      </c>
      <c r="J14" s="5">
        <f t="shared" si="0"/>
        <v>0.54179582441846696</v>
      </c>
      <c r="K14" s="5">
        <f t="shared" si="2"/>
        <v>0.45820417558153304</v>
      </c>
      <c r="L14" s="2">
        <f t="shared" si="7"/>
        <v>0.53626107598728734</v>
      </c>
      <c r="M14" s="2">
        <f t="shared" si="7"/>
        <v>0.46373892401271266</v>
      </c>
      <c r="N14" s="131">
        <f t="shared" si="3"/>
        <v>5.0635496427956284</v>
      </c>
      <c r="O14" s="132">
        <f t="shared" si="4"/>
        <v>2.7236858912424111</v>
      </c>
      <c r="P14" s="138">
        <f t="shared" si="5"/>
        <v>6.7824989018623327</v>
      </c>
      <c r="Q14" s="131">
        <f t="shared" si="8"/>
        <v>1.460606726689049</v>
      </c>
      <c r="R14" s="132">
        <f t="shared" si="8"/>
        <v>3.1453087428670434</v>
      </c>
      <c r="S14" s="133">
        <f t="shared" si="9"/>
        <v>0.45763417323953615</v>
      </c>
      <c r="T14" s="142">
        <f t="shared" si="6"/>
        <v>0.98535758496299464</v>
      </c>
      <c r="U14" s="5">
        <f t="shared" si="10"/>
        <v>5.0635496427956284</v>
      </c>
      <c r="W14" s="4" t="s">
        <v>233</v>
      </c>
      <c r="X14" s="4" t="s">
        <v>6</v>
      </c>
      <c r="Y14" s="7">
        <v>2004</v>
      </c>
      <c r="Z14" s="59">
        <v>382507.53907599999</v>
      </c>
      <c r="AA14" s="59">
        <v>357780.17100799998</v>
      </c>
      <c r="AB14" s="11">
        <f t="shared" si="1"/>
        <v>332365.58970566315</v>
      </c>
      <c r="AC14" s="7">
        <v>2004</v>
      </c>
      <c r="AD14" s="60">
        <v>161892.05942501899</v>
      </c>
      <c r="AE14" s="60">
        <v>137429.175387</v>
      </c>
      <c r="AF14" s="60">
        <v>59393.760999999999</v>
      </c>
      <c r="AG14" s="7">
        <v>2004</v>
      </c>
      <c r="AH14" s="61">
        <v>3507535.4782429999</v>
      </c>
      <c r="AI14" s="61">
        <v>2797874.9847090002</v>
      </c>
      <c r="AJ14" s="4"/>
    </row>
    <row r="15" spans="9:36" ht="14.5">
      <c r="I15" s="7">
        <v>2005</v>
      </c>
      <c r="J15" s="5">
        <f t="shared" si="0"/>
        <v>0.54857726725442624</v>
      </c>
      <c r="K15" s="5">
        <f t="shared" si="2"/>
        <v>0.45142273274557376</v>
      </c>
      <c r="L15" s="2">
        <f t="shared" si="7"/>
        <v>0.54518654583644666</v>
      </c>
      <c r="M15" s="2">
        <f t="shared" si="7"/>
        <v>0.4548134541635534</v>
      </c>
      <c r="N15" s="131">
        <f t="shared" si="3"/>
        <v>5.9055391050142347</v>
      </c>
      <c r="O15" s="132">
        <f t="shared" si="4"/>
        <v>5.2172783660827449</v>
      </c>
      <c r="P15" s="138">
        <f t="shared" si="5"/>
        <v>9.7964858984063596</v>
      </c>
      <c r="Q15" s="131">
        <f t="shared" si="8"/>
        <v>2.8443899710718719</v>
      </c>
      <c r="R15" s="132">
        <f t="shared" si="8"/>
        <v>4.4555735901187381</v>
      </c>
      <c r="S15" s="133">
        <f t="shared" si="9"/>
        <v>-1.3944244561763752</v>
      </c>
      <c r="T15" s="142">
        <f t="shared" si="6"/>
        <v>0.97171287151944596</v>
      </c>
      <c r="U15" s="5">
        <f t="shared" si="10"/>
        <v>5.9055391050142347</v>
      </c>
      <c r="W15" s="4" t="s">
        <v>233</v>
      </c>
      <c r="X15" s="4" t="s">
        <v>6</v>
      </c>
      <c r="Y15" s="7">
        <v>2005</v>
      </c>
      <c r="Z15" s="59">
        <v>435013.99524100003</v>
      </c>
      <c r="AA15" s="59">
        <v>421876.75518600002</v>
      </c>
      <c r="AB15" s="11">
        <f t="shared" si="1"/>
        <v>366573.99448706547</v>
      </c>
      <c r="AC15" s="7">
        <v>2005</v>
      </c>
      <c r="AD15" s="60">
        <v>171740.60093927299</v>
      </c>
      <c r="AE15" s="60">
        <v>149522.682329</v>
      </c>
      <c r="AF15" s="60">
        <v>66159.952999999994</v>
      </c>
      <c r="AG15" s="7">
        <v>2005</v>
      </c>
      <c r="AH15" s="61">
        <v>3695391.236854</v>
      </c>
      <c r="AI15" s="61">
        <v>2980648.2439259999</v>
      </c>
      <c r="AJ15" s="4"/>
    </row>
    <row r="16" spans="9:36" ht="14.5">
      <c r="I16" s="7">
        <v>2006</v>
      </c>
      <c r="J16" s="5">
        <f t="shared" si="0"/>
        <v>0.55103564330924482</v>
      </c>
      <c r="K16" s="5">
        <f t="shared" si="2"/>
        <v>0.44896435669075518</v>
      </c>
      <c r="L16" s="2">
        <f t="shared" si="7"/>
        <v>0.54980645528183558</v>
      </c>
      <c r="M16" s="2">
        <f t="shared" si="7"/>
        <v>0.45019354471816447</v>
      </c>
      <c r="N16" s="131">
        <f t="shared" si="3"/>
        <v>4.4722612085569935</v>
      </c>
      <c r="O16" s="132">
        <f t="shared" si="4"/>
        <v>4.2855912699309329</v>
      </c>
      <c r="P16" s="138">
        <f t="shared" si="5"/>
        <v>6.5532911888354306</v>
      </c>
      <c r="Q16" s="131">
        <f t="shared" si="8"/>
        <v>2.3562457449075063</v>
      </c>
      <c r="R16" s="132">
        <f t="shared" si="8"/>
        <v>2.9502493898721367</v>
      </c>
      <c r="S16" s="133">
        <f t="shared" si="9"/>
        <v>-0.83423392622264947</v>
      </c>
      <c r="T16" s="142">
        <f t="shared" si="6"/>
        <v>0.96364023224517936</v>
      </c>
      <c r="U16" s="5">
        <f t="shared" si="10"/>
        <v>4.4722612085569935</v>
      </c>
      <c r="W16" s="4" t="s">
        <v>233</v>
      </c>
      <c r="X16" s="4" t="s">
        <v>6</v>
      </c>
      <c r="Y16" s="7">
        <v>2006</v>
      </c>
      <c r="Z16" s="59">
        <v>489972.09028900001</v>
      </c>
      <c r="AA16" s="59">
        <v>464476.56989799999</v>
      </c>
      <c r="AB16" s="11">
        <f t="shared" si="1"/>
        <v>391401.27314486244</v>
      </c>
      <c r="AC16" s="7">
        <v>2006</v>
      </c>
      <c r="AD16" s="60">
        <v>179595.628693014</v>
      </c>
      <c r="AE16" s="60">
        <v>162578.076015</v>
      </c>
      <c r="AF16" s="60">
        <v>72845.115999999995</v>
      </c>
      <c r="AG16" s="7">
        <v>2006</v>
      </c>
      <c r="AH16" s="61">
        <v>3857203.1344209998</v>
      </c>
      <c r="AI16" s="61">
        <v>3136398.7980530001</v>
      </c>
      <c r="AJ16" s="4"/>
    </row>
    <row r="17" spans="9:36" ht="14.5">
      <c r="I17" s="7">
        <v>2007</v>
      </c>
      <c r="J17" s="5">
        <f t="shared" si="0"/>
        <v>0.56483918364193397</v>
      </c>
      <c r="K17" s="5">
        <f t="shared" si="2"/>
        <v>0.43516081635806603</v>
      </c>
      <c r="L17" s="2">
        <f t="shared" si="7"/>
        <v>0.55793741347558945</v>
      </c>
      <c r="M17" s="2">
        <f t="shared" si="7"/>
        <v>0.44206258652441061</v>
      </c>
      <c r="N17" s="131">
        <f t="shared" si="3"/>
        <v>7.5186942039357163</v>
      </c>
      <c r="O17" s="132">
        <f t="shared" si="4"/>
        <v>3.5367808415985635</v>
      </c>
      <c r="P17" s="138">
        <f t="shared" si="5"/>
        <v>6.0136075652714283</v>
      </c>
      <c r="Q17" s="131">
        <f t="shared" si="8"/>
        <v>1.9733023547915209</v>
      </c>
      <c r="R17" s="132">
        <f t="shared" si="8"/>
        <v>2.6583909146466511</v>
      </c>
      <c r="S17" s="133">
        <f t="shared" si="9"/>
        <v>2.8870009344975442</v>
      </c>
      <c r="T17" s="142">
        <f t="shared" si="6"/>
        <v>0.99186601360568338</v>
      </c>
      <c r="U17" s="5">
        <f t="shared" si="10"/>
        <v>7.5186942039357163</v>
      </c>
      <c r="W17" s="4" t="s">
        <v>233</v>
      </c>
      <c r="X17" s="4" t="s">
        <v>6</v>
      </c>
      <c r="Y17" s="7">
        <v>2007</v>
      </c>
      <c r="Z17" s="59">
        <v>505798.18385199999</v>
      </c>
      <c r="AA17" s="59">
        <v>520341.07319000002</v>
      </c>
      <c r="AB17" s="11">
        <f t="shared" si="1"/>
        <v>415660.73364710237</v>
      </c>
      <c r="AC17" s="7">
        <v>2007</v>
      </c>
      <c r="AD17" s="60">
        <v>193619.473972654</v>
      </c>
      <c r="AE17" s="60">
        <v>175065.93249100001</v>
      </c>
      <c r="AF17" s="60">
        <v>79781.645000000004</v>
      </c>
      <c r="AG17" s="7">
        <v>2007</v>
      </c>
      <c r="AH17" s="61">
        <v>3996065.102959</v>
      </c>
      <c r="AI17" s="61">
        <v>3224104.3062169999</v>
      </c>
      <c r="AJ17" s="4"/>
    </row>
    <row r="18" spans="9:36" ht="14.5">
      <c r="I18" s="7">
        <v>2008</v>
      </c>
      <c r="J18" s="5">
        <f t="shared" si="0"/>
        <v>0.60861920664776692</v>
      </c>
      <c r="K18" s="5">
        <f t="shared" si="2"/>
        <v>0.39138079335223308</v>
      </c>
      <c r="L18" s="2">
        <f t="shared" si="7"/>
        <v>0.58672919514485045</v>
      </c>
      <c r="M18" s="2">
        <f t="shared" si="7"/>
        <v>0.41327080485514955</v>
      </c>
      <c r="N18" s="131">
        <f t="shared" si="3"/>
        <v>-2.2762115372408687</v>
      </c>
      <c r="O18" s="132">
        <f t="shared" si="4"/>
        <v>-1.7659444885692821</v>
      </c>
      <c r="P18" s="138">
        <f t="shared" si="5"/>
        <v>4.3075695222453803</v>
      </c>
      <c r="Q18" s="131">
        <f t="shared" si="8"/>
        <v>-1.0361311884487394</v>
      </c>
      <c r="R18" s="132">
        <f t="shared" si="8"/>
        <v>1.7801927234278603</v>
      </c>
      <c r="S18" s="133">
        <f t="shared" si="9"/>
        <v>-3.0202730722199895</v>
      </c>
      <c r="T18" s="142">
        <f t="shared" si="6"/>
        <v>0.96235682371066755</v>
      </c>
      <c r="U18" s="5">
        <f t="shared" si="10"/>
        <v>-2.2762115372408687</v>
      </c>
      <c r="W18" s="4" t="s">
        <v>233</v>
      </c>
      <c r="X18" s="4" t="s">
        <v>6</v>
      </c>
      <c r="Y18" s="7">
        <v>2008</v>
      </c>
      <c r="Z18" s="59">
        <v>469094.38668499998</v>
      </c>
      <c r="AA18" s="59">
        <v>528061.86151700001</v>
      </c>
      <c r="AB18" s="11">
        <f t="shared" si="1"/>
        <v>433956.83847183688</v>
      </c>
      <c r="AC18" s="7">
        <v>2008</v>
      </c>
      <c r="AD18" s="60">
        <v>189262.065222634</v>
      </c>
      <c r="AE18" s="60">
        <v>167334.95250499999</v>
      </c>
      <c r="AF18" s="60">
        <v>81820.687000000005</v>
      </c>
      <c r="AG18" s="7">
        <v>2008</v>
      </c>
      <c r="AH18" s="61">
        <v>3926116.258219</v>
      </c>
      <c r="AI18" s="61">
        <v>3154234.3640999999</v>
      </c>
      <c r="AJ18" s="4"/>
    </row>
    <row r="19" spans="9:36" ht="14.5">
      <c r="I19" s="7">
        <v>2009</v>
      </c>
      <c r="J19" s="5">
        <f t="shared" si="0"/>
        <v>0.6080623727993052</v>
      </c>
      <c r="K19" s="5">
        <f t="shared" si="2"/>
        <v>0.3919376272006948</v>
      </c>
      <c r="L19" s="2">
        <f t="shared" si="7"/>
        <v>0.608340789723536</v>
      </c>
      <c r="M19" s="2">
        <f t="shared" si="7"/>
        <v>0.39165921027646394</v>
      </c>
      <c r="N19" s="131">
        <f t="shared" si="3"/>
        <v>-6.5971963568314251</v>
      </c>
      <c r="O19" s="132">
        <f t="shared" si="4"/>
        <v>-9.921086490461839</v>
      </c>
      <c r="P19" s="138">
        <f t="shared" si="5"/>
        <v>3.0993099043893579</v>
      </c>
      <c r="Q19" s="131">
        <f t="shared" si="8"/>
        <v>-6.0354015905230591</v>
      </c>
      <c r="R19" s="132">
        <f t="shared" si="8"/>
        <v>1.2138732695551588</v>
      </c>
      <c r="S19" s="133">
        <f t="shared" si="9"/>
        <v>-1.7756680358635248</v>
      </c>
      <c r="T19" s="142">
        <f t="shared" si="6"/>
        <v>0.94541938259358982</v>
      </c>
      <c r="U19" s="5">
        <f t="shared" si="10"/>
        <v>-6.5971963568314251</v>
      </c>
      <c r="W19" s="4" t="s">
        <v>233</v>
      </c>
      <c r="X19" s="4" t="s">
        <v>6</v>
      </c>
      <c r="Y19" s="7">
        <v>2009</v>
      </c>
      <c r="Z19" s="59">
        <v>422917.34484500001</v>
      </c>
      <c r="AA19" s="59">
        <v>483860.720707</v>
      </c>
      <c r="AB19" s="11">
        <f t="shared" si="1"/>
        <v>447617.09919951262</v>
      </c>
      <c r="AC19" s="7">
        <v>2009</v>
      </c>
      <c r="AD19" s="60">
        <v>177179.028092564</v>
      </c>
      <c r="AE19" s="60">
        <v>152335.85899499999</v>
      </c>
      <c r="AF19" s="60">
        <v>74396.884999999995</v>
      </c>
      <c r="AG19" s="7">
        <v>2009</v>
      </c>
      <c r="AH19" s="61">
        <v>3555301.4043959999</v>
      </c>
      <c r="AI19" s="61">
        <v>2855491.6904139998</v>
      </c>
      <c r="AJ19" s="4"/>
    </row>
    <row r="20" spans="9:36" ht="14.5">
      <c r="I20" s="7">
        <v>2010</v>
      </c>
      <c r="J20" s="5">
        <f t="shared" si="0"/>
        <v>0.58275892518284378</v>
      </c>
      <c r="K20" s="5">
        <f t="shared" si="2"/>
        <v>0.41724107481715622</v>
      </c>
      <c r="L20" s="2">
        <f t="shared" si="7"/>
        <v>0.59541064899107443</v>
      </c>
      <c r="M20" s="2">
        <f t="shared" si="7"/>
        <v>0.40458935100892551</v>
      </c>
      <c r="N20" s="131">
        <f t="shared" si="3"/>
        <v>1.8435483900807625</v>
      </c>
      <c r="O20" s="132">
        <f t="shared" si="4"/>
        <v>-9.0754896633745474</v>
      </c>
      <c r="P20" s="138">
        <f t="shared" si="5"/>
        <v>1.9103759764949046</v>
      </c>
      <c r="Q20" s="131">
        <f t="shared" si="8"/>
        <v>-5.4036431903816267</v>
      </c>
      <c r="R20" s="132">
        <f t="shared" si="8"/>
        <v>0.77291777651311577</v>
      </c>
      <c r="S20" s="133">
        <f t="shared" si="9"/>
        <v>6.4742738039492735</v>
      </c>
      <c r="T20" s="142">
        <f t="shared" si="6"/>
        <v>1.0086533044548303</v>
      </c>
      <c r="U20" s="5">
        <f t="shared" si="10"/>
        <v>1.8435483900807625</v>
      </c>
      <c r="W20" s="4" t="s">
        <v>233</v>
      </c>
      <c r="X20" s="4" t="s">
        <v>6</v>
      </c>
      <c r="Y20" s="7">
        <v>2010</v>
      </c>
      <c r="Z20" s="59">
        <v>410314.94055399997</v>
      </c>
      <c r="AA20" s="59">
        <v>431074.322598</v>
      </c>
      <c r="AB20" s="11">
        <f t="shared" si="1"/>
        <v>456250.47109720809</v>
      </c>
      <c r="AC20" s="7">
        <v>2010</v>
      </c>
      <c r="AD20" s="60">
        <v>180475.70374926101</v>
      </c>
      <c r="AE20" s="60">
        <v>152268.677215</v>
      </c>
      <c r="AF20" s="60">
        <v>69644.667000000001</v>
      </c>
      <c r="AG20" s="7">
        <v>2010</v>
      </c>
      <c r="AH20" s="61">
        <v>3246848.8658650001</v>
      </c>
      <c r="AI20" s="61">
        <v>2548299.2779580001</v>
      </c>
      <c r="AJ20" s="4"/>
    </row>
    <row r="21" spans="9:36" ht="14.5">
      <c r="I21" s="7">
        <v>2011</v>
      </c>
      <c r="J21" s="5">
        <f t="shared" si="0"/>
        <v>0.56190015339930932</v>
      </c>
      <c r="K21" s="5">
        <f t="shared" si="2"/>
        <v>0.43809984660069068</v>
      </c>
      <c r="L21" s="2">
        <f t="shared" si="7"/>
        <v>0.57232953929107655</v>
      </c>
      <c r="M21" s="2">
        <f t="shared" si="7"/>
        <v>0.42767046070892345</v>
      </c>
      <c r="N21" s="131">
        <f t="shared" si="3"/>
        <v>0.80609429417020095</v>
      </c>
      <c r="O21" s="132">
        <f t="shared" si="4"/>
        <v>-1.2738328253284692</v>
      </c>
      <c r="P21" s="138">
        <f t="shared" si="5"/>
        <v>1.1590184448536434</v>
      </c>
      <c r="Q21" s="131">
        <f t="shared" si="8"/>
        <v>-0.72905215405409318</v>
      </c>
      <c r="R21" s="132">
        <f t="shared" si="8"/>
        <v>0.49567795228069766</v>
      </c>
      <c r="S21" s="133">
        <f t="shared" si="9"/>
        <v>1.0394684959435967</v>
      </c>
      <c r="T21" s="142">
        <f t="shared" si="6"/>
        <v>1.0191926193196705</v>
      </c>
      <c r="U21" s="5">
        <f t="shared" si="10"/>
        <v>0.80609429417020095</v>
      </c>
      <c r="W21" s="4" t="s">
        <v>233</v>
      </c>
      <c r="X21" s="4" t="s">
        <v>6</v>
      </c>
      <c r="Y21" s="7">
        <v>2011</v>
      </c>
      <c r="Z21" s="59">
        <v>413853.82665399997</v>
      </c>
      <c r="AA21" s="59">
        <v>415098.23246899998</v>
      </c>
      <c r="AB21" s="11">
        <f t="shared" si="1"/>
        <v>461569.2615528215</v>
      </c>
      <c r="AC21" s="7">
        <v>2011</v>
      </c>
      <c r="AD21" s="60">
        <v>181936.38743401901</v>
      </c>
      <c r="AE21" s="60">
        <v>155050.822392</v>
      </c>
      <c r="AF21" s="60">
        <v>68634.994000000006</v>
      </c>
      <c r="AG21" s="7">
        <v>2011</v>
      </c>
      <c r="AH21" s="61">
        <v>3205751.7492209999</v>
      </c>
      <c r="AI21" s="61">
        <v>2525470.2867919998</v>
      </c>
      <c r="AJ21" s="4"/>
    </row>
    <row r="22" spans="9:36" ht="14.5">
      <c r="I22" s="7">
        <v>2012</v>
      </c>
      <c r="J22" s="5">
        <f t="shared" si="0"/>
        <v>0.5515068108515967</v>
      </c>
      <c r="K22" s="5">
        <f t="shared" si="2"/>
        <v>0.4484931891484033</v>
      </c>
      <c r="L22" s="2">
        <f t="shared" si="7"/>
        <v>0.55670348212545306</v>
      </c>
      <c r="M22" s="2">
        <f t="shared" si="7"/>
        <v>0.44329651787454699</v>
      </c>
      <c r="N22" s="131">
        <f t="shared" si="3"/>
        <v>-2.138473520054518</v>
      </c>
      <c r="O22" s="132">
        <f t="shared" si="4"/>
        <v>-0.42276736074260413</v>
      </c>
      <c r="P22" s="138">
        <f t="shared" si="5"/>
        <v>2.0485894651132597</v>
      </c>
      <c r="Q22" s="131">
        <f t="shared" si="8"/>
        <v>-0.23535606185439528</v>
      </c>
      <c r="R22" s="132">
        <f t="shared" si="8"/>
        <v>0.90813257643918877</v>
      </c>
      <c r="S22" s="133">
        <f t="shared" si="9"/>
        <v>-2.8112500346393112</v>
      </c>
      <c r="T22" s="142">
        <f t="shared" si="6"/>
        <v>0.99093955924140686</v>
      </c>
      <c r="U22" s="5">
        <f t="shared" si="10"/>
        <v>-2.138473520054518</v>
      </c>
      <c r="W22" s="4" t="s">
        <v>233</v>
      </c>
      <c r="X22" s="4" t="s">
        <v>6</v>
      </c>
      <c r="Y22" s="7">
        <v>2012</v>
      </c>
      <c r="Z22" s="59">
        <v>433600.27740800002</v>
      </c>
      <c r="AA22" s="59">
        <v>422419.43001200003</v>
      </c>
      <c r="AB22" s="11">
        <f t="shared" si="1"/>
        <v>471122.43941919861</v>
      </c>
      <c r="AC22" s="7">
        <v>2012</v>
      </c>
      <c r="AD22" s="60">
        <v>178087.03138889599</v>
      </c>
      <c r="AE22" s="60">
        <v>158535.74270500001</v>
      </c>
      <c r="AF22" s="60">
        <v>69283.682000000001</v>
      </c>
      <c r="AG22" s="7">
        <v>2012</v>
      </c>
      <c r="AH22" s="61">
        <v>3192227.4853889998</v>
      </c>
      <c r="AI22" s="61">
        <v>2529570.1083490001</v>
      </c>
      <c r="AJ22" s="4"/>
    </row>
    <row r="23" spans="9:36" ht="14.5">
      <c r="I23" s="7">
        <v>2013</v>
      </c>
      <c r="J23" s="5">
        <f t="shared" si="0"/>
        <v>0.54233608026175661</v>
      </c>
      <c r="K23" s="5">
        <f t="shared" si="2"/>
        <v>0.45766391973824339</v>
      </c>
      <c r="L23" s="2">
        <f t="shared" si="7"/>
        <v>0.54692144555667666</v>
      </c>
      <c r="M23" s="2">
        <f t="shared" si="7"/>
        <v>0.45307855444332334</v>
      </c>
      <c r="N23" s="131">
        <f t="shared" si="3"/>
        <v>1.414183778449285</v>
      </c>
      <c r="O23" s="132">
        <f t="shared" si="4"/>
        <v>3.2911717739590785</v>
      </c>
      <c r="P23" s="138">
        <f t="shared" si="5"/>
        <v>1.8022997598636792</v>
      </c>
      <c r="Q23" s="131">
        <f t="shared" si="8"/>
        <v>1.800012424189031</v>
      </c>
      <c r="R23" s="132">
        <f t="shared" si="8"/>
        <v>0.81658336987258451</v>
      </c>
      <c r="S23" s="133">
        <f t="shared" si="9"/>
        <v>-1.2024120156123304</v>
      </c>
      <c r="T23" s="142">
        <f t="shared" si="6"/>
        <v>0.97909573141558948</v>
      </c>
      <c r="U23" s="5">
        <f t="shared" si="10"/>
        <v>1.414183778449285</v>
      </c>
      <c r="W23" s="4" t="s">
        <v>233</v>
      </c>
      <c r="X23" s="4" t="s">
        <v>6</v>
      </c>
      <c r="Y23" s="7">
        <v>2013</v>
      </c>
      <c r="Z23" s="59">
        <v>451037.61308500002</v>
      </c>
      <c r="AA23" s="59">
        <v>441485.902008</v>
      </c>
      <c r="AB23" s="11">
        <f t="shared" si="1"/>
        <v>479690.45676481549</v>
      </c>
      <c r="AC23" s="7">
        <v>2013</v>
      </c>
      <c r="AD23" s="60">
        <v>180623.401494705</v>
      </c>
      <c r="AE23" s="60">
        <v>164099.525788</v>
      </c>
      <c r="AF23" s="60">
        <v>70214.130999999994</v>
      </c>
      <c r="AG23" s="7">
        <v>2013</v>
      </c>
      <c r="AH23" s="61">
        <v>3299037.1795890001</v>
      </c>
      <c r="AI23" s="61">
        <v>2602770.7126270002</v>
      </c>
      <c r="AJ23" s="4"/>
    </row>
    <row r="24" spans="9:36" ht="14.5">
      <c r="I24" s="7">
        <v>2014</v>
      </c>
      <c r="J24" s="5">
        <f t="shared" si="0"/>
        <v>0.51719997589126476</v>
      </c>
      <c r="K24" s="5">
        <f t="shared" si="2"/>
        <v>0.48280002410873524</v>
      </c>
      <c r="L24" s="2">
        <f t="shared" si="7"/>
        <v>0.52976802807651069</v>
      </c>
      <c r="M24" s="2">
        <f t="shared" si="7"/>
        <v>0.47023197192348931</v>
      </c>
      <c r="N24" s="131">
        <f t="shared" si="3"/>
        <v>7.331424984176671</v>
      </c>
      <c r="O24" s="132">
        <f t="shared" si="4"/>
        <v>3.4903600082927255</v>
      </c>
      <c r="P24" s="138">
        <f t="shared" si="5"/>
        <v>5.5721163703900345</v>
      </c>
      <c r="Q24" s="131">
        <f t="shared" si="8"/>
        <v>1.8490811388703507</v>
      </c>
      <c r="R24" s="132">
        <f t="shared" si="8"/>
        <v>2.6201872686356618</v>
      </c>
      <c r="S24" s="133">
        <f t="shared" si="9"/>
        <v>2.8621565766706585</v>
      </c>
      <c r="T24" s="142">
        <f>T25*EXP(-S25/100)</f>
        <v>1.0075238725864855</v>
      </c>
      <c r="U24" s="5">
        <f t="shared" si="10"/>
        <v>7.331424984176671</v>
      </c>
      <c r="W24" s="4" t="s">
        <v>233</v>
      </c>
      <c r="X24" s="4" t="s">
        <v>6</v>
      </c>
      <c r="Y24" s="7">
        <v>2014</v>
      </c>
      <c r="Z24" s="59">
        <v>494583.12108900002</v>
      </c>
      <c r="AA24" s="59">
        <v>476883.34395100002</v>
      </c>
      <c r="AB24" s="11">
        <f t="shared" si="1"/>
        <v>507178.0766103816</v>
      </c>
      <c r="AC24" s="7">
        <v>2014</v>
      </c>
      <c r="AD24" s="60">
        <v>194363.177671123</v>
      </c>
      <c r="AE24" s="60">
        <v>178477.772814</v>
      </c>
      <c r="AF24" s="60">
        <v>72986.982999999993</v>
      </c>
      <c r="AG24" s="7">
        <v>2014</v>
      </c>
      <c r="AH24" s="61">
        <v>3416218.584183</v>
      </c>
      <c r="AI24" s="61">
        <v>2701148.302139</v>
      </c>
      <c r="AJ24" s="4"/>
    </row>
    <row r="25" spans="9:36" ht="14.5">
      <c r="I25" s="7">
        <v>2015</v>
      </c>
      <c r="J25" s="5">
        <f t="shared" si="0"/>
        <v>0.39978259558546775</v>
      </c>
      <c r="K25" s="5">
        <f t="shared" si="2"/>
        <v>0.60021740441453231</v>
      </c>
      <c r="L25" s="2">
        <f t="shared" si="7"/>
        <v>0.45849128573836628</v>
      </c>
      <c r="M25" s="2">
        <f t="shared" si="7"/>
        <v>0.54150871426163372</v>
      </c>
      <c r="N25" s="131">
        <f t="shared" si="3"/>
        <v>22.784325034832698</v>
      </c>
      <c r="O25" s="132">
        <f t="shared" si="4"/>
        <v>4.1436480580543389</v>
      </c>
      <c r="P25" s="138">
        <f t="shared" si="5"/>
        <v>39.951470553594781</v>
      </c>
      <c r="Q25" s="131">
        <f t="shared" si="8"/>
        <v>1.8998265257846185</v>
      </c>
      <c r="R25" s="132">
        <f t="shared" si="8"/>
        <v>21.634069452338629</v>
      </c>
      <c r="S25" s="133">
        <f t="shared" si="9"/>
        <v>-0.74957094329054996</v>
      </c>
      <c r="T25" s="142">
        <v>1</v>
      </c>
      <c r="U25" s="5">
        <f t="shared" si="10"/>
        <v>22.784325034832698</v>
      </c>
      <c r="W25" s="4" t="s">
        <v>233</v>
      </c>
      <c r="X25" s="4" t="s">
        <v>6</v>
      </c>
      <c r="Y25" s="7">
        <v>2015</v>
      </c>
      <c r="Z25" s="59">
        <v>756253.68599499995</v>
      </c>
      <c r="AA25" s="59">
        <v>737473.33649400005</v>
      </c>
      <c r="AB25" s="11">
        <f>Z25</f>
        <v>756253.68599499995</v>
      </c>
      <c r="AC25" s="7">
        <v>2015</v>
      </c>
      <c r="AD25" s="60">
        <v>244098.46992800001</v>
      </c>
      <c r="AE25" s="60">
        <v>244098.46992800001</v>
      </c>
      <c r="AF25" s="60">
        <v>77414.562999999995</v>
      </c>
      <c r="AG25" s="7">
        <v>2015</v>
      </c>
      <c r="AH25" s="61">
        <v>3560748.3833170002</v>
      </c>
      <c r="AI25" s="61">
        <v>2824717.443682</v>
      </c>
      <c r="AJ25" s="4"/>
    </row>
    <row r="26" spans="9:36" ht="14.5">
      <c r="I26" s="7">
        <v>2016</v>
      </c>
      <c r="J26" s="5">
        <f t="shared" si="0"/>
        <v>0.41219825504005592</v>
      </c>
      <c r="K26" s="5">
        <f t="shared" si="2"/>
        <v>0.58780174495994408</v>
      </c>
      <c r="L26" s="2">
        <f t="shared" si="7"/>
        <v>0.40599042531276186</v>
      </c>
      <c r="M26" s="2">
        <f t="shared" si="7"/>
        <v>0.59400957468723825</v>
      </c>
      <c r="N26" s="131">
        <f t="shared" si="3"/>
        <v>1.2786850058285282</v>
      </c>
      <c r="O26" s="132">
        <f t="shared" si="4"/>
        <v>3.1493704422842939</v>
      </c>
      <c r="P26" s="138">
        <f t="shared" si="5"/>
        <v>4.1869528301083037</v>
      </c>
      <c r="Q26" s="131">
        <f t="shared" si="8"/>
        <v>1.2786142453304414</v>
      </c>
      <c r="R26" s="132">
        <f t="shared" si="8"/>
        <v>2.4870900698481622</v>
      </c>
      <c r="S26" s="133">
        <f t="shared" si="9"/>
        <v>-2.4870193093500754</v>
      </c>
      <c r="T26" s="142">
        <f>T25*EXP(S26/100)</f>
        <v>0.97543652220815125</v>
      </c>
      <c r="U26" s="5">
        <f t="shared" si="10"/>
        <v>1.2786850058285282</v>
      </c>
      <c r="W26" s="4" t="s">
        <v>233</v>
      </c>
      <c r="X26" s="4" t="s">
        <v>6</v>
      </c>
      <c r="Y26" s="7">
        <v>2016</v>
      </c>
      <c r="Z26" s="59">
        <v>812780.29872800002</v>
      </c>
      <c r="AA26" s="59">
        <v>788589.89828299999</v>
      </c>
      <c r="AB26" s="11">
        <f>AB25*(AA26/Z25)</f>
        <v>788589.89828299999</v>
      </c>
      <c r="AC26" s="7">
        <v>2016</v>
      </c>
      <c r="AD26" s="60">
        <v>247239.76127222701</v>
      </c>
      <c r="AE26" s="60">
        <v>250808.30626899999</v>
      </c>
      <c r="AF26" s="60">
        <v>82470.698000000004</v>
      </c>
      <c r="AG26" s="7">
        <v>2016</v>
      </c>
      <c r="AH26" s="61">
        <v>3674674.095466</v>
      </c>
      <c r="AI26" s="61">
        <v>2931368.6154939998</v>
      </c>
      <c r="AJ26" s="4"/>
    </row>
    <row r="27" spans="9:36" ht="14.5">
      <c r="I27" s="7">
        <v>2017</v>
      </c>
      <c r="J27" s="5">
        <f t="shared" si="0"/>
        <v>0.40237815218319778</v>
      </c>
      <c r="K27" s="5">
        <f t="shared" si="2"/>
        <v>0.59762184781680228</v>
      </c>
      <c r="L27" s="2">
        <f t="shared" si="7"/>
        <v>0.40728820361162688</v>
      </c>
      <c r="M27" s="2">
        <f t="shared" si="7"/>
        <v>0.59271179638837324</v>
      </c>
      <c r="N27" s="131">
        <f t="shared" si="3"/>
        <v>6.5760458228561802</v>
      </c>
      <c r="O27" s="132">
        <f t="shared" si="4"/>
        <v>3.5719137075190588</v>
      </c>
      <c r="P27" s="138">
        <f t="shared" si="5"/>
        <v>5.6199625825330557</v>
      </c>
      <c r="Q27" s="131">
        <f t="shared" si="8"/>
        <v>1.4547983173911834</v>
      </c>
      <c r="R27" s="132">
        <f t="shared" si="8"/>
        <v>3.3310181179286089</v>
      </c>
      <c r="S27" s="133">
        <f t="shared" si="9"/>
        <v>1.7902293875363875</v>
      </c>
      <c r="T27" s="142">
        <f>T26*EXP(S27/100)</f>
        <v>0.99305632030590407</v>
      </c>
      <c r="U27" s="5">
        <f t="shared" si="10"/>
        <v>6.5760458228561802</v>
      </c>
      <c r="W27" s="4" t="s">
        <v>233</v>
      </c>
      <c r="X27" s="4" t="s">
        <v>6</v>
      </c>
      <c r="Y27" s="7">
        <v>2017</v>
      </c>
      <c r="Z27" s="59">
        <v>890280.22210799996</v>
      </c>
      <c r="AA27" s="59">
        <v>859766.17572399997</v>
      </c>
      <c r="AB27" s="11">
        <f>AB26*(AA27/Z26)</f>
        <v>834177.35656539234</v>
      </c>
      <c r="AC27" s="7">
        <v>2017</v>
      </c>
      <c r="AD27" s="60">
        <v>264044.861186861</v>
      </c>
      <c r="AE27" s="60">
        <v>274033.792793</v>
      </c>
      <c r="AF27" s="60">
        <v>88269.51</v>
      </c>
      <c r="AG27" s="7">
        <v>2017</v>
      </c>
      <c r="AH27" s="61">
        <v>3808302.6237789998</v>
      </c>
      <c r="AI27" s="61">
        <v>3048622.5250550001</v>
      </c>
      <c r="AJ27" s="4"/>
    </row>
    <row r="28" spans="9:36" ht="14.5">
      <c r="I28" s="7">
        <v>2018</v>
      </c>
      <c r="J28" s="5">
        <f t="shared" si="0"/>
        <v>0.37999847644432289</v>
      </c>
      <c r="K28" s="5">
        <f t="shared" si="2"/>
        <v>0.62000152355567706</v>
      </c>
      <c r="L28" s="2">
        <f t="shared" si="7"/>
        <v>0.39118831431376033</v>
      </c>
      <c r="M28" s="2">
        <f t="shared" si="7"/>
        <v>0.60881168568623967</v>
      </c>
      <c r="N28" s="131">
        <f t="shared" si="3"/>
        <v>9.6386542776441431</v>
      </c>
      <c r="O28" s="132">
        <f t="shared" si="4"/>
        <v>3.4586380760963209</v>
      </c>
      <c r="P28" s="138">
        <f t="shared" si="5"/>
        <v>1.4236484043061992</v>
      </c>
      <c r="Q28" s="131">
        <f t="shared" si="8"/>
        <v>1.352978798809507</v>
      </c>
      <c r="R28" s="132">
        <f t="shared" si="8"/>
        <v>0.86673378485018238</v>
      </c>
      <c r="S28" s="133">
        <f t="shared" si="9"/>
        <v>7.4189416939844532</v>
      </c>
      <c r="T28" s="142">
        <f>T27*EXP(S28/100)</f>
        <v>1.0695323723099137</v>
      </c>
      <c r="U28" s="5">
        <f t="shared" si="10"/>
        <v>9.6386542776441431</v>
      </c>
      <c r="W28" s="4" t="s">
        <v>233</v>
      </c>
      <c r="X28" s="4" t="s">
        <v>6</v>
      </c>
      <c r="Y28" s="7">
        <v>2018</v>
      </c>
      <c r="Z28" s="59">
        <v>924306.47076099995</v>
      </c>
      <c r="AA28" s="59">
        <v>903045.331825</v>
      </c>
      <c r="AB28" s="11">
        <f>AB27*(AA28/Z27)</f>
        <v>846138.04626237473</v>
      </c>
      <c r="AC28" s="7">
        <v>2018</v>
      </c>
      <c r="AD28" s="60">
        <v>290762.14453974302</v>
      </c>
      <c r="AE28" s="60">
        <v>306285.68647900003</v>
      </c>
      <c r="AF28" s="60">
        <v>93814.743000000002</v>
      </c>
      <c r="AG28" s="7">
        <v>2018</v>
      </c>
      <c r="AH28" s="61">
        <v>3942322.2966359998</v>
      </c>
      <c r="AI28" s="61">
        <v>3177712.9401830002</v>
      </c>
      <c r="AJ28" s="4"/>
    </row>
    <row r="29" spans="9:36" ht="14.5">
      <c r="I29" s="7">
        <v>2019</v>
      </c>
      <c r="J29" s="5">
        <f t="shared" si="0"/>
        <v>0.36884614291045281</v>
      </c>
      <c r="K29" s="5">
        <f t="shared" si="2"/>
        <v>0.63115385708954719</v>
      </c>
      <c r="L29" s="2">
        <f t="shared" si="7"/>
        <v>0.37442230967738788</v>
      </c>
      <c r="M29" s="2">
        <f t="shared" si="7"/>
        <v>0.62557769032261212</v>
      </c>
      <c r="N29" s="134">
        <f t="shared" si="3"/>
        <v>5.1710081766584537</v>
      </c>
      <c r="O29" s="135">
        <f t="shared" si="4"/>
        <v>2.2367917721894059</v>
      </c>
      <c r="P29" s="139"/>
      <c r="Q29" s="134"/>
      <c r="R29" s="135"/>
      <c r="S29" s="136"/>
      <c r="T29" s="143"/>
      <c r="U29" s="5"/>
      <c r="W29" s="4" t="s">
        <v>233</v>
      </c>
      <c r="X29" s="4" t="s">
        <v>6</v>
      </c>
      <c r="Y29" s="7">
        <v>2019</v>
      </c>
      <c r="Z29" s="59"/>
      <c r="AA29" s="59"/>
      <c r="AB29" s="11">
        <f>AB28*(AA29/Z28)</f>
        <v>0</v>
      </c>
      <c r="AC29" s="7">
        <v>2019</v>
      </c>
      <c r="AD29" s="60">
        <v>306193.00609451899</v>
      </c>
      <c r="AE29" s="60">
        <v>335299.63006900001</v>
      </c>
      <c r="AF29" s="60">
        <v>100502.51700000001</v>
      </c>
      <c r="AG29" s="7">
        <v>2019</v>
      </c>
      <c r="AH29" s="61">
        <v>4031497.450648</v>
      </c>
      <c r="AI29" s="61">
        <v>3276159.274284</v>
      </c>
      <c r="AJ29" s="4"/>
    </row>
    <row r="30" spans="9:36" ht="14.5">
      <c r="Y30" s="8"/>
      <c r="Z30" s="59"/>
      <c r="AA30" s="59"/>
      <c r="AB30" s="8"/>
      <c r="AC30" s="8"/>
      <c r="AD30" s="60">
        <v>323450.45084495301</v>
      </c>
      <c r="AE30" s="60">
        <v>349263.60375399998</v>
      </c>
      <c r="AF30" s="60">
        <v>101183.489</v>
      </c>
      <c r="AG30" s="8"/>
      <c r="AH30" s="61">
        <v>3907162.531459</v>
      </c>
      <c r="AI30" s="61">
        <v>3197721.9896689998</v>
      </c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8" width="11.54296875" style="1"/>
    <col min="9" max="9" width="9.7265625" style="1" customWidth="1"/>
    <col min="10" max="10" width="9.36328125" style="1" customWidth="1"/>
    <col min="11" max="11" width="8.90625" style="1" customWidth="1"/>
    <col min="12" max="12" width="9.7265625" style="1" customWidth="1"/>
    <col min="13" max="13" width="10.81640625" style="1" customWidth="1"/>
    <col min="14" max="19" width="11.54296875" style="1"/>
    <col min="20" max="20" width="12.453125" style="1" bestFit="1" customWidth="1"/>
    <col min="21" max="21" width="11.54296875" style="1"/>
    <col min="22" max="22" width="4.0898437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10.1796875" style="1" customWidth="1"/>
    <col min="27" max="27" width="9.453125" style="1" customWidth="1"/>
    <col min="28" max="28" width="14" style="1" customWidth="1"/>
    <col min="29" max="29" width="8.1796875" style="1" customWidth="1"/>
    <col min="30" max="30" width="11" style="1" customWidth="1"/>
    <col min="31" max="31" width="11.453125" style="1" customWidth="1"/>
    <col min="32" max="32" width="14" style="1" customWidth="1"/>
    <col min="33" max="33" width="8.1796875" style="1" customWidth="1"/>
    <col min="34" max="34" width="13.453125" style="1" customWidth="1"/>
    <col min="35" max="35" width="10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U3" s="105"/>
      <c r="V3" s="105"/>
      <c r="W3" s="105"/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13" t="s">
        <v>38</v>
      </c>
      <c r="AA4" s="13" t="s">
        <v>39</v>
      </c>
      <c r="AB4" s="13"/>
      <c r="AC4" s="7" t="s">
        <v>26</v>
      </c>
      <c r="AD4" s="16" t="s">
        <v>40</v>
      </c>
      <c r="AE4" s="16" t="s">
        <v>41</v>
      </c>
      <c r="AF4" s="12" t="s">
        <v>42</v>
      </c>
      <c r="AG4" s="7" t="s">
        <v>26</v>
      </c>
      <c r="AH4" s="13" t="s">
        <v>43</v>
      </c>
      <c r="AI4" s="13" t="s">
        <v>44</v>
      </c>
      <c r="AJ4" s="4"/>
    </row>
    <row r="5" spans="9:36" ht="14.5">
      <c r="I5" s="7">
        <v>1995</v>
      </c>
      <c r="J5" s="5">
        <f t="shared" ref="J5:J29" si="0">AF5*(AH5/AI5)/AE5</f>
        <v>0.65065339994170623</v>
      </c>
      <c r="K5" s="5">
        <f>1-J5</f>
        <v>0.34934660005829377</v>
      </c>
      <c r="N5" s="128"/>
      <c r="O5" s="129"/>
      <c r="P5" s="137"/>
      <c r="Q5" s="128"/>
      <c r="R5" s="129"/>
      <c r="S5" s="130"/>
      <c r="T5" s="141"/>
      <c r="W5" s="4" t="s">
        <v>70</v>
      </c>
      <c r="X5" s="4" t="s">
        <v>6</v>
      </c>
      <c r="Y5" s="7">
        <v>1995</v>
      </c>
      <c r="Z5" s="17">
        <v>2858147.2</v>
      </c>
      <c r="AA5" s="17" t="s">
        <v>45</v>
      </c>
      <c r="AB5" s="11">
        <f t="shared" ref="AB5:AB24" si="1">AB6/(AA6/Z5)</f>
        <v>4537271.0882367045</v>
      </c>
      <c r="AC5" s="7">
        <v>1995</v>
      </c>
      <c r="AD5" s="18">
        <v>1336013.1000000001</v>
      </c>
      <c r="AE5" s="18">
        <v>893037.2</v>
      </c>
      <c r="AF5" s="19">
        <v>381080.4</v>
      </c>
      <c r="AG5" s="7">
        <v>1995</v>
      </c>
      <c r="AH5" s="20">
        <v>40670366.700000003</v>
      </c>
      <c r="AI5" s="20">
        <v>26673220</v>
      </c>
      <c r="AJ5" s="4"/>
    </row>
    <row r="6" spans="9:36" ht="14.5">
      <c r="I6" s="7">
        <v>1996</v>
      </c>
      <c r="J6" s="5">
        <f t="shared" si="0"/>
        <v>0.65553835030802421</v>
      </c>
      <c r="K6" s="5">
        <f t="shared" ref="K6:K29" si="2">1-J6</f>
        <v>0.34446164969197579</v>
      </c>
      <c r="L6" s="2">
        <f>(J6+J5)/2</f>
        <v>0.65309587512486522</v>
      </c>
      <c r="M6" s="2">
        <f>(K6+K5)/2</f>
        <v>0.34690412487513478</v>
      </c>
      <c r="N6" s="131">
        <f t="shared" ref="N6:N29" si="3">(LN(AD6)-LN(AD5))*100</f>
        <v>1.279757442541829</v>
      </c>
      <c r="O6" s="132">
        <f t="shared" ref="O6:O29" si="4">(LN(AH6)-LN(AH5))*100</f>
        <v>1.1446351447723657</v>
      </c>
      <c r="P6" s="138">
        <f t="shared" ref="P6:P29" si="5">(LN(AB6)-LN(AB5))*100</f>
        <v>1.6632750070371571</v>
      </c>
      <c r="Q6" s="131">
        <f>L6*O6</f>
        <v>0.74755649157378501</v>
      </c>
      <c r="R6" s="132">
        <f>M6*P6</f>
        <v>0.57699696074290863</v>
      </c>
      <c r="S6" s="133">
        <f>N6-Q6-R6</f>
        <v>-4.4796009774864642E-2</v>
      </c>
      <c r="T6" s="142">
        <f t="shared" ref="T6:T23" si="6">T7*EXP(-S7/100)</f>
        <v>1.0045857752954133</v>
      </c>
      <c r="U6" s="5">
        <f>N6</f>
        <v>1.279757442541829</v>
      </c>
      <c r="W6" s="4" t="s">
        <v>70</v>
      </c>
      <c r="X6" s="4" t="s">
        <v>6</v>
      </c>
      <c r="Y6" s="7">
        <v>1996</v>
      </c>
      <c r="Z6" s="17">
        <v>2978318.2</v>
      </c>
      <c r="AA6" s="17">
        <v>2906083.6</v>
      </c>
      <c r="AB6" s="11">
        <f t="shared" si="1"/>
        <v>4613369.4927535011</v>
      </c>
      <c r="AC6" s="7">
        <v>1996</v>
      </c>
      <c r="AD6" s="18">
        <v>1353220.7</v>
      </c>
      <c r="AE6" s="18">
        <v>947689.7</v>
      </c>
      <c r="AF6" s="19">
        <v>406927.5</v>
      </c>
      <c r="AG6" s="7">
        <v>1996</v>
      </c>
      <c r="AH6" s="20">
        <v>41138568.5</v>
      </c>
      <c r="AI6" s="20">
        <v>26946474.399999999</v>
      </c>
      <c r="AJ6" s="4"/>
    </row>
    <row r="7" spans="9:36" ht="14.5">
      <c r="I7" s="7">
        <v>1997</v>
      </c>
      <c r="J7" s="5">
        <f t="shared" si="0"/>
        <v>0.65948320412944172</v>
      </c>
      <c r="K7" s="5">
        <f t="shared" si="2"/>
        <v>0.34051679587055828</v>
      </c>
      <c r="L7" s="2">
        <f t="shared" ref="L7:M29" si="7">(J7+J6)/2</f>
        <v>0.65751077721873297</v>
      </c>
      <c r="M7" s="2">
        <f t="shared" si="7"/>
        <v>0.34248922278126703</v>
      </c>
      <c r="N7" s="131">
        <f t="shared" si="3"/>
        <v>1.5771202666448048</v>
      </c>
      <c r="O7" s="132">
        <f t="shared" si="4"/>
        <v>-1.5048568808495588E-2</v>
      </c>
      <c r="P7" s="138">
        <f t="shared" si="5"/>
        <v>1.6306606655176026</v>
      </c>
      <c r="Q7" s="131">
        <f t="shared" ref="Q7:R29" si="8">L7*O7</f>
        <v>-9.8945961733035159E-3</v>
      </c>
      <c r="R7" s="132">
        <f t="shared" si="8"/>
        <v>0.55848370395310731</v>
      </c>
      <c r="S7" s="133">
        <f t="shared" ref="S7:S29" si="9">N7-Q7-R7</f>
        <v>1.0285311588650008</v>
      </c>
      <c r="T7" s="142">
        <f t="shared" si="6"/>
        <v>1.0149715720323758</v>
      </c>
      <c r="U7" s="5">
        <f t="shared" ref="U7:U29" si="10">N7</f>
        <v>1.5771202666448048</v>
      </c>
      <c r="W7" s="4" t="s">
        <v>70</v>
      </c>
      <c r="X7" s="4" t="s">
        <v>6</v>
      </c>
      <c r="Y7" s="7">
        <v>1997</v>
      </c>
      <c r="Z7" s="17">
        <v>3111030.9</v>
      </c>
      <c r="AA7" s="17">
        <v>3027282.6</v>
      </c>
      <c r="AB7" s="11">
        <f t="shared" si="1"/>
        <v>4689214.6019802382</v>
      </c>
      <c r="AC7" s="7">
        <v>1997</v>
      </c>
      <c r="AD7" s="18">
        <v>1374731.8</v>
      </c>
      <c r="AE7" s="18">
        <v>984597.3</v>
      </c>
      <c r="AF7" s="19">
        <v>426476.6</v>
      </c>
      <c r="AG7" s="7">
        <v>1997</v>
      </c>
      <c r="AH7" s="20">
        <v>41132378.200000003</v>
      </c>
      <c r="AI7" s="20">
        <v>27015726.300000001</v>
      </c>
      <c r="AJ7" s="4"/>
    </row>
    <row r="8" spans="9:36" ht="14.5">
      <c r="I8" s="7">
        <v>1998</v>
      </c>
      <c r="J8" s="5">
        <f t="shared" si="0"/>
        <v>0.63427382602710469</v>
      </c>
      <c r="K8" s="5">
        <f t="shared" si="2"/>
        <v>0.36572617397289531</v>
      </c>
      <c r="L8" s="2">
        <f t="shared" si="7"/>
        <v>0.64687851507827321</v>
      </c>
      <c r="M8" s="2">
        <f t="shared" si="7"/>
        <v>0.35312148492172679</v>
      </c>
      <c r="N8" s="131">
        <f t="shared" si="3"/>
        <v>1.6822397543593937</v>
      </c>
      <c r="O8" s="132">
        <f t="shared" si="4"/>
        <v>1.7258241892822213</v>
      </c>
      <c r="P8" s="138">
        <f t="shared" si="5"/>
        <v>1.7447626273458638</v>
      </c>
      <c r="Q8" s="131">
        <f t="shared" si="8"/>
        <v>1.116398588849048</v>
      </c>
      <c r="R8" s="132">
        <f t="shared" si="8"/>
        <v>0.61611316980430486</v>
      </c>
      <c r="S8" s="133">
        <f t="shared" si="9"/>
        <v>-5.0272004293959172E-2</v>
      </c>
      <c r="T8" s="142">
        <f t="shared" si="6"/>
        <v>1.014461453714196</v>
      </c>
      <c r="U8" s="5">
        <f t="shared" si="10"/>
        <v>1.6822397543593937</v>
      </c>
      <c r="W8" s="4" t="s">
        <v>70</v>
      </c>
      <c r="X8" s="4" t="s">
        <v>6</v>
      </c>
      <c r="Y8" s="7">
        <v>1998</v>
      </c>
      <c r="Z8" s="17">
        <v>3235222.8</v>
      </c>
      <c r="AA8" s="17">
        <v>3165787.3</v>
      </c>
      <c r="AB8" s="11">
        <f t="shared" si="1"/>
        <v>4771748.1796544008</v>
      </c>
      <c r="AC8" s="7">
        <v>1998</v>
      </c>
      <c r="AD8" s="18">
        <v>1398053.7</v>
      </c>
      <c r="AE8" s="18">
        <v>1021600.1</v>
      </c>
      <c r="AF8" s="19">
        <v>424904.5</v>
      </c>
      <c r="AG8" s="7">
        <v>1998</v>
      </c>
      <c r="AH8" s="20">
        <v>41848411.700000003</v>
      </c>
      <c r="AI8" s="20">
        <v>27441799.899999999</v>
      </c>
      <c r="AJ8" s="4"/>
    </row>
    <row r="9" spans="9:36" ht="14.5">
      <c r="I9" s="7">
        <v>1999</v>
      </c>
      <c r="J9" s="5">
        <f t="shared" si="0"/>
        <v>0.6352837838652865</v>
      </c>
      <c r="K9" s="5">
        <f t="shared" si="2"/>
        <v>0.3647162161347135</v>
      </c>
      <c r="L9" s="2">
        <f t="shared" si="7"/>
        <v>0.63477880494619554</v>
      </c>
      <c r="M9" s="2">
        <f t="shared" si="7"/>
        <v>0.3652211950538044</v>
      </c>
      <c r="N9" s="131">
        <f t="shared" si="3"/>
        <v>1.5528702736213873</v>
      </c>
      <c r="O9" s="132">
        <f t="shared" si="4"/>
        <v>0.91186082581096173</v>
      </c>
      <c r="P9" s="138">
        <f t="shared" si="5"/>
        <v>1.8560357115697812</v>
      </c>
      <c r="Q9" s="131">
        <f t="shared" si="8"/>
        <v>0.57882992528553323</v>
      </c>
      <c r="R9" s="132">
        <f t="shared" si="8"/>
        <v>0.67786358064205376</v>
      </c>
      <c r="S9" s="133">
        <f t="shared" si="9"/>
        <v>0.2961767676938003</v>
      </c>
      <c r="T9" s="142">
        <f t="shared" si="6"/>
        <v>1.0174705067156309</v>
      </c>
      <c r="U9" s="5">
        <f t="shared" si="10"/>
        <v>1.5528702736213873</v>
      </c>
      <c r="W9" s="4" t="s">
        <v>70</v>
      </c>
      <c r="X9" s="4" t="s">
        <v>6</v>
      </c>
      <c r="Y9" s="7">
        <v>1999</v>
      </c>
      <c r="Z9" s="17">
        <v>3331649.7</v>
      </c>
      <c r="AA9" s="17">
        <v>3295830.4</v>
      </c>
      <c r="AB9" s="11">
        <f t="shared" si="1"/>
        <v>4861140.5408151904</v>
      </c>
      <c r="AC9" s="7">
        <v>1999</v>
      </c>
      <c r="AD9" s="18">
        <v>1419933.1</v>
      </c>
      <c r="AE9" s="18">
        <v>1051978.5</v>
      </c>
      <c r="AF9" s="19">
        <v>440169.7</v>
      </c>
      <c r="AG9" s="7">
        <v>1999</v>
      </c>
      <c r="AH9" s="20">
        <v>42231756.100000001</v>
      </c>
      <c r="AI9" s="20">
        <v>27815357.800000001</v>
      </c>
      <c r="AJ9" s="4"/>
    </row>
    <row r="10" spans="9:36" ht="14.5">
      <c r="I10" s="7">
        <v>2000</v>
      </c>
      <c r="J10" s="5">
        <f t="shared" si="0"/>
        <v>0.62006711303207929</v>
      </c>
      <c r="K10" s="5">
        <f t="shared" si="2"/>
        <v>0.37993288696792071</v>
      </c>
      <c r="L10" s="2">
        <f t="shared" si="7"/>
        <v>0.62767544844868284</v>
      </c>
      <c r="M10" s="2">
        <f t="shared" si="7"/>
        <v>0.37232455155131711</v>
      </c>
      <c r="N10" s="131">
        <f t="shared" si="3"/>
        <v>3.7260057029451232</v>
      </c>
      <c r="O10" s="132">
        <f t="shared" si="4"/>
        <v>0.88571095884226736</v>
      </c>
      <c r="P10" s="138">
        <f t="shared" si="5"/>
        <v>2.1190161423724874</v>
      </c>
      <c r="Q10" s="131">
        <f t="shared" si="8"/>
        <v>0.55593902328723299</v>
      </c>
      <c r="R10" s="132">
        <f t="shared" si="8"/>
        <v>0.78896173493883826</v>
      </c>
      <c r="S10" s="133">
        <f t="shared" si="9"/>
        <v>2.381104944719052</v>
      </c>
      <c r="T10" s="142">
        <f t="shared" si="6"/>
        <v>1.0419882859035761</v>
      </c>
      <c r="U10" s="5">
        <f t="shared" si="10"/>
        <v>3.7260057029451232</v>
      </c>
      <c r="W10" s="4" t="s">
        <v>70</v>
      </c>
      <c r="X10" s="4" t="s">
        <v>6</v>
      </c>
      <c r="Y10" s="7">
        <v>2000</v>
      </c>
      <c r="Z10" s="17">
        <v>3522738.2</v>
      </c>
      <c r="AA10" s="17">
        <v>3403001.2</v>
      </c>
      <c r="AB10" s="11">
        <f t="shared" si="1"/>
        <v>4965248.0252538985</v>
      </c>
      <c r="AC10" s="7">
        <v>2000</v>
      </c>
      <c r="AD10" s="18">
        <v>1473837.9</v>
      </c>
      <c r="AE10" s="18">
        <v>1112455.8999999999</v>
      </c>
      <c r="AF10" s="19">
        <v>457940.4</v>
      </c>
      <c r="AG10" s="7">
        <v>2000</v>
      </c>
      <c r="AH10" s="20">
        <v>42607468.799999997</v>
      </c>
      <c r="AI10" s="20">
        <v>28286107.800000001</v>
      </c>
      <c r="AJ10" s="4"/>
    </row>
    <row r="11" spans="9:36" ht="14.5">
      <c r="I11" s="7">
        <v>2001</v>
      </c>
      <c r="J11" s="5">
        <f t="shared" si="0"/>
        <v>0.61665408406140498</v>
      </c>
      <c r="K11" s="5">
        <f t="shared" si="2"/>
        <v>0.38334591593859502</v>
      </c>
      <c r="L11" s="2">
        <f t="shared" si="7"/>
        <v>0.61836059854674219</v>
      </c>
      <c r="M11" s="2">
        <f t="shared" si="7"/>
        <v>0.38163940145325786</v>
      </c>
      <c r="N11" s="131">
        <f t="shared" si="3"/>
        <v>1.8338883386421756</v>
      </c>
      <c r="O11" s="132">
        <f t="shared" si="4"/>
        <v>1.2642093163435675</v>
      </c>
      <c r="P11" s="138">
        <f t="shared" si="5"/>
        <v>2.1046383388492629</v>
      </c>
      <c r="Q11" s="131">
        <f t="shared" si="8"/>
        <v>0.78173722954257618</v>
      </c>
      <c r="R11" s="132">
        <f t="shared" si="8"/>
        <v>0.80321291591401156</v>
      </c>
      <c r="S11" s="133">
        <f t="shared" si="9"/>
        <v>0.24893819318558785</v>
      </c>
      <c r="T11" s="142">
        <f t="shared" si="6"/>
        <v>1.0445854240088368</v>
      </c>
      <c r="U11" s="5">
        <f t="shared" si="10"/>
        <v>1.8338883386421756</v>
      </c>
      <c r="W11" s="4" t="s">
        <v>70</v>
      </c>
      <c r="X11" s="4" t="s">
        <v>6</v>
      </c>
      <c r="Y11" s="7">
        <v>2001</v>
      </c>
      <c r="Z11" s="17">
        <v>3685298.9</v>
      </c>
      <c r="AA11" s="17">
        <v>3597664.8</v>
      </c>
      <c r="AB11" s="11">
        <f t="shared" si="1"/>
        <v>5070855.9732668912</v>
      </c>
      <c r="AC11" s="7">
        <v>2001</v>
      </c>
      <c r="AD11" s="18">
        <v>1501115.8</v>
      </c>
      <c r="AE11" s="18">
        <v>1175476.8</v>
      </c>
      <c r="AF11" s="19">
        <v>482845.6</v>
      </c>
      <c r="AG11" s="7">
        <v>2001</v>
      </c>
      <c r="AH11" s="20">
        <v>43149535.600000001</v>
      </c>
      <c r="AI11" s="20">
        <v>28742777.300000001</v>
      </c>
      <c r="AJ11" s="4"/>
    </row>
    <row r="12" spans="9:36" ht="14.5">
      <c r="I12" s="7">
        <v>2002</v>
      </c>
      <c r="J12" s="5">
        <f t="shared" si="0"/>
        <v>0.62129028959700938</v>
      </c>
      <c r="K12" s="5">
        <f t="shared" si="2"/>
        <v>0.37870971040299062</v>
      </c>
      <c r="L12" s="2">
        <f t="shared" si="7"/>
        <v>0.61897218682920718</v>
      </c>
      <c r="M12" s="2">
        <f t="shared" si="7"/>
        <v>0.38102781317079282</v>
      </c>
      <c r="N12" s="131">
        <f t="shared" si="3"/>
        <v>0.36478201596370496</v>
      </c>
      <c r="O12" s="132">
        <f t="shared" si="4"/>
        <v>1.0408864333012247</v>
      </c>
      <c r="P12" s="138">
        <f t="shared" si="5"/>
        <v>2.1837138361414432</v>
      </c>
      <c r="Q12" s="131">
        <f t="shared" si="8"/>
        <v>0.6442797518613127</v>
      </c>
      <c r="R12" s="132">
        <f t="shared" si="8"/>
        <v>0.83205570757577707</v>
      </c>
      <c r="S12" s="133">
        <f t="shared" si="9"/>
        <v>-1.1115534434733849</v>
      </c>
      <c r="T12" s="142">
        <f t="shared" si="6"/>
        <v>1.0330385922501817</v>
      </c>
      <c r="U12" s="5">
        <f t="shared" si="10"/>
        <v>0.36478201596370496</v>
      </c>
      <c r="W12" s="4" t="s">
        <v>70</v>
      </c>
      <c r="X12" s="4" t="s">
        <v>6</v>
      </c>
      <c r="Y12" s="7">
        <v>2002</v>
      </c>
      <c r="Z12" s="17">
        <v>3896237.8</v>
      </c>
      <c r="AA12" s="17">
        <v>3766660.4</v>
      </c>
      <c r="AB12" s="11">
        <f t="shared" si="1"/>
        <v>5182806.8514626743</v>
      </c>
      <c r="AC12" s="7">
        <v>2002</v>
      </c>
      <c r="AD12" s="18">
        <v>1506601.6</v>
      </c>
      <c r="AE12" s="18">
        <v>1217299.8999999999</v>
      </c>
      <c r="AF12" s="19">
        <v>505286.2</v>
      </c>
      <c r="AG12" s="7">
        <v>2002</v>
      </c>
      <c r="AH12" s="20">
        <v>43601018.899999999</v>
      </c>
      <c r="AI12" s="20">
        <v>29130096.5</v>
      </c>
      <c r="AJ12" s="4"/>
    </row>
    <row r="13" spans="9:36" ht="14.5">
      <c r="I13" s="7">
        <v>2003</v>
      </c>
      <c r="J13" s="5">
        <f t="shared" si="0"/>
        <v>0.62979867152686286</v>
      </c>
      <c r="K13" s="5">
        <f t="shared" si="2"/>
        <v>0.37020132847313714</v>
      </c>
      <c r="L13" s="2">
        <f t="shared" si="7"/>
        <v>0.62554448056193612</v>
      </c>
      <c r="M13" s="2">
        <f t="shared" si="7"/>
        <v>0.37445551943806388</v>
      </c>
      <c r="N13" s="131">
        <f t="shared" si="3"/>
        <v>6.9907782436473553E-2</v>
      </c>
      <c r="O13" s="132">
        <f t="shared" si="4"/>
        <v>0.84968362570663203</v>
      </c>
      <c r="P13" s="138">
        <f t="shared" si="5"/>
        <v>1.9534218762874644</v>
      </c>
      <c r="Q13" s="131">
        <f t="shared" si="8"/>
        <v>0.53151490228463771</v>
      </c>
      <c r="R13" s="132">
        <f t="shared" si="8"/>
        <v>0.73146960336689981</v>
      </c>
      <c r="S13" s="133">
        <f t="shared" si="9"/>
        <v>-1.1930767232150639</v>
      </c>
      <c r="T13" s="142">
        <f t="shared" si="6"/>
        <v>1.020786880751904</v>
      </c>
      <c r="U13" s="5">
        <f t="shared" si="10"/>
        <v>6.9907782436473553E-2</v>
      </c>
      <c r="W13" s="4" t="s">
        <v>70</v>
      </c>
      <c r="X13" s="4" t="s">
        <v>6</v>
      </c>
      <c r="Y13" s="7">
        <v>2003</v>
      </c>
      <c r="Z13" s="17">
        <v>4060088.8</v>
      </c>
      <c r="AA13" s="17">
        <v>3973096</v>
      </c>
      <c r="AB13" s="11">
        <f t="shared" si="1"/>
        <v>5285044.2471244819</v>
      </c>
      <c r="AC13" s="7">
        <v>2003</v>
      </c>
      <c r="AD13" s="18">
        <v>1507655.2</v>
      </c>
      <c r="AE13" s="18">
        <v>1261478.2</v>
      </c>
      <c r="AF13" s="19">
        <v>526410</v>
      </c>
      <c r="AG13" s="7">
        <v>2003</v>
      </c>
      <c r="AH13" s="20">
        <v>43973068</v>
      </c>
      <c r="AI13" s="20">
        <v>29135965.100000001</v>
      </c>
      <c r="AJ13" s="4"/>
    </row>
    <row r="14" spans="9:36" ht="14.5">
      <c r="I14" s="7">
        <v>2004</v>
      </c>
      <c r="J14" s="5">
        <f t="shared" si="0"/>
        <v>0.62903683405199573</v>
      </c>
      <c r="K14" s="5">
        <f t="shared" si="2"/>
        <v>0.37096316594800427</v>
      </c>
      <c r="L14" s="2">
        <f t="shared" si="7"/>
        <v>0.62941775278942935</v>
      </c>
      <c r="M14" s="2">
        <f t="shared" si="7"/>
        <v>0.3705822472105707</v>
      </c>
      <c r="N14" s="131">
        <f t="shared" si="3"/>
        <v>1.5706873023562551</v>
      </c>
      <c r="O14" s="132">
        <f t="shared" si="4"/>
        <v>0.57845291325904213</v>
      </c>
      <c r="P14" s="138">
        <f t="shared" si="5"/>
        <v>1.8914375392505178</v>
      </c>
      <c r="Q14" s="131">
        <f t="shared" si="8"/>
        <v>0.36408853275800501</v>
      </c>
      <c r="R14" s="132">
        <f t="shared" si="8"/>
        <v>0.70093317375388897</v>
      </c>
      <c r="S14" s="133">
        <f t="shared" si="9"/>
        <v>0.5056655958443611</v>
      </c>
      <c r="T14" s="142">
        <f t="shared" si="6"/>
        <v>1.0259617214827479</v>
      </c>
      <c r="U14" s="5">
        <f t="shared" si="10"/>
        <v>1.5706873023562551</v>
      </c>
      <c r="W14" s="4" t="s">
        <v>70</v>
      </c>
      <c r="X14" s="4" t="s">
        <v>6</v>
      </c>
      <c r="Y14" s="7">
        <v>2004</v>
      </c>
      <c r="Z14" s="17">
        <v>4288240.5</v>
      </c>
      <c r="AA14" s="17">
        <v>4137613.7</v>
      </c>
      <c r="AB14" s="11">
        <f t="shared" si="1"/>
        <v>5385958.9184375582</v>
      </c>
      <c r="AC14" s="7">
        <v>2004</v>
      </c>
      <c r="AD14" s="18">
        <v>1531522.7</v>
      </c>
      <c r="AE14" s="18">
        <v>1310293</v>
      </c>
      <c r="AF14" s="19">
        <v>545614.19999999995</v>
      </c>
      <c r="AG14" s="7">
        <v>2004</v>
      </c>
      <c r="AH14" s="20">
        <v>44228168.600000001</v>
      </c>
      <c r="AI14" s="20">
        <v>29277913.5</v>
      </c>
      <c r="AJ14" s="4"/>
    </row>
    <row r="15" spans="9:36" ht="14.5">
      <c r="I15" s="7">
        <v>2005</v>
      </c>
      <c r="J15" s="5">
        <f t="shared" si="0"/>
        <v>0.63457160902238008</v>
      </c>
      <c r="K15" s="5">
        <f t="shared" si="2"/>
        <v>0.36542839097761992</v>
      </c>
      <c r="L15" s="2">
        <f t="shared" si="7"/>
        <v>0.63180422153718796</v>
      </c>
      <c r="M15" s="2">
        <f t="shared" si="7"/>
        <v>0.3681957784628121</v>
      </c>
      <c r="N15" s="131">
        <f t="shared" si="3"/>
        <v>0.81014822737444092</v>
      </c>
      <c r="O15" s="132">
        <f t="shared" si="4"/>
        <v>0.36872850631759491</v>
      </c>
      <c r="P15" s="138">
        <f t="shared" si="5"/>
        <v>1.8441229415049776</v>
      </c>
      <c r="Q15" s="131">
        <f t="shared" si="8"/>
        <v>0.23296422689255813</v>
      </c>
      <c r="R15" s="132">
        <f t="shared" si="8"/>
        <v>0.67899828202855617</v>
      </c>
      <c r="S15" s="133">
        <f t="shared" si="9"/>
        <v>-0.10181428154667338</v>
      </c>
      <c r="T15" s="142">
        <f t="shared" si="6"/>
        <v>1.0249176775102005</v>
      </c>
      <c r="U15" s="5">
        <f t="shared" si="10"/>
        <v>0.81014822737444092</v>
      </c>
      <c r="W15" s="4" t="s">
        <v>70</v>
      </c>
      <c r="X15" s="4" t="s">
        <v>6</v>
      </c>
      <c r="Y15" s="7">
        <v>2005</v>
      </c>
      <c r="Z15" s="17">
        <v>4536748.5999999996</v>
      </c>
      <c r="AA15" s="17">
        <v>4368054.5999999996</v>
      </c>
      <c r="AB15" s="11">
        <f t="shared" si="1"/>
        <v>5486204.103779207</v>
      </c>
      <c r="AC15" s="7">
        <v>2005</v>
      </c>
      <c r="AD15" s="18">
        <v>1543980.7</v>
      </c>
      <c r="AE15" s="18">
        <v>1346105.3</v>
      </c>
      <c r="AF15" s="19">
        <v>569230</v>
      </c>
      <c r="AG15" s="7">
        <v>2005</v>
      </c>
      <c r="AH15" s="20">
        <v>44391551.5</v>
      </c>
      <c r="AI15" s="20">
        <v>29582061.300000001</v>
      </c>
      <c r="AJ15" s="4"/>
    </row>
    <row r="16" spans="9:36" ht="14.5">
      <c r="I16" s="7">
        <v>2006</v>
      </c>
      <c r="J16" s="5">
        <f t="shared" si="0"/>
        <v>0.63830581525283947</v>
      </c>
      <c r="K16" s="5">
        <f t="shared" si="2"/>
        <v>0.36169418474716053</v>
      </c>
      <c r="L16" s="2">
        <f t="shared" si="7"/>
        <v>0.63643871213760983</v>
      </c>
      <c r="M16" s="2">
        <f t="shared" si="7"/>
        <v>0.36356128786239023</v>
      </c>
      <c r="N16" s="131">
        <f t="shared" si="3"/>
        <v>1.8888341747336668</v>
      </c>
      <c r="O16" s="132">
        <f t="shared" si="4"/>
        <v>1.9951948351479842</v>
      </c>
      <c r="P16" s="138">
        <f t="shared" si="5"/>
        <v>1.8757805234940861</v>
      </c>
      <c r="Q16" s="131">
        <f t="shared" si="8"/>
        <v>1.2698192313451939</v>
      </c>
      <c r="R16" s="132">
        <f t="shared" si="8"/>
        <v>0.68196118286869845</v>
      </c>
      <c r="S16" s="133">
        <f t="shared" si="9"/>
        <v>-6.2946239480225596E-2</v>
      </c>
      <c r="T16" s="142">
        <f t="shared" si="6"/>
        <v>1.0242727333797732</v>
      </c>
      <c r="U16" s="5">
        <f t="shared" si="10"/>
        <v>1.8888341747336668</v>
      </c>
      <c r="W16" s="4" t="s">
        <v>70</v>
      </c>
      <c r="X16" s="4" t="s">
        <v>6</v>
      </c>
      <c r="Y16" s="7">
        <v>2006</v>
      </c>
      <c r="Z16" s="17">
        <v>4772489.4000000004</v>
      </c>
      <c r="AA16" s="17">
        <v>4622651.2</v>
      </c>
      <c r="AB16" s="11">
        <f t="shared" si="1"/>
        <v>5590084.4899758995</v>
      </c>
      <c r="AC16" s="7">
        <v>2006</v>
      </c>
      <c r="AD16" s="18">
        <v>1573421.1</v>
      </c>
      <c r="AE16" s="18">
        <v>1391185.8</v>
      </c>
      <c r="AF16" s="19">
        <v>594845.30000000005</v>
      </c>
      <c r="AG16" s="7">
        <v>2006</v>
      </c>
      <c r="AH16" s="20">
        <v>45286144.200000003</v>
      </c>
      <c r="AI16" s="20">
        <v>30335799.300000001</v>
      </c>
      <c r="AJ16" s="4"/>
    </row>
    <row r="17" spans="9:36" ht="14.5">
      <c r="I17" s="7">
        <v>2007</v>
      </c>
      <c r="J17" s="5">
        <f t="shared" si="0"/>
        <v>0.63588165608779113</v>
      </c>
      <c r="K17" s="5">
        <f t="shared" si="2"/>
        <v>0.36411834391220887</v>
      </c>
      <c r="L17" s="2">
        <f t="shared" si="7"/>
        <v>0.63709373567031524</v>
      </c>
      <c r="M17" s="2">
        <f t="shared" si="7"/>
        <v>0.3629062643296847</v>
      </c>
      <c r="N17" s="131">
        <f t="shared" si="3"/>
        <v>1.5518513860946825</v>
      </c>
      <c r="O17" s="132">
        <f t="shared" si="4"/>
        <v>1.5521621297327926</v>
      </c>
      <c r="P17" s="138">
        <f t="shared" si="5"/>
        <v>1.8465503411800199</v>
      </c>
      <c r="Q17" s="131">
        <f t="shared" si="8"/>
        <v>0.98887276959745729</v>
      </c>
      <c r="R17" s="132">
        <f t="shared" si="8"/>
        <v>0.67012468621434573</v>
      </c>
      <c r="S17" s="133">
        <f t="shared" si="9"/>
        <v>-0.10714606971712048</v>
      </c>
      <c r="T17" s="142">
        <f t="shared" si="6"/>
        <v>1.0231758531397435</v>
      </c>
      <c r="U17" s="5">
        <f t="shared" si="10"/>
        <v>1.5518513860946825</v>
      </c>
      <c r="W17" s="4" t="s">
        <v>70</v>
      </c>
      <c r="X17" s="4" t="s">
        <v>6</v>
      </c>
      <c r="Y17" s="7">
        <v>2007</v>
      </c>
      <c r="Z17" s="17">
        <v>5035396.9000000004</v>
      </c>
      <c r="AA17" s="17">
        <v>4861434.5</v>
      </c>
      <c r="AB17" s="11">
        <f t="shared" si="1"/>
        <v>5694267.1465092702</v>
      </c>
      <c r="AC17" s="7">
        <v>2007</v>
      </c>
      <c r="AD17" s="18">
        <v>1598028.7</v>
      </c>
      <c r="AE17" s="18">
        <v>1449716.8</v>
      </c>
      <c r="AF17" s="19">
        <v>617344.5</v>
      </c>
      <c r="AG17" s="7">
        <v>2007</v>
      </c>
      <c r="AH17" s="20">
        <v>45994542.100000001</v>
      </c>
      <c r="AI17" s="20">
        <v>30801680.699999999</v>
      </c>
      <c r="AJ17" s="4"/>
    </row>
    <row r="18" spans="9:36" ht="14.5">
      <c r="I18" s="7">
        <v>2008</v>
      </c>
      <c r="J18" s="5">
        <f t="shared" si="0"/>
        <v>0.63866289409609345</v>
      </c>
      <c r="K18" s="5">
        <f t="shared" si="2"/>
        <v>0.36133710590390655</v>
      </c>
      <c r="L18" s="2">
        <f t="shared" si="7"/>
        <v>0.63727227509194229</v>
      </c>
      <c r="M18" s="2">
        <f t="shared" si="7"/>
        <v>0.36272772490805771</v>
      </c>
      <c r="N18" s="131">
        <f t="shared" si="3"/>
        <v>-0.70311052681901742</v>
      </c>
      <c r="O18" s="132">
        <f t="shared" si="4"/>
        <v>-0.39483564071289834</v>
      </c>
      <c r="P18" s="138">
        <f t="shared" si="5"/>
        <v>1.5025436702067907</v>
      </c>
      <c r="Q18" s="131">
        <f t="shared" si="8"/>
        <v>-0.25161780704449344</v>
      </c>
      <c r="R18" s="132">
        <f t="shared" si="8"/>
        <v>0.54501424706911217</v>
      </c>
      <c r="S18" s="133">
        <f t="shared" si="9"/>
        <v>-0.99650696684363615</v>
      </c>
      <c r="T18" s="142">
        <f t="shared" si="6"/>
        <v>1.0130304681692972</v>
      </c>
      <c r="U18" s="5">
        <f t="shared" si="10"/>
        <v>-0.70311052681901742</v>
      </c>
      <c r="W18" s="4" t="s">
        <v>70</v>
      </c>
      <c r="X18" s="4" t="s">
        <v>6</v>
      </c>
      <c r="Y18" s="7">
        <v>2008</v>
      </c>
      <c r="Z18" s="17">
        <v>5283244.9000000004</v>
      </c>
      <c r="AA18" s="17">
        <v>5111627.2</v>
      </c>
      <c r="AB18" s="11">
        <f t="shared" si="1"/>
        <v>5780472.0081078745</v>
      </c>
      <c r="AC18" s="7">
        <v>2008</v>
      </c>
      <c r="AD18" s="18">
        <v>1586832.2</v>
      </c>
      <c r="AE18" s="18">
        <v>1477269.4</v>
      </c>
      <c r="AF18" s="19">
        <v>639277.30000000005</v>
      </c>
      <c r="AG18" s="7">
        <v>2008</v>
      </c>
      <c r="AH18" s="20">
        <v>45813297.299999997</v>
      </c>
      <c r="AI18" s="20">
        <v>31041982.300000001</v>
      </c>
      <c r="AJ18" s="4"/>
    </row>
    <row r="19" spans="9:36" ht="14.5">
      <c r="I19" s="7">
        <v>2009</v>
      </c>
      <c r="J19" s="5">
        <f t="shared" si="0"/>
        <v>0.65743072300303984</v>
      </c>
      <c r="K19" s="5">
        <f t="shared" si="2"/>
        <v>0.34256927699696016</v>
      </c>
      <c r="L19" s="2">
        <f t="shared" si="7"/>
        <v>0.64804680854956664</v>
      </c>
      <c r="M19" s="2">
        <f t="shared" si="7"/>
        <v>0.35195319145043336</v>
      </c>
      <c r="N19" s="131">
        <f t="shared" si="3"/>
        <v>-5.6002230850531021</v>
      </c>
      <c r="O19" s="132">
        <f t="shared" si="4"/>
        <v>-3.4133293889130556</v>
      </c>
      <c r="P19" s="138">
        <f t="shared" si="5"/>
        <v>0.82229185392570514</v>
      </c>
      <c r="Q19" s="131">
        <f t="shared" si="8"/>
        <v>-2.2119972170135482</v>
      </c>
      <c r="R19" s="132">
        <f t="shared" si="8"/>
        <v>0.28940824229284551</v>
      </c>
      <c r="S19" s="133">
        <f t="shared" si="9"/>
        <v>-3.6776341103323995</v>
      </c>
      <c r="T19" s="142">
        <f t="shared" si="6"/>
        <v>0.97645165423502689</v>
      </c>
      <c r="U19" s="5">
        <f t="shared" si="10"/>
        <v>-5.6002230850531021</v>
      </c>
      <c r="W19" s="4" t="s">
        <v>70</v>
      </c>
      <c r="X19" s="4" t="s">
        <v>6</v>
      </c>
      <c r="Y19" s="7">
        <v>2009</v>
      </c>
      <c r="Z19" s="17">
        <v>5406957.9000000004</v>
      </c>
      <c r="AA19" s="17">
        <v>5326867.7</v>
      </c>
      <c r="AB19" s="11">
        <f t="shared" si="1"/>
        <v>5828200.3226358052</v>
      </c>
      <c r="AC19" s="7">
        <v>2009</v>
      </c>
      <c r="AD19" s="18">
        <v>1500408.6</v>
      </c>
      <c r="AE19" s="18">
        <v>1425156.9</v>
      </c>
      <c r="AF19" s="19">
        <v>634819.4</v>
      </c>
      <c r="AG19" s="7">
        <v>2009</v>
      </c>
      <c r="AH19" s="20">
        <v>44275925.600000001</v>
      </c>
      <c r="AI19" s="20">
        <v>29998888.5</v>
      </c>
      <c r="AJ19" s="4"/>
    </row>
    <row r="20" spans="9:36" ht="14.5">
      <c r="I20" s="7">
        <v>2010</v>
      </c>
      <c r="J20" s="5">
        <f t="shared" si="0"/>
        <v>0.65809953020601308</v>
      </c>
      <c r="K20" s="5">
        <f t="shared" si="2"/>
        <v>0.34190046979398692</v>
      </c>
      <c r="L20" s="2">
        <f t="shared" si="7"/>
        <v>0.65776512660452646</v>
      </c>
      <c r="M20" s="2">
        <f t="shared" si="7"/>
        <v>0.34223487339547354</v>
      </c>
      <c r="N20" s="131">
        <f t="shared" si="3"/>
        <v>1.8104739007728909</v>
      </c>
      <c r="O20" s="132">
        <f t="shared" si="4"/>
        <v>-0.54922957423357843</v>
      </c>
      <c r="P20" s="138">
        <f t="shared" si="5"/>
        <v>0.71890410932784476</v>
      </c>
      <c r="Q20" s="131">
        <f t="shared" si="8"/>
        <v>-0.36126406043069986</v>
      </c>
      <c r="R20" s="132">
        <f t="shared" si="8"/>
        <v>0.24603405683930063</v>
      </c>
      <c r="S20" s="133">
        <f t="shared" si="9"/>
        <v>1.9257039043642901</v>
      </c>
      <c r="T20" s="142">
        <f t="shared" si="6"/>
        <v>0.99543744016508073</v>
      </c>
      <c r="U20" s="5">
        <f t="shared" si="10"/>
        <v>1.8104739007728909</v>
      </c>
      <c r="W20" s="4" t="s">
        <v>70</v>
      </c>
      <c r="X20" s="4" t="s">
        <v>6</v>
      </c>
      <c r="Y20" s="7">
        <v>2010</v>
      </c>
      <c r="Z20" s="17">
        <v>5577289.7000000002</v>
      </c>
      <c r="AA20" s="17">
        <v>5445968.7999999998</v>
      </c>
      <c r="AB20" s="11">
        <f t="shared" si="1"/>
        <v>5870250.4632456126</v>
      </c>
      <c r="AC20" s="7">
        <v>2010</v>
      </c>
      <c r="AD20" s="18">
        <v>1527820.5</v>
      </c>
      <c r="AE20" s="18">
        <v>1449430.4</v>
      </c>
      <c r="AF20" s="19">
        <v>642624.6</v>
      </c>
      <c r="AG20" s="7">
        <v>2010</v>
      </c>
      <c r="AH20" s="20">
        <v>44033415.700000003</v>
      </c>
      <c r="AI20" s="20">
        <v>29665438.699999999</v>
      </c>
      <c r="AJ20" s="4"/>
    </row>
    <row r="21" spans="9:36" ht="14.5">
      <c r="I21" s="7">
        <v>2011</v>
      </c>
      <c r="J21" s="5">
        <f t="shared" si="0"/>
        <v>0.65101750292423</v>
      </c>
      <c r="K21" s="5">
        <f t="shared" si="2"/>
        <v>0.34898249707577</v>
      </c>
      <c r="L21" s="2">
        <f t="shared" si="7"/>
        <v>0.65455851656512154</v>
      </c>
      <c r="M21" s="2">
        <f t="shared" si="7"/>
        <v>0.34544148343487846</v>
      </c>
      <c r="N21" s="131">
        <f t="shared" si="3"/>
        <v>0.72678375573644871</v>
      </c>
      <c r="O21" s="132">
        <f t="shared" si="4"/>
        <v>3.2023275376502625E-2</v>
      </c>
      <c r="P21" s="138">
        <f t="shared" si="5"/>
        <v>0.57372905989723222</v>
      </c>
      <c r="Q21" s="131">
        <f t="shared" si="8"/>
        <v>2.0961107625999943E-2</v>
      </c>
      <c r="R21" s="132">
        <f t="shared" si="8"/>
        <v>0.19818981754059814</v>
      </c>
      <c r="S21" s="133">
        <f t="shared" si="9"/>
        <v>0.50763283056985065</v>
      </c>
      <c r="T21" s="142">
        <f t="shared" si="6"/>
        <v>1.0005034549172989</v>
      </c>
      <c r="U21" s="5">
        <f t="shared" si="10"/>
        <v>0.72678375573644871</v>
      </c>
      <c r="W21" s="4" t="s">
        <v>70</v>
      </c>
      <c r="X21" s="4" t="s">
        <v>6</v>
      </c>
      <c r="Y21" s="7">
        <v>2011</v>
      </c>
      <c r="Z21" s="17">
        <v>5792216.0999999996</v>
      </c>
      <c r="AA21" s="17">
        <v>5609380.2000000002</v>
      </c>
      <c r="AB21" s="11">
        <f t="shared" si="1"/>
        <v>5904026.5951346885</v>
      </c>
      <c r="AC21" s="7">
        <v>2011</v>
      </c>
      <c r="AD21" s="18">
        <v>1538964.9</v>
      </c>
      <c r="AE21" s="18">
        <v>1480874.8</v>
      </c>
      <c r="AF21" s="19">
        <v>651477.1</v>
      </c>
      <c r="AG21" s="7">
        <v>2011</v>
      </c>
      <c r="AH21" s="20">
        <v>44047518.899999999</v>
      </c>
      <c r="AI21" s="20">
        <v>29765254.300000001</v>
      </c>
      <c r="AJ21" s="4"/>
    </row>
    <row r="22" spans="9:36" ht="14.5">
      <c r="I22" s="7">
        <v>2012</v>
      </c>
      <c r="J22" s="5">
        <f t="shared" si="0"/>
        <v>0.65118891674524559</v>
      </c>
      <c r="K22" s="5">
        <f t="shared" si="2"/>
        <v>0.34881108325475441</v>
      </c>
      <c r="L22" s="2">
        <f t="shared" si="7"/>
        <v>0.65110320983473779</v>
      </c>
      <c r="M22" s="2">
        <f t="shared" si="7"/>
        <v>0.34889679016526221</v>
      </c>
      <c r="N22" s="131">
        <f t="shared" si="3"/>
        <v>-2.7105939545325697</v>
      </c>
      <c r="O22" s="132">
        <f t="shared" si="4"/>
        <v>-2.4902685872337571</v>
      </c>
      <c r="P22" s="138">
        <f t="shared" si="5"/>
        <v>6.0752103287597947E-3</v>
      </c>
      <c r="Q22" s="131">
        <f t="shared" si="8"/>
        <v>-1.621421870498517</v>
      </c>
      <c r="R22" s="132">
        <f t="shared" si="8"/>
        <v>2.1196213832831395E-3</v>
      </c>
      <c r="S22" s="133">
        <f t="shared" si="9"/>
        <v>-1.0912917054173357</v>
      </c>
      <c r="T22" s="142">
        <f t="shared" si="6"/>
        <v>0.98964440343384974</v>
      </c>
      <c r="U22" s="5">
        <f t="shared" si="10"/>
        <v>-2.7105939545325697</v>
      </c>
      <c r="W22" s="4" t="s">
        <v>70</v>
      </c>
      <c r="X22" s="4" t="s">
        <v>6</v>
      </c>
      <c r="Y22" s="7">
        <v>2012</v>
      </c>
      <c r="Z22" s="17">
        <v>5867916.4000000004</v>
      </c>
      <c r="AA22" s="17">
        <v>5792568</v>
      </c>
      <c r="AB22" s="11">
        <f t="shared" si="1"/>
        <v>5904385.2880637776</v>
      </c>
      <c r="AC22" s="7">
        <v>2012</v>
      </c>
      <c r="AD22" s="18">
        <v>1497810.1</v>
      </c>
      <c r="AE22" s="18">
        <v>1458006.7</v>
      </c>
      <c r="AF22" s="19">
        <v>642568</v>
      </c>
      <c r="AG22" s="7">
        <v>2012</v>
      </c>
      <c r="AH22" s="20">
        <v>42964162.600000001</v>
      </c>
      <c r="AI22" s="20">
        <v>29077624.600000001</v>
      </c>
      <c r="AJ22" s="4"/>
    </row>
    <row r="23" spans="9:36" ht="14.5">
      <c r="I23" s="7">
        <v>2013</v>
      </c>
      <c r="J23" s="5">
        <f t="shared" si="0"/>
        <v>0.64716693234260081</v>
      </c>
      <c r="K23" s="5">
        <f t="shared" si="2"/>
        <v>0.35283306765739919</v>
      </c>
      <c r="L23" s="2">
        <f t="shared" si="7"/>
        <v>0.6491779245439232</v>
      </c>
      <c r="M23" s="2">
        <f t="shared" si="7"/>
        <v>0.3508220754560768</v>
      </c>
      <c r="N23" s="131">
        <f t="shared" si="3"/>
        <v>-1.574097584902745</v>
      </c>
      <c r="O23" s="132">
        <f t="shared" si="4"/>
        <v>-2.6499290235513229</v>
      </c>
      <c r="P23" s="138">
        <f t="shared" si="5"/>
        <v>-0.3168761731339842</v>
      </c>
      <c r="Q23" s="131">
        <f t="shared" si="8"/>
        <v>-1.7202754236977527</v>
      </c>
      <c r="R23" s="132">
        <f t="shared" si="8"/>
        <v>-0.11116715672144346</v>
      </c>
      <c r="S23" s="133">
        <f t="shared" si="9"/>
        <v>0.25734499551645112</v>
      </c>
      <c r="T23" s="142">
        <f t="shared" si="6"/>
        <v>0.99219448362401486</v>
      </c>
      <c r="U23" s="5">
        <f t="shared" si="10"/>
        <v>-1.574097584902745</v>
      </c>
      <c r="W23" s="4" t="s">
        <v>70</v>
      </c>
      <c r="X23" s="4" t="s">
        <v>6</v>
      </c>
      <c r="Y23" s="7">
        <v>2013</v>
      </c>
      <c r="Z23" s="17">
        <v>5848300</v>
      </c>
      <c r="AA23" s="17">
        <v>5849351.7999999998</v>
      </c>
      <c r="AB23" s="11">
        <f t="shared" si="1"/>
        <v>5885705.3097466379</v>
      </c>
      <c r="AC23" s="7">
        <v>2013</v>
      </c>
      <c r="AD23" s="18">
        <v>1474417.7</v>
      </c>
      <c r="AE23" s="18">
        <v>1451514.3</v>
      </c>
      <c r="AF23" s="19">
        <v>636555.30000000005</v>
      </c>
      <c r="AG23" s="7">
        <v>2013</v>
      </c>
      <c r="AH23" s="20">
        <v>41840595.399999999</v>
      </c>
      <c r="AI23" s="20">
        <v>28352826.300000001</v>
      </c>
      <c r="AJ23" s="4"/>
    </row>
    <row r="24" spans="9:36" ht="14.5">
      <c r="I24" s="7">
        <v>2014</v>
      </c>
      <c r="J24" s="5">
        <f t="shared" si="0"/>
        <v>0.64323420377393881</v>
      </c>
      <c r="K24" s="5">
        <f t="shared" si="2"/>
        <v>0.35676579622606119</v>
      </c>
      <c r="L24" s="2">
        <f t="shared" si="7"/>
        <v>0.64520056805826975</v>
      </c>
      <c r="M24" s="2">
        <f t="shared" si="7"/>
        <v>0.35479943194173019</v>
      </c>
      <c r="N24" s="131">
        <f t="shared" si="3"/>
        <v>5.3559346597964463E-2</v>
      </c>
      <c r="O24" s="132">
        <f t="shared" si="4"/>
        <v>-8.4065439060054814E-2</v>
      </c>
      <c r="P24" s="138">
        <f t="shared" si="5"/>
        <v>-0.41928998133808904</v>
      </c>
      <c r="Q24" s="131">
        <f t="shared" si="8"/>
        <v>-5.4239069035615227E-2</v>
      </c>
      <c r="R24" s="132">
        <f t="shared" si="8"/>
        <v>-0.14876384719761265</v>
      </c>
      <c r="S24" s="133">
        <f t="shared" si="9"/>
        <v>0.25656226283119232</v>
      </c>
      <c r="T24" s="142">
        <f>T25*EXP(-S25/100)</f>
        <v>0.99474334855752056</v>
      </c>
      <c r="U24" s="5">
        <f t="shared" si="10"/>
        <v>5.3559346597964463E-2</v>
      </c>
      <c r="W24" s="4" t="s">
        <v>70</v>
      </c>
      <c r="X24" s="4" t="s">
        <v>6</v>
      </c>
      <c r="Y24" s="7">
        <v>2014</v>
      </c>
      <c r="Z24" s="17">
        <v>5830555.2000000002</v>
      </c>
      <c r="AA24" s="17">
        <v>5823830</v>
      </c>
      <c r="AB24" s="11">
        <f t="shared" si="1"/>
        <v>5861078.8013716396</v>
      </c>
      <c r="AC24" s="7">
        <v>2014</v>
      </c>
      <c r="AD24" s="18">
        <v>1475207.6</v>
      </c>
      <c r="AE24" s="18">
        <v>1462744.6</v>
      </c>
      <c r="AF24" s="19">
        <v>638359.4</v>
      </c>
      <c r="AG24" s="7">
        <v>2014</v>
      </c>
      <c r="AH24" s="20">
        <v>41805436.700000003</v>
      </c>
      <c r="AI24" s="20">
        <v>28363537.100000001</v>
      </c>
      <c r="AJ24" s="4"/>
    </row>
    <row r="25" spans="9:36" ht="14.5">
      <c r="I25" s="7">
        <v>2015</v>
      </c>
      <c r="J25" s="5">
        <f t="shared" si="0"/>
        <v>0.64162094856804985</v>
      </c>
      <c r="K25" s="5">
        <f t="shared" si="2"/>
        <v>0.35837905143195015</v>
      </c>
      <c r="L25" s="2">
        <f t="shared" si="7"/>
        <v>0.64242757617099433</v>
      </c>
      <c r="M25" s="2">
        <f t="shared" si="7"/>
        <v>0.35757242382900567</v>
      </c>
      <c r="N25" s="131">
        <f t="shared" si="3"/>
        <v>0.86671403255031976</v>
      </c>
      <c r="O25" s="132">
        <f t="shared" si="4"/>
        <v>0.71594209997520863</v>
      </c>
      <c r="P25" s="138">
        <f t="shared" si="5"/>
        <v>-0.33637532379593438</v>
      </c>
      <c r="Q25" s="131">
        <f t="shared" si="8"/>
        <v>0.459940947965845</v>
      </c>
      <c r="R25" s="132">
        <f t="shared" si="8"/>
        <v>-0.12027853984597886</v>
      </c>
      <c r="S25" s="133">
        <f t="shared" si="9"/>
        <v>0.52705162443045361</v>
      </c>
      <c r="T25" s="142">
        <v>1</v>
      </c>
      <c r="U25" s="5">
        <f t="shared" si="10"/>
        <v>0.86671403255031976</v>
      </c>
      <c r="W25" s="4" t="s">
        <v>70</v>
      </c>
      <c r="X25" s="4" t="s">
        <v>6</v>
      </c>
      <c r="Y25" s="7">
        <v>2015</v>
      </c>
      <c r="Z25" s="17">
        <v>5841396.7000000002</v>
      </c>
      <c r="AA25" s="17">
        <v>5810975.5999999996</v>
      </c>
      <c r="AB25" s="11">
        <f>Z25</f>
        <v>5841396.7000000002</v>
      </c>
      <c r="AC25" s="7">
        <v>2015</v>
      </c>
      <c r="AD25" s="18">
        <v>1488049</v>
      </c>
      <c r="AE25" s="18">
        <v>1488049</v>
      </c>
      <c r="AF25" s="19">
        <v>651583.19999999995</v>
      </c>
      <c r="AG25" s="7">
        <v>2015</v>
      </c>
      <c r="AH25" s="20">
        <v>42105813.399999999</v>
      </c>
      <c r="AI25" s="20">
        <v>28735328.899999999</v>
      </c>
      <c r="AJ25" s="4"/>
    </row>
    <row r="26" spans="9:36" ht="14.5">
      <c r="I26" s="7">
        <v>2016</v>
      </c>
      <c r="J26" s="5">
        <f t="shared" si="0"/>
        <v>0.63464862362611374</v>
      </c>
      <c r="K26" s="5">
        <f t="shared" si="2"/>
        <v>0.36535137637388626</v>
      </c>
      <c r="L26" s="2">
        <f t="shared" si="7"/>
        <v>0.63813478609708185</v>
      </c>
      <c r="M26" s="2">
        <f t="shared" si="7"/>
        <v>0.3618652139029182</v>
      </c>
      <c r="N26" s="131">
        <f t="shared" si="3"/>
        <v>1.3489012397188915</v>
      </c>
      <c r="O26" s="132">
        <f t="shared" si="4"/>
        <v>1.5930344112987882</v>
      </c>
      <c r="P26" s="138">
        <f t="shared" si="5"/>
        <v>-0.15923077674671049</v>
      </c>
      <c r="Q26" s="131">
        <f t="shared" si="8"/>
        <v>1.0165706732994428</v>
      </c>
      <c r="R26" s="132">
        <f t="shared" si="8"/>
        <v>-5.7620079087376208E-2</v>
      </c>
      <c r="S26" s="133">
        <f t="shared" si="9"/>
        <v>0.3899506455068249</v>
      </c>
      <c r="T26" s="142">
        <f>T25*EXP(S26/100)</f>
        <v>1.0039071194227538</v>
      </c>
      <c r="U26" s="5">
        <f t="shared" si="10"/>
        <v>1.3489012397188915</v>
      </c>
      <c r="W26" s="4" t="s">
        <v>70</v>
      </c>
      <c r="X26" s="4" t="s">
        <v>6</v>
      </c>
      <c r="Y26" s="7">
        <v>2016</v>
      </c>
      <c r="Z26" s="17">
        <v>5849623.5999999996</v>
      </c>
      <c r="AA26" s="17">
        <v>5832102.7999999998</v>
      </c>
      <c r="AB26" s="11">
        <f>AB25*(AA26/Z25)</f>
        <v>5832102.7999999998</v>
      </c>
      <c r="AC26" s="7">
        <v>2016</v>
      </c>
      <c r="AD26" s="18">
        <v>1508257.3</v>
      </c>
      <c r="AE26" s="18">
        <v>1522753.8</v>
      </c>
      <c r="AF26" s="19">
        <v>667222.19999999995</v>
      </c>
      <c r="AG26" s="7">
        <v>2016</v>
      </c>
      <c r="AH26" s="20">
        <v>42781944.700000003</v>
      </c>
      <c r="AI26" s="20">
        <v>29537108.300000001</v>
      </c>
      <c r="AJ26" s="4"/>
    </row>
    <row r="27" spans="9:36" ht="14.5">
      <c r="I27" s="7">
        <v>2017</v>
      </c>
      <c r="J27" s="5">
        <f t="shared" si="0"/>
        <v>0.62860238638448773</v>
      </c>
      <c r="K27" s="5">
        <f t="shared" si="2"/>
        <v>0.37139761361551227</v>
      </c>
      <c r="L27" s="2">
        <f t="shared" si="7"/>
        <v>0.63162550500530079</v>
      </c>
      <c r="M27" s="2">
        <f t="shared" si="7"/>
        <v>0.36837449499469926</v>
      </c>
      <c r="N27" s="131">
        <f t="shared" si="3"/>
        <v>1.590838089111557</v>
      </c>
      <c r="O27" s="132">
        <f t="shared" si="4"/>
        <v>1.0110819961024475</v>
      </c>
      <c r="P27" s="138">
        <f t="shared" si="5"/>
        <v>-3.9832716797150169E-2</v>
      </c>
      <c r="Q27" s="131">
        <f t="shared" si="8"/>
        <v>0.63862517638997596</v>
      </c>
      <c r="R27" s="132">
        <f t="shared" si="8"/>
        <v>-1.4673356934417068E-2</v>
      </c>
      <c r="S27" s="133">
        <f t="shared" si="9"/>
        <v>0.96688626965599811</v>
      </c>
      <c r="T27" s="142">
        <f>T26*EXP(S27/100)</f>
        <v>1.0136608372126408</v>
      </c>
      <c r="U27" s="5">
        <f t="shared" si="10"/>
        <v>1.590838089111557</v>
      </c>
      <c r="W27" s="4" t="s">
        <v>70</v>
      </c>
      <c r="X27" s="4" t="s">
        <v>6</v>
      </c>
      <c r="Y27" s="7">
        <v>2017</v>
      </c>
      <c r="Z27" s="17">
        <v>5905459.2000000002</v>
      </c>
      <c r="AA27" s="17">
        <v>5847294</v>
      </c>
      <c r="AB27" s="11">
        <f>AB26*(AA27/Z26)</f>
        <v>5829780.1776208645</v>
      </c>
      <c r="AC27" s="7">
        <v>2017</v>
      </c>
      <c r="AD27" s="18">
        <v>1532443.1</v>
      </c>
      <c r="AE27" s="18">
        <v>1557795.8</v>
      </c>
      <c r="AF27" s="19">
        <v>684054.1</v>
      </c>
      <c r="AG27" s="7">
        <v>2017</v>
      </c>
      <c r="AH27" s="20">
        <v>43216699.399999999</v>
      </c>
      <c r="AI27" s="20">
        <v>30189470.199999999</v>
      </c>
      <c r="AJ27" s="4"/>
    </row>
    <row r="28" spans="9:36" ht="14.5">
      <c r="I28" s="7">
        <v>2018</v>
      </c>
      <c r="J28" s="5">
        <f t="shared" si="0"/>
        <v>0.63181608064109984</v>
      </c>
      <c r="K28" s="5">
        <f t="shared" si="2"/>
        <v>0.36818391935890016</v>
      </c>
      <c r="L28" s="2">
        <f t="shared" si="7"/>
        <v>0.63020923351279379</v>
      </c>
      <c r="M28" s="2">
        <f t="shared" si="7"/>
        <v>0.36979076648720621</v>
      </c>
      <c r="N28" s="131">
        <f t="shared" si="3"/>
        <v>0.92922436024878152</v>
      </c>
      <c r="O28" s="132">
        <f t="shared" si="4"/>
        <v>0.93393541785964374</v>
      </c>
      <c r="P28" s="138">
        <f t="shared" si="5"/>
        <v>6.144120189617297E-2</v>
      </c>
      <c r="Q28" s="131">
        <f t="shared" si="8"/>
        <v>0.58857472383977683</v>
      </c>
      <c r="R28" s="132">
        <f t="shared" si="8"/>
        <v>2.2720389143080992E-2</v>
      </c>
      <c r="S28" s="133">
        <f t="shared" si="9"/>
        <v>0.3179292472659237</v>
      </c>
      <c r="T28" s="142">
        <f>T27*EXP(S28/100)</f>
        <v>1.0168886899072069</v>
      </c>
      <c r="U28" s="5">
        <f t="shared" si="10"/>
        <v>0.92922436024878152</v>
      </c>
      <c r="W28" s="4" t="s">
        <v>70</v>
      </c>
      <c r="X28" s="4" t="s">
        <v>6</v>
      </c>
      <c r="Y28" s="7">
        <v>2018</v>
      </c>
      <c r="Z28" s="17">
        <v>6006498</v>
      </c>
      <c r="AA28" s="17">
        <v>5909088.7000000002</v>
      </c>
      <c r="AB28" s="11">
        <f>AB27*(AA28/Z27)</f>
        <v>5833363.1652325084</v>
      </c>
      <c r="AC28" s="7">
        <v>2018</v>
      </c>
      <c r="AD28" s="18">
        <v>1546749.3</v>
      </c>
      <c r="AE28" s="18">
        <v>1589576.2</v>
      </c>
      <c r="AF28" s="19">
        <v>706977.7</v>
      </c>
      <c r="AG28" s="7">
        <v>2018</v>
      </c>
      <c r="AH28" s="20">
        <v>43622206.100000001</v>
      </c>
      <c r="AI28" s="20">
        <v>30707277.5</v>
      </c>
      <c r="AJ28" s="4"/>
    </row>
    <row r="29" spans="9:36" ht="14.5">
      <c r="I29" s="7">
        <v>2019</v>
      </c>
      <c r="J29" s="5">
        <f t="shared" si="0"/>
        <v>0.63518092686297012</v>
      </c>
      <c r="K29" s="5">
        <f t="shared" si="2"/>
        <v>0.36481907313702988</v>
      </c>
      <c r="L29" s="2">
        <f t="shared" si="7"/>
        <v>0.63349850375203498</v>
      </c>
      <c r="M29" s="2">
        <f t="shared" si="7"/>
        <v>0.36650149624796502</v>
      </c>
      <c r="N29" s="134">
        <f t="shared" si="3"/>
        <v>0.40962717537436077</v>
      </c>
      <c r="O29" s="135">
        <f t="shared" si="4"/>
        <v>-2.0402700058497203E-2</v>
      </c>
      <c r="P29" s="139">
        <f t="shared" si="5"/>
        <v>7.5484722297325391E-2</v>
      </c>
      <c r="Q29" s="134">
        <f t="shared" si="8"/>
        <v>-1.2925079959559535E-2</v>
      </c>
      <c r="R29" s="135">
        <f t="shared" si="8"/>
        <v>2.7665263665831882E-2</v>
      </c>
      <c r="S29" s="136">
        <f t="shared" si="9"/>
        <v>0.39488699166808844</v>
      </c>
      <c r="T29" s="143">
        <f>T28*EXP(S29/100)</f>
        <v>1.0209121899741878</v>
      </c>
      <c r="U29" s="5">
        <f t="shared" si="10"/>
        <v>0.40962717537436077</v>
      </c>
      <c r="W29" s="4" t="s">
        <v>70</v>
      </c>
      <c r="X29" s="4" t="s">
        <v>6</v>
      </c>
      <c r="Y29" s="7">
        <v>2019</v>
      </c>
      <c r="Z29" s="17">
        <v>6038060.7999999998</v>
      </c>
      <c r="AA29" s="17">
        <v>6011033.7000000002</v>
      </c>
      <c r="AB29" s="11">
        <f>AB28*(AA29/Z28)</f>
        <v>5837768.1255452475</v>
      </c>
      <c r="AC29" s="7">
        <v>2019</v>
      </c>
      <c r="AD29" s="18">
        <v>1553098.2</v>
      </c>
      <c r="AE29" s="18">
        <v>1609654.9</v>
      </c>
      <c r="AF29" s="19">
        <v>721543.6</v>
      </c>
      <c r="AG29" s="7">
        <v>2019</v>
      </c>
      <c r="AH29" s="20">
        <v>43613306.899999999</v>
      </c>
      <c r="AI29" s="20">
        <v>30778777.899999999</v>
      </c>
      <c r="AJ29" s="4"/>
    </row>
    <row r="30" spans="9:36" ht="14.5">
      <c r="Y30" s="8"/>
      <c r="Z30" s="8"/>
      <c r="AA30" s="8"/>
      <c r="AB30" s="8"/>
      <c r="AC30" s="8"/>
      <c r="AD30" s="11"/>
      <c r="AE30" s="11"/>
      <c r="AF30" s="11"/>
      <c r="AG30" s="8"/>
      <c r="AH30" s="8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  <c r="Y31" s="8"/>
    </row>
    <row r="32" spans="9:36">
      <c r="J32" s="6" t="s">
        <v>23</v>
      </c>
      <c r="L32" s="6" t="s">
        <v>19</v>
      </c>
    </row>
    <row r="34" spans="27:49" ht="14.5">
      <c r="AD34" s="16"/>
      <c r="AE34" s="1" t="s">
        <v>38</v>
      </c>
    </row>
    <row r="35" spans="27:49" ht="14.5">
      <c r="AA35" s="16"/>
      <c r="AB35" s="2"/>
      <c r="AD35" s="16"/>
      <c r="AE35" s="1" t="s">
        <v>39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1" t="s">
        <v>40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1" t="s">
        <v>41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1" t="s">
        <v>42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1" t="s">
        <v>43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1" t="s">
        <v>44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8" width="11.54296875" style="1"/>
    <col min="9" max="9" width="9.7265625" style="1" customWidth="1"/>
    <col min="10" max="10" width="9.36328125" style="1" customWidth="1"/>
    <col min="11" max="11" width="8.90625" style="1" customWidth="1"/>
    <col min="12" max="12" width="9.7265625" style="1" customWidth="1"/>
    <col min="13" max="13" width="10.81640625" style="1" customWidth="1"/>
    <col min="14" max="19" width="11.54296875" style="1"/>
    <col min="20" max="20" width="12.453125" style="1" bestFit="1" customWidth="1"/>
    <col min="21" max="21" width="11.54296875" style="1"/>
    <col min="22" max="22" width="4.0898437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10.7265625" style="1" customWidth="1"/>
    <col min="27" max="27" width="12.453125" style="1" customWidth="1"/>
    <col min="28" max="28" width="13.81640625" style="1" customWidth="1"/>
    <col min="29" max="29" width="8.1796875" style="1" customWidth="1"/>
    <col min="30" max="30" width="13" style="1" customWidth="1"/>
    <col min="31" max="31" width="13.72656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U3" s="105"/>
      <c r="V3" s="105"/>
      <c r="W3" s="105"/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62" t="s">
        <v>140</v>
      </c>
      <c r="AA4" s="62" t="s">
        <v>141</v>
      </c>
      <c r="AB4" s="13"/>
      <c r="AC4" s="7" t="s">
        <v>26</v>
      </c>
      <c r="AD4" s="63" t="s">
        <v>142</v>
      </c>
      <c r="AE4" s="63" t="s">
        <v>143</v>
      </c>
      <c r="AF4" s="63" t="s">
        <v>144</v>
      </c>
      <c r="AG4" s="7" t="s">
        <v>26</v>
      </c>
      <c r="AH4" s="64" t="s">
        <v>145</v>
      </c>
      <c r="AI4" s="64" t="s">
        <v>146</v>
      </c>
      <c r="AJ4" s="4"/>
    </row>
    <row r="5" spans="9:36" ht="14.5">
      <c r="I5" s="7">
        <v>1995</v>
      </c>
      <c r="J5" s="5">
        <f t="shared" ref="J5:J29" si="0">AF5*(AH5/AI5)/AE5</f>
        <v>0.51754354320752283</v>
      </c>
      <c r="K5" s="5">
        <f>1-J5</f>
        <v>0.48245645679247717</v>
      </c>
      <c r="N5" s="128"/>
      <c r="O5" s="129"/>
      <c r="P5" s="137"/>
      <c r="Q5" s="128"/>
      <c r="R5" s="129"/>
      <c r="S5" s="130"/>
      <c r="T5" s="141"/>
      <c r="W5" s="4" t="s">
        <v>234</v>
      </c>
      <c r="X5" s="4" t="s">
        <v>6</v>
      </c>
      <c r="Y5" s="7">
        <v>1995</v>
      </c>
      <c r="Z5" s="62">
        <v>37463.398000000001</v>
      </c>
      <c r="AA5" s="62">
        <v>35375.601999999999</v>
      </c>
      <c r="AB5" s="11">
        <f t="shared" ref="AB5:AB24" si="1">AB6/(AA6/Z5)</f>
        <v>65240.603452779251</v>
      </c>
      <c r="AC5" s="7">
        <v>1995</v>
      </c>
      <c r="AD5" s="63">
        <v>14537.754588</v>
      </c>
      <c r="AE5" s="63">
        <v>6932.2498070000001</v>
      </c>
      <c r="AF5" s="63">
        <v>2901.952839</v>
      </c>
      <c r="AG5" s="7">
        <v>1995</v>
      </c>
      <c r="AH5" s="64">
        <v>2607456.4959999998</v>
      </c>
      <c r="AI5" s="64">
        <v>2109047.3119999999</v>
      </c>
      <c r="AJ5" s="4"/>
    </row>
    <row r="6" spans="9:36" ht="14.5">
      <c r="I6" s="7">
        <v>1996</v>
      </c>
      <c r="J6" s="5">
        <f t="shared" si="0"/>
        <v>0.55276766164623448</v>
      </c>
      <c r="K6" s="5">
        <f t="shared" ref="K6:K29" si="2">1-J6</f>
        <v>0.44723233835376552</v>
      </c>
      <c r="L6" s="2">
        <f>(J6+J5)/2</f>
        <v>0.53515560242687865</v>
      </c>
      <c r="M6" s="2">
        <f>(K6+K5)/2</f>
        <v>0.46484439757312135</v>
      </c>
      <c r="N6" s="131">
        <f t="shared" ref="N6:N29" si="3">(LN(AD6)-LN(AD5))*100</f>
        <v>5.0298214201278668</v>
      </c>
      <c r="O6" s="132">
        <f t="shared" ref="O6:O29" si="4">(LN(AH6)-LN(AH5))*100</f>
        <v>0.78255818994055204</v>
      </c>
      <c r="P6" s="138">
        <f t="shared" ref="P6:P28" si="5">(LN(AB6)-LN(AB5))*100</f>
        <v>0.64950615060652694</v>
      </c>
      <c r="Q6" s="131">
        <f>L6*O6</f>
        <v>0.41879039957172387</v>
      </c>
      <c r="R6" s="132">
        <f>M6*P6</f>
        <v>0.30191929529872802</v>
      </c>
      <c r="S6" s="133">
        <f>N6-Q6-R6</f>
        <v>4.3091117252574147</v>
      </c>
      <c r="T6" s="142">
        <f t="shared" ref="T6:T23" si="6">T7*EXP(-S7/100)</f>
        <v>0.55048439720338915</v>
      </c>
      <c r="U6" s="5">
        <f>N6</f>
        <v>5.0298214201278668</v>
      </c>
      <c r="W6" s="4" t="s">
        <v>234</v>
      </c>
      <c r="X6" s="4" t="s">
        <v>6</v>
      </c>
      <c r="Y6" s="7">
        <v>1996</v>
      </c>
      <c r="Z6" s="62">
        <v>41568.178</v>
      </c>
      <c r="AA6" s="62">
        <v>37707.517</v>
      </c>
      <c r="AB6" s="11">
        <f t="shared" si="1"/>
        <v>65665.724283364048</v>
      </c>
      <c r="AC6" s="7">
        <v>1996</v>
      </c>
      <c r="AD6" s="63">
        <v>15287.679528000001</v>
      </c>
      <c r="AE6" s="63">
        <v>8730.8131290000001</v>
      </c>
      <c r="AF6" s="63">
        <v>3690.6542220000001</v>
      </c>
      <c r="AG6" s="7">
        <v>1996</v>
      </c>
      <c r="AH6" s="64">
        <v>2627941.409</v>
      </c>
      <c r="AI6" s="64">
        <v>2009655.9609999999</v>
      </c>
      <c r="AJ6" s="4"/>
    </row>
    <row r="7" spans="9:36" ht="14.5">
      <c r="I7" s="7">
        <v>1997</v>
      </c>
      <c r="J7" s="5">
        <f t="shared" si="0"/>
        <v>0.58006040004171877</v>
      </c>
      <c r="K7" s="5">
        <f t="shared" si="2"/>
        <v>0.41993959995828123</v>
      </c>
      <c r="L7" s="2">
        <f t="shared" ref="L7:M29" si="7">(J7+J6)/2</f>
        <v>0.56641403084397668</v>
      </c>
      <c r="M7" s="2">
        <f t="shared" si="7"/>
        <v>0.43358596915602338</v>
      </c>
      <c r="N7" s="131">
        <f t="shared" si="3"/>
        <v>7.983579508226768</v>
      </c>
      <c r="O7" s="132">
        <f t="shared" si="4"/>
        <v>0.91912362847619278</v>
      </c>
      <c r="P7" s="138">
        <f t="shared" si="5"/>
        <v>1.7319459592878061</v>
      </c>
      <c r="Q7" s="131">
        <f t="shared" ref="Q7:R28" si="8">L7*O7</f>
        <v>0.52060451924914197</v>
      </c>
      <c r="R7" s="132">
        <f t="shared" si="8"/>
        <v>0.75094746728366202</v>
      </c>
      <c r="S7" s="133">
        <f t="shared" ref="S7:S28" si="9">N7-Q7-R7</f>
        <v>6.7120275216939635</v>
      </c>
      <c r="T7" s="142">
        <f t="shared" si="6"/>
        <v>0.58870127865131372</v>
      </c>
      <c r="U7" s="5">
        <f t="shared" ref="U7:U28" si="10">N7</f>
        <v>7.983579508226768</v>
      </c>
      <c r="W7" s="4" t="s">
        <v>234</v>
      </c>
      <c r="X7" s="4" t="s">
        <v>6</v>
      </c>
      <c r="Y7" s="7">
        <v>1997</v>
      </c>
      <c r="Z7" s="62">
        <v>44622.470999999998</v>
      </c>
      <c r="AA7" s="62">
        <v>42294.387000000002</v>
      </c>
      <c r="AB7" s="11">
        <f t="shared" si="1"/>
        <v>66812.924912799805</v>
      </c>
      <c r="AC7" s="7">
        <v>1997</v>
      </c>
      <c r="AD7" s="63">
        <v>16558.226362000001</v>
      </c>
      <c r="AE7" s="63">
        <v>10273.248769</v>
      </c>
      <c r="AF7" s="63">
        <v>4536.4044409999997</v>
      </c>
      <c r="AG7" s="7">
        <v>1997</v>
      </c>
      <c r="AH7" s="64">
        <v>2652206.7829999998</v>
      </c>
      <c r="AI7" s="64">
        <v>2019008.4</v>
      </c>
      <c r="AJ7" s="4"/>
    </row>
    <row r="8" spans="9:36" ht="14.5">
      <c r="I8" s="7">
        <v>1998</v>
      </c>
      <c r="J8" s="5">
        <f t="shared" si="0"/>
        <v>0.61117290252793322</v>
      </c>
      <c r="K8" s="5">
        <f t="shared" si="2"/>
        <v>0.38882709747206678</v>
      </c>
      <c r="L8" s="2">
        <f t="shared" si="7"/>
        <v>0.59561665128482599</v>
      </c>
      <c r="M8" s="2">
        <f t="shared" si="7"/>
        <v>0.40438334871517401</v>
      </c>
      <c r="N8" s="131">
        <f t="shared" si="3"/>
        <v>7.2095180873898101</v>
      </c>
      <c r="O8" s="132">
        <f t="shared" si="4"/>
        <v>1.8575748924986257</v>
      </c>
      <c r="P8" s="138">
        <f t="shared" si="5"/>
        <v>2.6236419527807087</v>
      </c>
      <c r="Q8" s="131">
        <f t="shared" si="8"/>
        <v>1.1064025369808022</v>
      </c>
      <c r="R8" s="132">
        <f t="shared" si="8"/>
        <v>1.0609571186950815</v>
      </c>
      <c r="S8" s="133">
        <f t="shared" si="9"/>
        <v>5.0421584317139265</v>
      </c>
      <c r="T8" s="142">
        <f t="shared" si="6"/>
        <v>0.61914560570945065</v>
      </c>
      <c r="U8" s="5">
        <f t="shared" si="10"/>
        <v>7.2095180873898101</v>
      </c>
      <c r="W8" s="4" t="s">
        <v>234</v>
      </c>
      <c r="X8" s="4" t="s">
        <v>6</v>
      </c>
      <c r="Y8" s="7">
        <v>1998</v>
      </c>
      <c r="Z8" s="62">
        <v>46402.654000000002</v>
      </c>
      <c r="AA8" s="62">
        <v>45808.697999999997</v>
      </c>
      <c r="AB8" s="11">
        <f t="shared" si="1"/>
        <v>68589.05460047524</v>
      </c>
      <c r="AC8" s="7">
        <v>1998</v>
      </c>
      <c r="AD8" s="63">
        <v>17796.080214000001</v>
      </c>
      <c r="AE8" s="63">
        <v>11412.184327000001</v>
      </c>
      <c r="AF8" s="63">
        <v>5415.3918389999999</v>
      </c>
      <c r="AG8" s="7">
        <v>1998</v>
      </c>
      <c r="AH8" s="64">
        <v>2701933.94</v>
      </c>
      <c r="AI8" s="64">
        <v>2097837.017</v>
      </c>
      <c r="AJ8" s="4"/>
    </row>
    <row r="9" spans="9:36" ht="14.5">
      <c r="I9" s="7">
        <v>1999</v>
      </c>
      <c r="J9" s="5">
        <f t="shared" si="0"/>
        <v>0.61433724109415444</v>
      </c>
      <c r="K9" s="5">
        <f t="shared" si="2"/>
        <v>0.38566275890584556</v>
      </c>
      <c r="L9" s="2">
        <f t="shared" si="7"/>
        <v>0.61275507181104383</v>
      </c>
      <c r="M9" s="2">
        <f t="shared" si="7"/>
        <v>0.38724492818895617</v>
      </c>
      <c r="N9" s="131">
        <f t="shared" si="3"/>
        <v>-1.1481379179388185</v>
      </c>
      <c r="O9" s="132">
        <f t="shared" si="4"/>
        <v>-5.1983815308801695</v>
      </c>
      <c r="P9" s="138">
        <f t="shared" si="5"/>
        <v>1.8541168805509045</v>
      </c>
      <c r="Q9" s="131">
        <f t="shared" si="8"/>
        <v>-3.1853346482556821</v>
      </c>
      <c r="R9" s="132">
        <f t="shared" si="8"/>
        <v>0.71799735826286648</v>
      </c>
      <c r="S9" s="133">
        <f t="shared" si="9"/>
        <v>1.3191993720539972</v>
      </c>
      <c r="T9" s="142">
        <f t="shared" si="6"/>
        <v>0.62736748289161259</v>
      </c>
      <c r="U9" s="5">
        <f t="shared" si="10"/>
        <v>-1.1481379179388185</v>
      </c>
      <c r="W9" s="4" t="s">
        <v>234</v>
      </c>
      <c r="X9" s="4" t="s">
        <v>6</v>
      </c>
      <c r="Y9" s="7">
        <v>1999</v>
      </c>
      <c r="Z9" s="62">
        <v>47395.341</v>
      </c>
      <c r="AA9" s="62">
        <v>47271.038999999997</v>
      </c>
      <c r="AB9" s="11">
        <f t="shared" si="1"/>
        <v>69872.638642440448</v>
      </c>
      <c r="AC9" s="7">
        <v>1999</v>
      </c>
      <c r="AD9" s="63">
        <v>17592.925150999999</v>
      </c>
      <c r="AE9" s="63">
        <v>11172.212894</v>
      </c>
      <c r="AF9" s="63">
        <v>5453.7747010000003</v>
      </c>
      <c r="AG9" s="7">
        <v>1999</v>
      </c>
      <c r="AH9" s="64">
        <v>2565065.4</v>
      </c>
      <c r="AI9" s="64">
        <v>2038213.105</v>
      </c>
      <c r="AJ9" s="4"/>
    </row>
    <row r="10" spans="9:36" ht="14.5">
      <c r="I10" s="7">
        <v>2000</v>
      </c>
      <c r="J10" s="5">
        <f t="shared" si="0"/>
        <v>0.55009844860367341</v>
      </c>
      <c r="K10" s="5">
        <f t="shared" si="2"/>
        <v>0.44990155139632659</v>
      </c>
      <c r="L10" s="2">
        <f t="shared" si="7"/>
        <v>0.58221784484891392</v>
      </c>
      <c r="M10" s="2">
        <f t="shared" si="7"/>
        <v>0.41778215515108608</v>
      </c>
      <c r="N10" s="131">
        <f t="shared" si="3"/>
        <v>3.628878062510843</v>
      </c>
      <c r="O10" s="132">
        <f t="shared" si="4"/>
        <v>2.3635429743073644</v>
      </c>
      <c r="P10" s="138">
        <f t="shared" si="5"/>
        <v>1.2305529994847575</v>
      </c>
      <c r="Q10" s="131">
        <f t="shared" si="8"/>
        <v>1.3760968967090257</v>
      </c>
      <c r="R10" s="132">
        <f t="shared" si="8"/>
        <v>0.51410308415237527</v>
      </c>
      <c r="S10" s="133">
        <f t="shared" si="9"/>
        <v>1.738678081649442</v>
      </c>
      <c r="T10" s="142">
        <f t="shared" si="6"/>
        <v>0.63837076242309454</v>
      </c>
      <c r="U10" s="5">
        <f t="shared" si="10"/>
        <v>3.628878062510843</v>
      </c>
      <c r="W10" s="4" t="s">
        <v>234</v>
      </c>
      <c r="X10" s="4" t="s">
        <v>6</v>
      </c>
      <c r="Y10" s="7">
        <v>2000</v>
      </c>
      <c r="Z10" s="62">
        <v>47919.023999999998</v>
      </c>
      <c r="AA10" s="62">
        <v>47982.169000000002</v>
      </c>
      <c r="AB10" s="11">
        <f t="shared" si="1"/>
        <v>70737.770529333429</v>
      </c>
      <c r="AC10" s="7">
        <v>2000</v>
      </c>
      <c r="AD10" s="63">
        <v>18243.076201</v>
      </c>
      <c r="AE10" s="63">
        <v>11864.162813000001</v>
      </c>
      <c r="AF10" s="63">
        <v>5222.8459919999996</v>
      </c>
      <c r="AG10" s="7">
        <v>2000</v>
      </c>
      <c r="AH10" s="64">
        <v>2626413.9670000002</v>
      </c>
      <c r="AI10" s="64">
        <v>2101807.227</v>
      </c>
      <c r="AJ10" s="4"/>
    </row>
    <row r="11" spans="9:36" ht="14.5">
      <c r="I11" s="7">
        <v>2001</v>
      </c>
      <c r="J11" s="5">
        <f t="shared" si="0"/>
        <v>0.53232499856418802</v>
      </c>
      <c r="K11" s="5">
        <f t="shared" si="2"/>
        <v>0.46767500143581198</v>
      </c>
      <c r="L11" s="2">
        <f t="shared" si="7"/>
        <v>0.54121172358393066</v>
      </c>
      <c r="M11" s="2">
        <f t="shared" si="7"/>
        <v>0.45878827641606929</v>
      </c>
      <c r="N11" s="131">
        <f t="shared" si="3"/>
        <v>6.3219887313721301</v>
      </c>
      <c r="O11" s="132">
        <f t="shared" si="4"/>
        <v>-4.6068914035432229</v>
      </c>
      <c r="P11" s="138">
        <f t="shared" si="5"/>
        <v>1.7424379134389767</v>
      </c>
      <c r="Q11" s="131">
        <f t="shared" si="8"/>
        <v>-2.4933036368756212</v>
      </c>
      <c r="R11" s="132">
        <f t="shared" si="8"/>
        <v>0.79941008706868022</v>
      </c>
      <c r="S11" s="133">
        <f t="shared" si="9"/>
        <v>8.0158822811790706</v>
      </c>
      <c r="T11" s="142">
        <f t="shared" si="6"/>
        <v>0.69164863217242667</v>
      </c>
      <c r="U11" s="5">
        <f t="shared" si="10"/>
        <v>6.3219887313721301</v>
      </c>
      <c r="W11" s="4" t="s">
        <v>234</v>
      </c>
      <c r="X11" s="4" t="s">
        <v>6</v>
      </c>
      <c r="Y11" s="7">
        <v>2001</v>
      </c>
      <c r="Z11" s="62">
        <v>48515.843000000001</v>
      </c>
      <c r="AA11" s="62">
        <v>48761.3</v>
      </c>
      <c r="AB11" s="11">
        <f t="shared" si="1"/>
        <v>71981.133215734677</v>
      </c>
      <c r="AC11" s="7">
        <v>2001</v>
      </c>
      <c r="AD11" s="63">
        <v>19433.638524999998</v>
      </c>
      <c r="AE11" s="63">
        <v>12617.004089</v>
      </c>
      <c r="AF11" s="63">
        <v>5365.2852700000003</v>
      </c>
      <c r="AG11" s="7">
        <v>2001</v>
      </c>
      <c r="AH11" s="64">
        <v>2508162.6949999998</v>
      </c>
      <c r="AI11" s="64">
        <v>2003620.2709999999</v>
      </c>
      <c r="AJ11" s="4"/>
    </row>
    <row r="12" spans="9:36" ht="14.5">
      <c r="I12" s="7">
        <v>2002</v>
      </c>
      <c r="J12" s="5">
        <f t="shared" si="0"/>
        <v>0.53894471749961748</v>
      </c>
      <c r="K12" s="5">
        <f t="shared" si="2"/>
        <v>0.46105528250038252</v>
      </c>
      <c r="L12" s="2">
        <f t="shared" si="7"/>
        <v>0.53563485803190281</v>
      </c>
      <c r="M12" s="2">
        <f t="shared" si="7"/>
        <v>0.46436514196809725</v>
      </c>
      <c r="N12" s="131">
        <f t="shared" si="3"/>
        <v>6.5332754686279415</v>
      </c>
      <c r="O12" s="132">
        <f t="shared" si="4"/>
        <v>1.9260802920232578</v>
      </c>
      <c r="P12" s="138">
        <f t="shared" si="5"/>
        <v>2.1696940686663169</v>
      </c>
      <c r="Q12" s="131">
        <f t="shared" si="8"/>
        <v>1.0316757437759236</v>
      </c>
      <c r="R12" s="132">
        <f t="shared" si="8"/>
        <v>1.0075302942235729</v>
      </c>
      <c r="S12" s="133">
        <f t="shared" si="9"/>
        <v>4.4940694306284454</v>
      </c>
      <c r="T12" s="142">
        <f t="shared" si="6"/>
        <v>0.72344083308739071</v>
      </c>
      <c r="U12" s="5">
        <f t="shared" si="10"/>
        <v>6.5332754686279415</v>
      </c>
      <c r="W12" s="4" t="s">
        <v>234</v>
      </c>
      <c r="X12" s="4" t="s">
        <v>6</v>
      </c>
      <c r="Y12" s="7">
        <v>2002</v>
      </c>
      <c r="Z12" s="62">
        <v>49686.135999999999</v>
      </c>
      <c r="AA12" s="62">
        <v>49579.991000000002</v>
      </c>
      <c r="AB12" s="11">
        <f t="shared" si="1"/>
        <v>73559.969616645147</v>
      </c>
      <c r="AC12" s="7">
        <v>2002</v>
      </c>
      <c r="AD12" s="63">
        <v>20745.684804</v>
      </c>
      <c r="AE12" s="63">
        <v>13504.140837000001</v>
      </c>
      <c r="AF12" s="63">
        <v>5810.3120760000002</v>
      </c>
      <c r="AG12" s="7">
        <v>2002</v>
      </c>
      <c r="AH12" s="64">
        <v>2556940.1609999998</v>
      </c>
      <c r="AI12" s="64">
        <v>2041309.4480000001</v>
      </c>
      <c r="AJ12" s="4"/>
    </row>
    <row r="13" spans="9:36" ht="14.5">
      <c r="I13" s="7">
        <v>2003</v>
      </c>
      <c r="J13" s="5">
        <f t="shared" si="0"/>
        <v>0.53877970302871392</v>
      </c>
      <c r="K13" s="5">
        <f t="shared" si="2"/>
        <v>0.46122029697128608</v>
      </c>
      <c r="L13" s="2">
        <f t="shared" si="7"/>
        <v>0.5388622102641657</v>
      </c>
      <c r="M13" s="2">
        <f t="shared" si="7"/>
        <v>0.4611377897358343</v>
      </c>
      <c r="N13" s="131">
        <f t="shared" si="3"/>
        <v>10.044202284253068</v>
      </c>
      <c r="O13" s="132">
        <f t="shared" si="4"/>
        <v>1.2668755475003124</v>
      </c>
      <c r="P13" s="138">
        <f t="shared" si="5"/>
        <v>2.7454930371481723</v>
      </c>
      <c r="Q13" s="131">
        <f t="shared" si="8"/>
        <v>0.68267135765564335</v>
      </c>
      <c r="R13" s="132">
        <f t="shared" si="8"/>
        <v>1.266050590885631</v>
      </c>
      <c r="S13" s="133">
        <f t="shared" si="9"/>
        <v>8.0954803357117946</v>
      </c>
      <c r="T13" s="142">
        <f t="shared" si="6"/>
        <v>0.78444272980884033</v>
      </c>
      <c r="U13" s="5">
        <f t="shared" si="10"/>
        <v>10.044202284253068</v>
      </c>
      <c r="W13" s="4" t="s">
        <v>234</v>
      </c>
      <c r="X13" s="4" t="s">
        <v>6</v>
      </c>
      <c r="Y13" s="7">
        <v>2003</v>
      </c>
      <c r="Z13" s="62">
        <v>52480.819000000003</v>
      </c>
      <c r="AA13" s="62">
        <v>51069.163999999997</v>
      </c>
      <c r="AB13" s="11">
        <f t="shared" si="1"/>
        <v>75607.532696595037</v>
      </c>
      <c r="AC13" s="7">
        <v>2003</v>
      </c>
      <c r="AD13" s="63">
        <v>22937.664251999999</v>
      </c>
      <c r="AE13" s="63">
        <v>14918.572447</v>
      </c>
      <c r="AF13" s="63">
        <v>6443.0359440000002</v>
      </c>
      <c r="AG13" s="7">
        <v>2003</v>
      </c>
      <c r="AH13" s="64">
        <v>2589539.4709999999</v>
      </c>
      <c r="AI13" s="64">
        <v>2075747.8419999999</v>
      </c>
      <c r="AJ13" s="4"/>
    </row>
    <row r="14" spans="9:36" ht="14.5">
      <c r="I14" s="7">
        <v>2004</v>
      </c>
      <c r="J14" s="5">
        <f t="shared" si="0"/>
        <v>0.54414371079999835</v>
      </c>
      <c r="K14" s="5">
        <f t="shared" si="2"/>
        <v>0.45585628920000165</v>
      </c>
      <c r="L14" s="2">
        <f t="shared" si="7"/>
        <v>0.54146170691435613</v>
      </c>
      <c r="M14" s="2">
        <f t="shared" si="7"/>
        <v>0.45853829308564387</v>
      </c>
      <c r="N14" s="131">
        <f t="shared" si="3"/>
        <v>6.3627102944357361</v>
      </c>
      <c r="O14" s="132">
        <f t="shared" si="4"/>
        <v>3.8736797616319762</v>
      </c>
      <c r="P14" s="138">
        <f t="shared" si="5"/>
        <v>3.4378603947944342</v>
      </c>
      <c r="Q14" s="131">
        <f t="shared" si="8"/>
        <v>2.0974492557728461</v>
      </c>
      <c r="R14" s="132">
        <f t="shared" si="8"/>
        <v>1.5763906372957777</v>
      </c>
      <c r="S14" s="133">
        <f t="shared" si="9"/>
        <v>2.6888704013671125</v>
      </c>
      <c r="T14" s="142">
        <f t="shared" si="6"/>
        <v>0.80582151402633451</v>
      </c>
      <c r="U14" s="5">
        <f t="shared" si="10"/>
        <v>6.3627102944357361</v>
      </c>
      <c r="W14" s="4" t="s">
        <v>234</v>
      </c>
      <c r="X14" s="4" t="s">
        <v>6</v>
      </c>
      <c r="Y14" s="7">
        <v>2004</v>
      </c>
      <c r="Z14" s="62">
        <v>57252.029000000002</v>
      </c>
      <c r="AA14" s="62">
        <v>54316.408000000003</v>
      </c>
      <c r="AB14" s="11">
        <f t="shared" si="1"/>
        <v>78252.010393008459</v>
      </c>
      <c r="AC14" s="7">
        <v>2004</v>
      </c>
      <c r="AD14" s="63">
        <v>24444.552502999999</v>
      </c>
      <c r="AE14" s="63">
        <v>16481.545591999999</v>
      </c>
      <c r="AF14" s="63">
        <v>7310.087974</v>
      </c>
      <c r="AG14" s="7">
        <v>2004</v>
      </c>
      <c r="AH14" s="64">
        <v>2691818.122</v>
      </c>
      <c r="AI14" s="64">
        <v>2194101.7609999999</v>
      </c>
      <c r="AJ14" s="4"/>
    </row>
    <row r="15" spans="9:36" ht="14.5">
      <c r="I15" s="7">
        <v>2005</v>
      </c>
      <c r="J15" s="5">
        <f t="shared" si="0"/>
        <v>0.54336552594957765</v>
      </c>
      <c r="K15" s="5">
        <f t="shared" si="2"/>
        <v>0.45663447405042235</v>
      </c>
      <c r="L15" s="2">
        <f t="shared" si="7"/>
        <v>0.543754618374788</v>
      </c>
      <c r="M15" s="2">
        <f t="shared" si="7"/>
        <v>0.456245381625212</v>
      </c>
      <c r="N15" s="131">
        <f t="shared" si="3"/>
        <v>7.4479888536286509</v>
      </c>
      <c r="O15" s="132">
        <f t="shared" si="4"/>
        <v>0.93791810965644373</v>
      </c>
      <c r="P15" s="138">
        <f t="shared" si="5"/>
        <v>3.8330137306578749</v>
      </c>
      <c r="Q15" s="131">
        <f t="shared" si="8"/>
        <v>0.50999730378304209</v>
      </c>
      <c r="R15" s="132">
        <f t="shared" si="8"/>
        <v>1.7487948123186796</v>
      </c>
      <c r="S15" s="133">
        <f t="shared" si="9"/>
        <v>5.1891967375269292</v>
      </c>
      <c r="T15" s="142">
        <f t="shared" si="6"/>
        <v>0.84874113898474479</v>
      </c>
      <c r="U15" s="5">
        <f t="shared" si="10"/>
        <v>7.4479888536286509</v>
      </c>
      <c r="W15" s="4" t="s">
        <v>234</v>
      </c>
      <c r="X15" s="4" t="s">
        <v>6</v>
      </c>
      <c r="Y15" s="7">
        <v>2005</v>
      </c>
      <c r="Z15" s="62">
        <v>63805.067000000003</v>
      </c>
      <c r="AA15" s="62">
        <v>59489.107000000004</v>
      </c>
      <c r="AB15" s="11">
        <f t="shared" si="1"/>
        <v>81309.646147821113</v>
      </c>
      <c r="AC15" s="7">
        <v>2005</v>
      </c>
      <c r="AD15" s="63">
        <v>26334.695178999998</v>
      </c>
      <c r="AE15" s="63">
        <v>18987.281212999998</v>
      </c>
      <c r="AF15" s="63">
        <v>8520.0204300000005</v>
      </c>
      <c r="AG15" s="7">
        <v>2005</v>
      </c>
      <c r="AH15" s="64">
        <v>2717183.9410000001</v>
      </c>
      <c r="AI15" s="64">
        <v>2243906.7850000001</v>
      </c>
      <c r="AJ15" s="4"/>
    </row>
    <row r="16" spans="9:36" ht="14.5">
      <c r="I16" s="7">
        <v>2006</v>
      </c>
      <c r="J16" s="5">
        <f t="shared" si="0"/>
        <v>0.57288516528253408</v>
      </c>
      <c r="K16" s="5">
        <f t="shared" si="2"/>
        <v>0.42711483471746592</v>
      </c>
      <c r="L16" s="2">
        <f t="shared" si="7"/>
        <v>0.55812534561605587</v>
      </c>
      <c r="M16" s="2">
        <f t="shared" si="7"/>
        <v>0.44187465438394413</v>
      </c>
      <c r="N16" s="131">
        <f t="shared" si="3"/>
        <v>7.1521446801668276</v>
      </c>
      <c r="O16" s="132">
        <f t="shared" si="4"/>
        <v>-0.75358997204180156</v>
      </c>
      <c r="P16" s="138">
        <f t="shared" si="5"/>
        <v>4.8558474135806051</v>
      </c>
      <c r="Q16" s="131">
        <f t="shared" si="8"/>
        <v>-0.42059766359862438</v>
      </c>
      <c r="R16" s="132">
        <f t="shared" si="8"/>
        <v>2.1456758976170991</v>
      </c>
      <c r="S16" s="133">
        <f t="shared" si="9"/>
        <v>5.427066446148352</v>
      </c>
      <c r="T16" s="142">
        <f t="shared" si="6"/>
        <v>0.89607570644253931</v>
      </c>
      <c r="U16" s="5">
        <f t="shared" si="10"/>
        <v>7.1521446801668276</v>
      </c>
      <c r="W16" s="4" t="s">
        <v>234</v>
      </c>
      <c r="X16" s="4" t="s">
        <v>6</v>
      </c>
      <c r="Y16" s="7">
        <v>2006</v>
      </c>
      <c r="Z16" s="62">
        <v>73719.962</v>
      </c>
      <c r="AA16" s="62">
        <v>66979.8</v>
      </c>
      <c r="AB16" s="11">
        <f t="shared" si="1"/>
        <v>85355.350180132707</v>
      </c>
      <c r="AC16" s="7">
        <v>2006</v>
      </c>
      <c r="AD16" s="63">
        <v>28287.180747999999</v>
      </c>
      <c r="AE16" s="63">
        <v>21707.790602000001</v>
      </c>
      <c r="AF16" s="63">
        <v>10277.301262000001</v>
      </c>
      <c r="AG16" s="7">
        <v>2006</v>
      </c>
      <c r="AH16" s="64">
        <v>2696784.4759999998</v>
      </c>
      <c r="AI16" s="64">
        <v>2228651.3190000001</v>
      </c>
      <c r="AJ16" s="4"/>
    </row>
    <row r="17" spans="9:36" ht="14.5">
      <c r="I17" s="7">
        <v>2007</v>
      </c>
      <c r="J17" s="5">
        <f t="shared" si="0"/>
        <v>0.55741162077303308</v>
      </c>
      <c r="K17" s="5">
        <f t="shared" si="2"/>
        <v>0.44258837922696692</v>
      </c>
      <c r="L17" s="2">
        <f t="shared" si="7"/>
        <v>0.56514839302778364</v>
      </c>
      <c r="M17" s="2">
        <f t="shared" si="7"/>
        <v>0.43485160697221642</v>
      </c>
      <c r="N17" s="131">
        <f t="shared" si="3"/>
        <v>10.532785669142974</v>
      </c>
      <c r="O17" s="132">
        <f t="shared" si="4"/>
        <v>3.6373020016394975</v>
      </c>
      <c r="P17" s="138">
        <f t="shared" si="5"/>
        <v>6.1066481257835648</v>
      </c>
      <c r="Q17" s="131">
        <f t="shared" si="8"/>
        <v>2.0556153811833027</v>
      </c>
      <c r="R17" s="132">
        <f t="shared" si="8"/>
        <v>2.6554857507108567</v>
      </c>
      <c r="S17" s="133">
        <f t="shared" si="9"/>
        <v>5.8216845372488146</v>
      </c>
      <c r="T17" s="142">
        <f t="shared" si="6"/>
        <v>0.94979079881952688</v>
      </c>
      <c r="U17" s="5">
        <f t="shared" si="10"/>
        <v>10.532785669142974</v>
      </c>
      <c r="W17" s="4" t="s">
        <v>234</v>
      </c>
      <c r="X17" s="4" t="s">
        <v>6</v>
      </c>
      <c r="Y17" s="7">
        <v>2007</v>
      </c>
      <c r="Z17" s="62">
        <v>86339.082999999999</v>
      </c>
      <c r="AA17" s="62">
        <v>78362.077000000005</v>
      </c>
      <c r="AB17" s="11">
        <f t="shared" si="1"/>
        <v>90730.140679908698</v>
      </c>
      <c r="AC17" s="7">
        <v>2007</v>
      </c>
      <c r="AD17" s="63">
        <v>31429.174370000001</v>
      </c>
      <c r="AE17" s="63">
        <v>26047.054835999999</v>
      </c>
      <c r="AF17" s="63">
        <v>12325.897596000001</v>
      </c>
      <c r="AG17" s="7">
        <v>2007</v>
      </c>
      <c r="AH17" s="64">
        <v>2796680.4169999999</v>
      </c>
      <c r="AI17" s="64">
        <v>2374251.679</v>
      </c>
      <c r="AJ17" s="4"/>
    </row>
    <row r="18" spans="9:36" ht="14.5">
      <c r="I18" s="7">
        <v>2008</v>
      </c>
      <c r="J18" s="5">
        <f t="shared" si="0"/>
        <v>0.56148215989142181</v>
      </c>
      <c r="K18" s="5">
        <f t="shared" si="2"/>
        <v>0.43851784010857819</v>
      </c>
      <c r="L18" s="2">
        <f t="shared" si="7"/>
        <v>0.55944689033222739</v>
      </c>
      <c r="M18" s="2">
        <f t="shared" si="7"/>
        <v>0.44055310966777256</v>
      </c>
      <c r="N18" s="131">
        <f t="shared" si="3"/>
        <v>2.5808315748797384</v>
      </c>
      <c r="O18" s="132">
        <f t="shared" si="4"/>
        <v>0.15630648419815429</v>
      </c>
      <c r="P18" s="138">
        <f t="shared" si="5"/>
        <v>4.920032133759733</v>
      </c>
      <c r="Q18" s="131">
        <f t="shared" si="8"/>
        <v>8.7445176523420862E-2</v>
      </c>
      <c r="R18" s="132">
        <f t="shared" si="8"/>
        <v>2.1675354561932165</v>
      </c>
      <c r="S18" s="133">
        <f t="shared" si="9"/>
        <v>0.32585094216310084</v>
      </c>
      <c r="T18" s="142">
        <f t="shared" si="6"/>
        <v>0.95289074895150594</v>
      </c>
      <c r="U18" s="5">
        <f t="shared" si="10"/>
        <v>2.5808315748797384</v>
      </c>
      <c r="W18" s="4" t="s">
        <v>234</v>
      </c>
      <c r="X18" s="4" t="s">
        <v>6</v>
      </c>
      <c r="Y18" s="7">
        <v>2008</v>
      </c>
      <c r="Z18" s="62">
        <v>90845.491999999998</v>
      </c>
      <c r="AA18" s="62">
        <v>90693.228000000003</v>
      </c>
      <c r="AB18" s="11">
        <f t="shared" si="1"/>
        <v>95305.730026748555</v>
      </c>
      <c r="AC18" s="7">
        <v>2008</v>
      </c>
      <c r="AD18" s="63">
        <v>32250.866056999999</v>
      </c>
      <c r="AE18" s="63">
        <v>29312.997383999998</v>
      </c>
      <c r="AF18" s="63">
        <v>14355.067827000001</v>
      </c>
      <c r="AG18" s="7">
        <v>2008</v>
      </c>
      <c r="AH18" s="64">
        <v>2801055.2280000001</v>
      </c>
      <c r="AI18" s="64">
        <v>2443040.8539999998</v>
      </c>
      <c r="AJ18" s="4"/>
    </row>
    <row r="19" spans="9:36" ht="14.5">
      <c r="I19" s="7">
        <v>2009</v>
      </c>
      <c r="J19" s="5">
        <f t="shared" si="0"/>
        <v>0.56811375059450975</v>
      </c>
      <c r="K19" s="5">
        <f t="shared" si="2"/>
        <v>0.43188624940549025</v>
      </c>
      <c r="L19" s="2">
        <f t="shared" si="7"/>
        <v>0.56479795524296583</v>
      </c>
      <c r="M19" s="2">
        <f t="shared" si="7"/>
        <v>0.43520204475703422</v>
      </c>
      <c r="N19" s="131">
        <f t="shared" si="3"/>
        <v>-16.062203222334404</v>
      </c>
      <c r="O19" s="132">
        <f t="shared" si="4"/>
        <v>-11.625670225128637</v>
      </c>
      <c r="P19" s="138">
        <f t="shared" si="5"/>
        <v>0.89787845344488915</v>
      </c>
      <c r="Q19" s="131">
        <f t="shared" si="8"/>
        <v>-6.5661547714816848</v>
      </c>
      <c r="R19" s="132">
        <f t="shared" si="8"/>
        <v>0.39075853888249934</v>
      </c>
      <c r="S19" s="133">
        <f t="shared" si="9"/>
        <v>-9.8868069897352182</v>
      </c>
      <c r="T19" s="142">
        <f t="shared" si="6"/>
        <v>0.86318772033867386</v>
      </c>
      <c r="U19" s="5">
        <f t="shared" si="10"/>
        <v>-16.062203222334404</v>
      </c>
      <c r="W19" s="4" t="s">
        <v>234</v>
      </c>
      <c r="X19" s="4" t="s">
        <v>6</v>
      </c>
      <c r="Y19" s="7">
        <v>2009</v>
      </c>
      <c r="Z19" s="62">
        <v>86125.629000000001</v>
      </c>
      <c r="AA19" s="62">
        <v>91664.846999999994</v>
      </c>
      <c r="AB19" s="11">
        <f t="shared" si="1"/>
        <v>96165.312871278307</v>
      </c>
      <c r="AC19" s="7">
        <v>2009</v>
      </c>
      <c r="AD19" s="63">
        <v>27465.285592</v>
      </c>
      <c r="AE19" s="63">
        <v>24262.554931999999</v>
      </c>
      <c r="AF19" s="63">
        <v>11978.252398000001</v>
      </c>
      <c r="AG19" s="7">
        <v>2009</v>
      </c>
      <c r="AH19" s="64">
        <v>2493630.077</v>
      </c>
      <c r="AI19" s="64">
        <v>2166973.7719999999</v>
      </c>
      <c r="AJ19" s="4"/>
    </row>
    <row r="20" spans="9:36" ht="14.5">
      <c r="I20" s="7">
        <v>2010</v>
      </c>
      <c r="J20" s="5">
        <f t="shared" si="0"/>
        <v>0.5156220395248885</v>
      </c>
      <c r="K20" s="5">
        <f t="shared" si="2"/>
        <v>0.4843779604751115</v>
      </c>
      <c r="L20" s="2">
        <f t="shared" si="7"/>
        <v>0.54186789505969912</v>
      </c>
      <c r="M20" s="2">
        <f t="shared" si="7"/>
        <v>0.45813210494030088</v>
      </c>
      <c r="N20" s="131">
        <f t="shared" si="3"/>
        <v>1.6377559330331692</v>
      </c>
      <c r="O20" s="132">
        <f t="shared" si="4"/>
        <v>-3.893649359788931</v>
      </c>
      <c r="P20" s="138">
        <f t="shared" si="5"/>
        <v>8.7365540992401236E-2</v>
      </c>
      <c r="Q20" s="131">
        <f t="shared" si="8"/>
        <v>-2.1098435826893733</v>
      </c>
      <c r="R20" s="132">
        <f t="shared" si="8"/>
        <v>4.0024959194096918E-2</v>
      </c>
      <c r="S20" s="133">
        <f t="shared" si="9"/>
        <v>3.7075745565284457</v>
      </c>
      <c r="T20" s="142">
        <f t="shared" si="6"/>
        <v>0.89579172274936902</v>
      </c>
      <c r="U20" s="5">
        <f t="shared" si="10"/>
        <v>1.6377559330331692</v>
      </c>
      <c r="W20" s="4" t="s">
        <v>234</v>
      </c>
      <c r="X20" s="4" t="s">
        <v>6</v>
      </c>
      <c r="Y20" s="7">
        <v>2010</v>
      </c>
      <c r="Z20" s="62">
        <v>85763.065000000002</v>
      </c>
      <c r="AA20" s="62">
        <v>86200.906000000003</v>
      </c>
      <c r="AB20" s="11">
        <f t="shared" si="1"/>
        <v>96249.364928036128</v>
      </c>
      <c r="AC20" s="7">
        <v>2010</v>
      </c>
      <c r="AD20" s="63">
        <v>27918.803558</v>
      </c>
      <c r="AE20" s="63">
        <v>25215.925673000002</v>
      </c>
      <c r="AF20" s="63">
        <v>11469.969628000001</v>
      </c>
      <c r="AG20" s="7">
        <v>2010</v>
      </c>
      <c r="AH20" s="64">
        <v>2398402.804</v>
      </c>
      <c r="AI20" s="64">
        <v>2115816.517</v>
      </c>
      <c r="AJ20" s="4"/>
    </row>
    <row r="21" spans="9:36" ht="14.5">
      <c r="I21" s="7">
        <v>2011</v>
      </c>
      <c r="J21" s="5">
        <f t="shared" si="0"/>
        <v>0.49302520457718063</v>
      </c>
      <c r="K21" s="5">
        <f t="shared" si="2"/>
        <v>0.50697479542281942</v>
      </c>
      <c r="L21" s="2">
        <f t="shared" si="7"/>
        <v>0.50432362205103454</v>
      </c>
      <c r="M21" s="2">
        <f t="shared" si="7"/>
        <v>0.49567637794896546</v>
      </c>
      <c r="N21" s="131">
        <f t="shared" si="3"/>
        <v>5.8636863621700286</v>
      </c>
      <c r="O21" s="132">
        <f t="shared" si="4"/>
        <v>-0.78247511291404948</v>
      </c>
      <c r="P21" s="138">
        <f t="shared" si="5"/>
        <v>1.8143775319945377</v>
      </c>
      <c r="Q21" s="131">
        <f t="shared" si="8"/>
        <v>-0.39462068310960569</v>
      </c>
      <c r="R21" s="132">
        <f t="shared" si="8"/>
        <v>0.89934408329103566</v>
      </c>
      <c r="S21" s="133">
        <f t="shared" si="9"/>
        <v>5.358962961988599</v>
      </c>
      <c r="T21" s="142">
        <f t="shared" si="6"/>
        <v>0.94510644681743439</v>
      </c>
      <c r="U21" s="5">
        <f t="shared" si="10"/>
        <v>5.8636863621700286</v>
      </c>
      <c r="W21" s="4" t="s">
        <v>234</v>
      </c>
      <c r="X21" s="4" t="s">
        <v>6</v>
      </c>
      <c r="Y21" s="7">
        <v>2011</v>
      </c>
      <c r="Z21" s="62">
        <v>90187.315000000002</v>
      </c>
      <c r="AA21" s="62">
        <v>87333.332999999999</v>
      </c>
      <c r="AB21" s="11">
        <f t="shared" si="1"/>
        <v>98011.630511324431</v>
      </c>
      <c r="AC21" s="7">
        <v>2011</v>
      </c>
      <c r="AD21" s="63">
        <v>29604.823025000002</v>
      </c>
      <c r="AE21" s="63">
        <v>28201.909833000002</v>
      </c>
      <c r="AF21" s="63">
        <v>12277.430493</v>
      </c>
      <c r="AG21" s="7">
        <v>2011</v>
      </c>
      <c r="AH21" s="64">
        <v>2379709.1310000001</v>
      </c>
      <c r="AI21" s="64">
        <v>2101278.9959999998</v>
      </c>
      <c r="AJ21" s="4"/>
    </row>
    <row r="22" spans="9:36" ht="14.5">
      <c r="I22" s="7">
        <v>2012</v>
      </c>
      <c r="J22" s="5">
        <f t="shared" si="0"/>
        <v>0.48791658785025266</v>
      </c>
      <c r="K22" s="5">
        <f t="shared" si="2"/>
        <v>0.51208341214974729</v>
      </c>
      <c r="L22" s="2">
        <f t="shared" si="7"/>
        <v>0.49047089621371665</v>
      </c>
      <c r="M22" s="2">
        <f t="shared" si="7"/>
        <v>0.50952910378628335</v>
      </c>
      <c r="N22" s="131">
        <f t="shared" si="3"/>
        <v>3.7718281776195184</v>
      </c>
      <c r="O22" s="132">
        <f t="shared" si="4"/>
        <v>1.7540282650829297</v>
      </c>
      <c r="P22" s="138">
        <f t="shared" si="5"/>
        <v>1.4911031646020589</v>
      </c>
      <c r="Q22" s="131">
        <f t="shared" si="8"/>
        <v>0.86029981515941512</v>
      </c>
      <c r="R22" s="132">
        <f t="shared" si="8"/>
        <v>0.75976045911257806</v>
      </c>
      <c r="S22" s="133">
        <f t="shared" si="9"/>
        <v>2.1517679033475252</v>
      </c>
      <c r="T22" s="142">
        <f t="shared" si="6"/>
        <v>0.96566331891585944</v>
      </c>
      <c r="U22" s="5">
        <f t="shared" si="10"/>
        <v>3.7718281776195184</v>
      </c>
      <c r="W22" s="4" t="s">
        <v>234</v>
      </c>
      <c r="X22" s="4" t="s">
        <v>6</v>
      </c>
      <c r="Y22" s="7">
        <v>2012</v>
      </c>
      <c r="Z22" s="62">
        <v>94648.005000000005</v>
      </c>
      <c r="AA22" s="62">
        <v>91542.176999999996</v>
      </c>
      <c r="AB22" s="11">
        <f t="shared" si="1"/>
        <v>99484.035291728782</v>
      </c>
      <c r="AC22" s="7">
        <v>2012</v>
      </c>
      <c r="AD22" s="63">
        <v>30742.792294999999</v>
      </c>
      <c r="AE22" s="63">
        <v>30226.851176</v>
      </c>
      <c r="AF22" s="63">
        <v>12963.398412</v>
      </c>
      <c r="AG22" s="7">
        <v>2012</v>
      </c>
      <c r="AH22" s="64">
        <v>2421818.1239999998</v>
      </c>
      <c r="AI22" s="64">
        <v>2128736.48</v>
      </c>
      <c r="AJ22" s="4"/>
    </row>
    <row r="23" spans="9:36" ht="14.5">
      <c r="I23" s="7">
        <v>2013</v>
      </c>
      <c r="J23" s="5">
        <f t="shared" si="0"/>
        <v>0.49550718460703647</v>
      </c>
      <c r="K23" s="5">
        <f t="shared" si="2"/>
        <v>0.50449281539296353</v>
      </c>
      <c r="L23" s="2">
        <f t="shared" si="7"/>
        <v>0.49171188622864459</v>
      </c>
      <c r="M23" s="2">
        <f t="shared" si="7"/>
        <v>0.50828811377135541</v>
      </c>
      <c r="N23" s="131">
        <f t="shared" si="3"/>
        <v>3.4885089527339375</v>
      </c>
      <c r="O23" s="132">
        <f t="shared" si="4"/>
        <v>0.4696537054289962</v>
      </c>
      <c r="P23" s="138">
        <f t="shared" si="5"/>
        <v>1.8280175897160689</v>
      </c>
      <c r="Q23" s="131">
        <f t="shared" si="8"/>
        <v>0.23093430937076395</v>
      </c>
      <c r="R23" s="132">
        <f t="shared" si="8"/>
        <v>0.92915961261764013</v>
      </c>
      <c r="S23" s="133">
        <f t="shared" si="9"/>
        <v>2.3284150307455334</v>
      </c>
      <c r="T23" s="142">
        <f t="shared" si="6"/>
        <v>0.98841178032689003</v>
      </c>
      <c r="U23" s="5">
        <f t="shared" si="10"/>
        <v>3.4885089527339375</v>
      </c>
      <c r="W23" s="4" t="s">
        <v>234</v>
      </c>
      <c r="X23" s="4" t="s">
        <v>6</v>
      </c>
      <c r="Y23" s="7">
        <v>2013</v>
      </c>
      <c r="Z23" s="62">
        <v>99096.581999999995</v>
      </c>
      <c r="AA23" s="62">
        <v>96394.097999999998</v>
      </c>
      <c r="AB23" s="11">
        <f t="shared" si="1"/>
        <v>101319.34473786702</v>
      </c>
      <c r="AC23" s="7">
        <v>2013</v>
      </c>
      <c r="AD23" s="63">
        <v>31834.183313000001</v>
      </c>
      <c r="AE23" s="63">
        <v>31769.97237</v>
      </c>
      <c r="AF23" s="63">
        <v>13736.197056000001</v>
      </c>
      <c r="AG23" s="7">
        <v>2013</v>
      </c>
      <c r="AH23" s="64">
        <v>2433219.034</v>
      </c>
      <c r="AI23" s="64">
        <v>2123151.2050000001</v>
      </c>
      <c r="AJ23" s="4"/>
    </row>
    <row r="24" spans="9:36" ht="14.5">
      <c r="I24" s="7">
        <v>2014</v>
      </c>
      <c r="J24" s="5">
        <f t="shared" si="0"/>
        <v>0.50703127704717776</v>
      </c>
      <c r="K24" s="5">
        <f t="shared" si="2"/>
        <v>0.49296872295282224</v>
      </c>
      <c r="L24" s="2">
        <f t="shared" si="7"/>
        <v>0.50126923082710717</v>
      </c>
      <c r="M24" s="2">
        <f t="shared" si="7"/>
        <v>0.49873076917289288</v>
      </c>
      <c r="N24" s="131">
        <f t="shared" si="3"/>
        <v>3.4758967540449603</v>
      </c>
      <c r="O24" s="132">
        <f t="shared" si="4"/>
        <v>1.5657539439080992</v>
      </c>
      <c r="P24" s="138">
        <f t="shared" si="5"/>
        <v>2.0378363941938815</v>
      </c>
      <c r="Q24" s="131">
        <f t="shared" si="8"/>
        <v>0.78486427512732237</v>
      </c>
      <c r="R24" s="132">
        <f t="shared" si="8"/>
        <v>1.016331712324829</v>
      </c>
      <c r="S24" s="133">
        <f t="shared" si="9"/>
        <v>1.6747007665928089</v>
      </c>
      <c r="T24" s="142">
        <f>T25*EXP(-S25/100)</f>
        <v>1.0051041030890162</v>
      </c>
      <c r="U24" s="5">
        <f t="shared" si="10"/>
        <v>3.4758967540449603</v>
      </c>
      <c r="W24" s="4" t="s">
        <v>234</v>
      </c>
      <c r="X24" s="4" t="s">
        <v>6</v>
      </c>
      <c r="Y24" s="7">
        <v>2014</v>
      </c>
      <c r="Z24" s="62">
        <v>102524.844</v>
      </c>
      <c r="AA24" s="62">
        <v>101136.72500000001</v>
      </c>
      <c r="AB24" s="11">
        <f t="shared" si="1"/>
        <v>103405.24868893919</v>
      </c>
      <c r="AC24" s="7">
        <v>2014</v>
      </c>
      <c r="AD24" s="63">
        <v>32960.162226</v>
      </c>
      <c r="AE24" s="63">
        <v>33080.707201999998</v>
      </c>
      <c r="AF24" s="63">
        <v>14608.164930000001</v>
      </c>
      <c r="AG24" s="7">
        <v>2014</v>
      </c>
      <c r="AH24" s="64">
        <v>2471617.0819999999</v>
      </c>
      <c r="AI24" s="64">
        <v>2152619.727</v>
      </c>
      <c r="AJ24" s="4"/>
    </row>
    <row r="25" spans="9:36" ht="14.5">
      <c r="I25" s="7">
        <v>2015</v>
      </c>
      <c r="J25" s="5">
        <f t="shared" si="0"/>
        <v>0.53587362505448433</v>
      </c>
      <c r="K25" s="5">
        <f t="shared" si="2"/>
        <v>0.46412637494551567</v>
      </c>
      <c r="L25" s="2">
        <f t="shared" si="7"/>
        <v>0.52145245105083105</v>
      </c>
      <c r="M25" s="2">
        <f t="shared" si="7"/>
        <v>0.47854754894916895</v>
      </c>
      <c r="N25" s="131">
        <f t="shared" si="3"/>
        <v>2.0043614925340236</v>
      </c>
      <c r="O25" s="132">
        <f t="shared" si="4"/>
        <v>2.7952632187259852</v>
      </c>
      <c r="P25" s="138">
        <f t="shared" si="5"/>
        <v>2.2064197572056798</v>
      </c>
      <c r="Q25" s="131">
        <f t="shared" si="8"/>
        <v>1.4575968567369002</v>
      </c>
      <c r="R25" s="132">
        <f t="shared" si="8"/>
        <v>1.0558767667637985</v>
      </c>
      <c r="S25" s="133">
        <f t="shared" si="9"/>
        <v>-0.50911213096667507</v>
      </c>
      <c r="T25" s="142">
        <v>1</v>
      </c>
      <c r="U25" s="5">
        <f t="shared" si="10"/>
        <v>2.0043614925340236</v>
      </c>
      <c r="W25" s="4" t="s">
        <v>234</v>
      </c>
      <c r="X25" s="4" t="s">
        <v>6</v>
      </c>
      <c r="Y25" s="7">
        <v>2015</v>
      </c>
      <c r="Z25" s="62">
        <v>105712.159</v>
      </c>
      <c r="AA25" s="62">
        <v>104812.113</v>
      </c>
      <c r="AB25" s="11">
        <f>Z25</f>
        <v>105712.159</v>
      </c>
      <c r="AC25" s="7">
        <v>2015</v>
      </c>
      <c r="AD25" s="63">
        <v>33627.468298</v>
      </c>
      <c r="AE25" s="63">
        <v>33627.468298</v>
      </c>
      <c r="AF25" s="63">
        <v>15644.499683</v>
      </c>
      <c r="AG25" s="7">
        <v>2015</v>
      </c>
      <c r="AH25" s="64">
        <v>2541679.9440000001</v>
      </c>
      <c r="AI25" s="64">
        <v>2206612.0559999999</v>
      </c>
      <c r="AJ25" s="4"/>
    </row>
    <row r="26" spans="9:36" ht="14.5">
      <c r="I26" s="7">
        <v>2016</v>
      </c>
      <c r="J26" s="5">
        <f t="shared" si="0"/>
        <v>0.55834250983234579</v>
      </c>
      <c r="K26" s="5">
        <f t="shared" si="2"/>
        <v>0.44165749016765421</v>
      </c>
      <c r="L26" s="2">
        <f t="shared" si="7"/>
        <v>0.547108067443415</v>
      </c>
      <c r="M26" s="2">
        <f t="shared" si="7"/>
        <v>0.45289193255658494</v>
      </c>
      <c r="N26" s="131">
        <f t="shared" si="3"/>
        <v>2.4876268843934568</v>
      </c>
      <c r="O26" s="132">
        <f t="shared" si="4"/>
        <v>3.4986034674236777</v>
      </c>
      <c r="P26" s="138">
        <f t="shared" si="5"/>
        <v>2.2749680249599891</v>
      </c>
      <c r="Q26" s="131">
        <f t="shared" si="8"/>
        <v>1.914114181812999</v>
      </c>
      <c r="R26" s="132">
        <f t="shared" si="8"/>
        <v>1.0303146653285666</v>
      </c>
      <c r="S26" s="133">
        <f t="shared" si="9"/>
        <v>-0.4568019627481088</v>
      </c>
      <c r="T26" s="142">
        <f>T25*EXP(S26/100)</f>
        <v>0.99544239790564237</v>
      </c>
      <c r="U26" s="5">
        <f t="shared" si="10"/>
        <v>2.4876268843934568</v>
      </c>
      <c r="W26" s="4" t="s">
        <v>234</v>
      </c>
      <c r="X26" s="4" t="s">
        <v>6</v>
      </c>
      <c r="Y26" s="7">
        <v>2016</v>
      </c>
      <c r="Z26" s="62">
        <v>109407.02099999999</v>
      </c>
      <c r="AA26" s="62">
        <v>108144.641</v>
      </c>
      <c r="AB26" s="11">
        <f>AB25*(AA26/Z25)</f>
        <v>108144.641</v>
      </c>
      <c r="AC26" s="7">
        <v>2016</v>
      </c>
      <c r="AD26" s="63">
        <v>34474.485879</v>
      </c>
      <c r="AE26" s="63">
        <v>34997.019382999999</v>
      </c>
      <c r="AF26" s="63">
        <v>17012.260484999999</v>
      </c>
      <c r="AG26" s="7">
        <v>2016</v>
      </c>
      <c r="AH26" s="64">
        <v>2632177.0839999998</v>
      </c>
      <c r="AI26" s="64">
        <v>2291634.6230000001</v>
      </c>
      <c r="AJ26" s="4"/>
    </row>
    <row r="27" spans="9:36" ht="14.5">
      <c r="I27" s="7">
        <v>2017</v>
      </c>
      <c r="J27" s="5">
        <f t="shared" si="0"/>
        <v>0.55954545605153116</v>
      </c>
      <c r="K27" s="5">
        <f t="shared" si="2"/>
        <v>0.44045454394846884</v>
      </c>
      <c r="L27" s="2">
        <f t="shared" si="7"/>
        <v>0.55894398294193848</v>
      </c>
      <c r="M27" s="2">
        <f t="shared" si="7"/>
        <v>0.44105601705806152</v>
      </c>
      <c r="N27" s="131">
        <f t="shared" si="3"/>
        <v>4.1934319693949007</v>
      </c>
      <c r="O27" s="132">
        <f t="shared" si="4"/>
        <v>-2.9566599942599581</v>
      </c>
      <c r="P27" s="138">
        <f t="shared" si="5"/>
        <v>2.7492926637968651</v>
      </c>
      <c r="Q27" s="131">
        <f t="shared" si="8"/>
        <v>-1.6526073133967498</v>
      </c>
      <c r="R27" s="132">
        <f t="shared" si="8"/>
        <v>1.2125920720211936</v>
      </c>
      <c r="S27" s="133">
        <f t="shared" si="9"/>
        <v>4.6334472107704574</v>
      </c>
      <c r="T27" s="142">
        <f>T26*EXP(S27/100)</f>
        <v>1.0426509417716983</v>
      </c>
      <c r="U27" s="5">
        <f t="shared" si="10"/>
        <v>4.1934319693949007</v>
      </c>
      <c r="W27" s="4" t="s">
        <v>234</v>
      </c>
      <c r="X27" s="4" t="s">
        <v>6</v>
      </c>
      <c r="Y27" s="7">
        <v>2017</v>
      </c>
      <c r="Z27" s="62">
        <v>114497.20600000001</v>
      </c>
      <c r="AA27" s="62">
        <v>112456.67</v>
      </c>
      <c r="AB27" s="11">
        <f>AB26*(AA27/Z26)</f>
        <v>111159.1019849217</v>
      </c>
      <c r="AC27" s="7">
        <v>2017</v>
      </c>
      <c r="AD27" s="63">
        <v>35950.889638000001</v>
      </c>
      <c r="AE27" s="63">
        <v>37981.863470999997</v>
      </c>
      <c r="AF27" s="63">
        <v>18561.727289999999</v>
      </c>
      <c r="AG27" s="7">
        <v>2017</v>
      </c>
      <c r="AH27" s="64">
        <v>2555491.8050000002</v>
      </c>
      <c r="AI27" s="64">
        <v>2231933.4380000001</v>
      </c>
      <c r="AJ27" s="4"/>
    </row>
    <row r="28" spans="9:36" ht="14.5">
      <c r="I28" s="7">
        <v>2018</v>
      </c>
      <c r="J28" s="5">
        <f t="shared" si="0"/>
        <v>0.56808089111257631</v>
      </c>
      <c r="K28" s="5">
        <f t="shared" si="2"/>
        <v>0.43191910888742369</v>
      </c>
      <c r="L28" s="2">
        <f t="shared" si="7"/>
        <v>0.56381317358205374</v>
      </c>
      <c r="M28" s="2">
        <f t="shared" si="7"/>
        <v>0.43618682641794626</v>
      </c>
      <c r="N28" s="131">
        <f t="shared" si="3"/>
        <v>3.9156386809066746</v>
      </c>
      <c r="O28" s="132">
        <f t="shared" si="4"/>
        <v>1.7935703433110461</v>
      </c>
      <c r="P28" s="138">
        <f t="shared" si="5"/>
        <v>3.2405486605235012</v>
      </c>
      <c r="Q28" s="131">
        <f t="shared" si="8"/>
        <v>1.0112385873048546</v>
      </c>
      <c r="R28" s="132">
        <f t="shared" si="8"/>
        <v>1.4134846360866726</v>
      </c>
      <c r="S28" s="133">
        <f t="shared" si="9"/>
        <v>1.4909154575151473</v>
      </c>
      <c r="T28" s="142">
        <f>T27*EXP(S28/100)</f>
        <v>1.0583124456153887</v>
      </c>
      <c r="U28" s="5">
        <f t="shared" si="10"/>
        <v>3.9156386809066746</v>
      </c>
      <c r="W28" s="4" t="s">
        <v>234</v>
      </c>
      <c r="X28" s="4" t="s">
        <v>6</v>
      </c>
      <c r="Y28" s="7">
        <v>2018</v>
      </c>
      <c r="Z28" s="62">
        <v>121844.09299999999</v>
      </c>
      <c r="AA28" s="62">
        <v>118268.31600000001</v>
      </c>
      <c r="AB28" s="11">
        <f>AB27*(AA28/Z27)</f>
        <v>114820.26731577142</v>
      </c>
      <c r="AC28" s="7">
        <v>2018</v>
      </c>
      <c r="AD28" s="63">
        <v>37386.520208000002</v>
      </c>
      <c r="AE28" s="63">
        <v>40927.720730000001</v>
      </c>
      <c r="AF28" s="63">
        <v>20384.066802000001</v>
      </c>
      <c r="AG28" s="7">
        <v>2018</v>
      </c>
      <c r="AH28" s="64">
        <v>2601739.8539999998</v>
      </c>
      <c r="AI28" s="64">
        <v>2281008.8130000001</v>
      </c>
      <c r="AJ28" s="4"/>
    </row>
    <row r="29" spans="9:36" ht="14.5">
      <c r="I29" s="7">
        <v>2019</v>
      </c>
      <c r="J29" s="5">
        <f t="shared" si="0"/>
        <v>0.58848672537388547</v>
      </c>
      <c r="K29" s="5">
        <f t="shared" si="2"/>
        <v>0.41151327462611453</v>
      </c>
      <c r="L29" s="2">
        <f t="shared" si="7"/>
        <v>0.57828380824323089</v>
      </c>
      <c r="M29" s="2">
        <f t="shared" si="7"/>
        <v>0.42171619175676911</v>
      </c>
      <c r="N29" s="134">
        <f t="shared" si="3"/>
        <v>4.4722576633580147</v>
      </c>
      <c r="O29" s="135">
        <f t="shared" si="4"/>
        <v>0.65518784393283624</v>
      </c>
      <c r="P29" s="139"/>
      <c r="Q29" s="134"/>
      <c r="R29" s="135"/>
      <c r="S29" s="136"/>
      <c r="T29" s="143"/>
      <c r="U29" s="5"/>
      <c r="W29" s="4" t="s">
        <v>234</v>
      </c>
      <c r="X29" s="4" t="s">
        <v>6</v>
      </c>
      <c r="Y29" s="7">
        <v>2019</v>
      </c>
      <c r="Z29" s="62"/>
      <c r="AA29" s="62"/>
      <c r="AB29" s="11"/>
      <c r="AC29" s="7">
        <v>2019</v>
      </c>
      <c r="AD29" s="63">
        <v>39096.493936999999</v>
      </c>
      <c r="AE29" s="63">
        <v>43900.933254000003</v>
      </c>
      <c r="AF29" s="63">
        <v>22657.024883999999</v>
      </c>
      <c r="AG29" s="7">
        <v>2019</v>
      </c>
      <c r="AH29" s="64">
        <v>2618842.102</v>
      </c>
      <c r="AI29" s="64">
        <v>2296686.79</v>
      </c>
      <c r="AJ29" s="4"/>
    </row>
    <row r="30" spans="9:36" ht="14.5">
      <c r="Y30" s="8"/>
      <c r="Z30" s="62"/>
      <c r="AA30" s="62"/>
      <c r="AB30" s="8"/>
      <c r="AC30" s="8"/>
      <c r="AD30" s="63">
        <v>39044.717828000001</v>
      </c>
      <c r="AE30" s="63">
        <v>44467.904693999997</v>
      </c>
      <c r="AF30" s="63">
        <v>23979.570661000002</v>
      </c>
      <c r="AG30" s="8"/>
      <c r="AH30" s="64">
        <v>2468760.6800000002</v>
      </c>
      <c r="AI30" s="64">
        <v>2186588.0950000002</v>
      </c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J1:BH40"/>
  <sheetViews>
    <sheetView zoomScale="70" zoomScaleNormal="70" workbookViewId="0"/>
  </sheetViews>
  <sheetFormatPr defaultRowHeight="12.5"/>
  <cols>
    <col min="29" max="29" width="9.26953125" bestFit="1" customWidth="1"/>
    <col min="30" max="30" width="8.81640625" bestFit="1" customWidth="1"/>
    <col min="31" max="31" width="9.7265625" bestFit="1" customWidth="1"/>
    <col min="32" max="32" width="10.08984375" customWidth="1"/>
    <col min="49" max="49" width="9.453125" bestFit="1" customWidth="1"/>
    <col min="50" max="50" width="9.453125" customWidth="1"/>
    <col min="52" max="52" width="9.54296875" bestFit="1" customWidth="1"/>
    <col min="54" max="54" width="7.1796875" customWidth="1"/>
    <col min="55" max="55" width="11.81640625" bestFit="1" customWidth="1"/>
    <col min="56" max="56" width="9.54296875" customWidth="1"/>
    <col min="57" max="57" width="7.36328125" customWidth="1"/>
    <col min="68" max="68" width="11.54296875" customWidth="1"/>
    <col min="69" max="69" width="3.54296875" customWidth="1"/>
    <col min="70" max="70" width="2.6328125" customWidth="1"/>
    <col min="83" max="83" width="7.1796875" customWidth="1"/>
  </cols>
  <sheetData>
    <row r="1" spans="10:60" ht="13">
      <c r="K1" s="148" t="s">
        <v>243</v>
      </c>
      <c r="L1" s="149"/>
      <c r="M1" s="149"/>
      <c r="N1" s="149"/>
      <c r="Q1" s="149" t="s">
        <v>251</v>
      </c>
      <c r="R1" s="149"/>
      <c r="S1" s="149"/>
      <c r="T1" s="149"/>
      <c r="W1" s="148" t="s">
        <v>242</v>
      </c>
      <c r="X1" s="149"/>
      <c r="Y1" s="149"/>
      <c r="Z1" s="149"/>
      <c r="AC1" s="149" t="s">
        <v>251</v>
      </c>
      <c r="AD1" s="149"/>
      <c r="AE1" s="149"/>
      <c r="AF1" s="149"/>
      <c r="AG1" s="106"/>
      <c r="AH1" s="106"/>
      <c r="AI1" s="148" t="s">
        <v>242</v>
      </c>
      <c r="AJ1" s="149"/>
      <c r="AK1" s="149"/>
      <c r="AL1" s="149"/>
      <c r="AM1" s="106"/>
      <c r="AN1" s="106"/>
      <c r="AO1" s="148" t="s">
        <v>243</v>
      </c>
      <c r="AP1" s="149"/>
      <c r="AQ1" s="149"/>
      <c r="AR1" s="149"/>
      <c r="AW1" s="150" t="s">
        <v>17</v>
      </c>
      <c r="AX1" s="150"/>
      <c r="AY1" s="151"/>
      <c r="AZ1" s="152" t="s">
        <v>249</v>
      </c>
      <c r="BA1" s="150"/>
      <c r="BB1" s="151"/>
      <c r="BC1" s="153" t="s">
        <v>241</v>
      </c>
      <c r="BD1" s="150"/>
      <c r="BE1" s="151"/>
      <c r="BF1" t="s">
        <v>250</v>
      </c>
    </row>
    <row r="2" spans="10:60">
      <c r="K2" s="97" t="s">
        <v>244</v>
      </c>
      <c r="L2" s="97" t="s">
        <v>252</v>
      </c>
      <c r="M2" s="103" t="s">
        <v>241</v>
      </c>
      <c r="N2" s="97" t="s">
        <v>245</v>
      </c>
      <c r="Q2" s="97" t="s">
        <v>244</v>
      </c>
      <c r="R2" s="97" t="s">
        <v>252</v>
      </c>
      <c r="S2" s="103" t="s">
        <v>241</v>
      </c>
      <c r="T2" s="97" t="s">
        <v>245</v>
      </c>
      <c r="W2" s="97" t="s">
        <v>244</v>
      </c>
      <c r="X2" s="97" t="s">
        <v>252</v>
      </c>
      <c r="Y2" s="103" t="s">
        <v>241</v>
      </c>
      <c r="Z2" s="97" t="s">
        <v>245</v>
      </c>
      <c r="AC2" s="97" t="s">
        <v>244</v>
      </c>
      <c r="AD2" s="97" t="s">
        <v>252</v>
      </c>
      <c r="AE2" s="103" t="s">
        <v>241</v>
      </c>
      <c r="AF2" s="97" t="s">
        <v>245</v>
      </c>
      <c r="AG2" s="97"/>
      <c r="AH2" s="97"/>
      <c r="AI2" s="97" t="s">
        <v>244</v>
      </c>
      <c r="AJ2" s="97" t="s">
        <v>252</v>
      </c>
      <c r="AK2" s="103" t="s">
        <v>241</v>
      </c>
      <c r="AL2" s="97" t="s">
        <v>245</v>
      </c>
      <c r="AM2" s="101"/>
      <c r="AN2" s="101"/>
      <c r="AO2" s="97" t="s">
        <v>244</v>
      </c>
      <c r="AP2" s="97" t="s">
        <v>252</v>
      </c>
      <c r="AQ2" s="103" t="s">
        <v>241</v>
      </c>
      <c r="AR2" s="97" t="s">
        <v>245</v>
      </c>
      <c r="AW2" s="97" t="s">
        <v>251</v>
      </c>
      <c r="AX2" s="97" t="s">
        <v>242</v>
      </c>
      <c r="AY2" s="98" t="s">
        <v>243</v>
      </c>
      <c r="AZ2" s="97" t="s">
        <v>251</v>
      </c>
      <c r="BA2" s="97" t="s">
        <v>242</v>
      </c>
      <c r="BB2" s="98" t="s">
        <v>243</v>
      </c>
      <c r="BC2" s="97" t="s">
        <v>251</v>
      </c>
      <c r="BD2" s="97" t="s">
        <v>242</v>
      </c>
      <c r="BE2" s="98" t="s">
        <v>243</v>
      </c>
      <c r="BF2" s="97" t="s">
        <v>251</v>
      </c>
      <c r="BG2" s="97" t="s">
        <v>242</v>
      </c>
      <c r="BH2" s="98" t="s">
        <v>243</v>
      </c>
    </row>
    <row r="3" spans="10:60">
      <c r="J3" t="s">
        <v>233</v>
      </c>
      <c r="K3">
        <v>0.39005876304251247</v>
      </c>
      <c r="L3">
        <v>3.2936518125439402</v>
      </c>
      <c r="M3">
        <v>0.45761688032848863</v>
      </c>
      <c r="N3">
        <v>4.1413274559149409</v>
      </c>
      <c r="P3" t="s">
        <v>223</v>
      </c>
      <c r="Q3" s="108">
        <v>-1.4667990830360298</v>
      </c>
      <c r="R3" s="108">
        <v>0.51600744925601882</v>
      </c>
      <c r="S3" s="108">
        <v>6.0921789714801005</v>
      </c>
      <c r="T3" s="108">
        <v>5.14138733770009</v>
      </c>
      <c r="V3" t="s">
        <v>219</v>
      </c>
      <c r="W3">
        <v>1.8384594728517989</v>
      </c>
      <c r="X3">
        <v>0.94573518466749007</v>
      </c>
      <c r="Y3">
        <v>3.3795320256265833</v>
      </c>
      <c r="Z3">
        <v>6.1637266831458719</v>
      </c>
      <c r="AB3" t="s">
        <v>5</v>
      </c>
      <c r="AC3" s="107">
        <f>AW3</f>
        <v>5.2404299665853582E-2</v>
      </c>
      <c r="AD3" s="107">
        <f>AZ3</f>
        <v>0.63385990035805662</v>
      </c>
      <c r="AE3" s="107">
        <f>BC3</f>
        <v>0.87962919213360058</v>
      </c>
      <c r="AF3" s="107">
        <f>BF3</f>
        <v>1.5658933921575111</v>
      </c>
      <c r="AG3" s="99"/>
      <c r="AH3" t="s">
        <v>5</v>
      </c>
      <c r="AI3" s="102">
        <f>AX3</f>
        <v>0.44130472071133364</v>
      </c>
      <c r="AJ3" s="99">
        <f>BA3</f>
        <v>0.45871032071614271</v>
      </c>
      <c r="AK3" s="100">
        <f>BD3</f>
        <v>0.70470869447864026</v>
      </c>
      <c r="AL3" s="100">
        <f>BG3</f>
        <v>1.6047237359061168</v>
      </c>
      <c r="AM3" s="99"/>
      <c r="AN3" t="s">
        <v>5</v>
      </c>
      <c r="AO3" s="100">
        <f>AY3</f>
        <v>0.24685451018859364</v>
      </c>
      <c r="AP3" s="100">
        <f>BB3</f>
        <v>0.54628511053709972</v>
      </c>
      <c r="AQ3" s="100">
        <f>BE3</f>
        <v>0.79216894330612042</v>
      </c>
      <c r="AR3">
        <f>BH3</f>
        <v>1.5853085640318139</v>
      </c>
      <c r="AU3">
        <v>1</v>
      </c>
      <c r="AV3" t="s">
        <v>5</v>
      </c>
      <c r="AW3" s="99">
        <f>AVERAGE(CrudeMFP_AT!$Q$11:$Q$19)</f>
        <v>5.2404299665853582E-2</v>
      </c>
      <c r="AX3" s="99">
        <f>AVERAGE(CrudeMFP_AT!$Q$20:$Q$28)</f>
        <v>0.44130472071133364</v>
      </c>
      <c r="AY3" s="100">
        <f>AVERAGE(CrudeMFP_AT!$Q$11:$Q$28)</f>
        <v>0.24685451018859364</v>
      </c>
      <c r="AZ3" s="99">
        <f>AVERAGE(CrudeMFP_AT!$R$11:$R$19)</f>
        <v>0.63385990035805662</v>
      </c>
      <c r="BA3" s="99">
        <f>AVERAGE(CrudeMFP_AT!$R$20:$R$28)</f>
        <v>0.45871032071614271</v>
      </c>
      <c r="BB3" s="100">
        <f>AVERAGE(CrudeMFP_AT!$R$11:$R$28)</f>
        <v>0.54628511053709972</v>
      </c>
      <c r="BC3" s="99">
        <f>AVERAGE(CrudeMFP_AT!$S$11:$S$19)</f>
        <v>0.87962919213360058</v>
      </c>
      <c r="BD3" s="99">
        <f>AVERAGE(CrudeMFP_AT!$S$20:$S$28)</f>
        <v>0.70470869447864026</v>
      </c>
      <c r="BE3" s="100">
        <f>AVERAGE(CrudeMFP_AT!$S$11:$S$28)</f>
        <v>0.79216894330612042</v>
      </c>
      <c r="BF3" s="99">
        <f>AVERAGE(CrudeMFP_AT!$U$11:$U$19)</f>
        <v>1.5658933921575111</v>
      </c>
      <c r="BG3" s="99">
        <f>AVERAGE(CrudeMFP_AT!$U$20:$U$28)</f>
        <v>1.6047237359061168</v>
      </c>
      <c r="BH3" s="100">
        <f>AVERAGE(CrudeMFP_AT!$U$11:$U$28)</f>
        <v>1.5853085640318139</v>
      </c>
    </row>
    <row r="4" spans="10:60">
      <c r="J4" t="s">
        <v>219</v>
      </c>
      <c r="K4">
        <v>1.1543811005348954</v>
      </c>
      <c r="L4">
        <v>0.72925534172136386</v>
      </c>
      <c r="M4">
        <v>2.1769532412385173</v>
      </c>
      <c r="N4">
        <v>4.0605896834947766</v>
      </c>
      <c r="P4" t="s">
        <v>71</v>
      </c>
      <c r="Q4" s="108">
        <v>0.87394326506974851</v>
      </c>
      <c r="R4" s="108">
        <v>0.62099524219131053</v>
      </c>
      <c r="S4" s="108">
        <v>3.4779188501128817</v>
      </c>
      <c r="T4" s="108">
        <v>4.9728573573739414</v>
      </c>
      <c r="V4" t="s">
        <v>233</v>
      </c>
      <c r="W4">
        <v>0.36302889378722408</v>
      </c>
      <c r="X4">
        <v>3.7702678187452037</v>
      </c>
      <c r="Y4">
        <v>1.370535295021345</v>
      </c>
      <c r="Z4">
        <v>5.5038320075537719</v>
      </c>
      <c r="AB4" t="s">
        <v>69</v>
      </c>
      <c r="AC4" s="107">
        <f t="shared" ref="AC4:AC29" si="0">AW4</f>
        <v>0.53502712878631298</v>
      </c>
      <c r="AD4" s="107">
        <f t="shared" ref="AD4:AD29" si="1">AZ4</f>
        <v>0.43123179621433494</v>
      </c>
      <c r="AE4" s="107">
        <f t="shared" ref="AE4:AE29" si="2">BC4</f>
        <v>0.65604999793920071</v>
      </c>
      <c r="AF4" s="107">
        <f t="shared" ref="AF4:AF29" si="3">BF4</f>
        <v>1.6223089229398486</v>
      </c>
      <c r="AG4" s="99"/>
      <c r="AH4" t="s">
        <v>69</v>
      </c>
      <c r="AI4" s="102">
        <f t="shared" ref="AI4:AI29" si="4">AX4</f>
        <v>0.71283278157019359</v>
      </c>
      <c r="AJ4" s="99">
        <f t="shared" ref="AJ4:AJ29" si="5">BA4</f>
        <v>0.3335650776275999</v>
      </c>
      <c r="AK4" s="100">
        <f t="shared" ref="AK4:AK29" si="6">BD4</f>
        <v>0.52832903637714679</v>
      </c>
      <c r="AL4" s="100">
        <f t="shared" ref="AL4:AL29" si="7">BG4</f>
        <v>1.5747268955749405</v>
      </c>
      <c r="AM4" s="99"/>
      <c r="AN4" t="s">
        <v>69</v>
      </c>
      <c r="AO4" s="100">
        <f t="shared" ref="AO4:AO29" si="8">AY4</f>
        <v>0.62392995517825323</v>
      </c>
      <c r="AP4" s="100">
        <f t="shared" ref="AP4:AP29" si="9">BB4</f>
        <v>0.38239843692096742</v>
      </c>
      <c r="AQ4" s="100">
        <f t="shared" ref="AQ4:AQ29" si="10">BE4</f>
        <v>0.59218951715817392</v>
      </c>
      <c r="AR4">
        <f t="shared" ref="AR4:AR29" si="11">BH4</f>
        <v>1.5985179092573947</v>
      </c>
      <c r="AU4">
        <v>2</v>
      </c>
      <c r="AV4" t="s">
        <v>69</v>
      </c>
      <c r="AW4" s="99">
        <f>AVERAGE(CrudeMFP_BE!$Q$11:$Q$19)</f>
        <v>0.53502712878631298</v>
      </c>
      <c r="AX4" s="99">
        <f>AVERAGE(CrudeMFP_BE!$Q$20:$Q$28)</f>
        <v>0.71283278157019359</v>
      </c>
      <c r="AY4" s="100">
        <f>AVERAGE(CrudeMFP_BE!$Q$11:$Q$28)</f>
        <v>0.62392995517825323</v>
      </c>
      <c r="AZ4" s="99">
        <f>AVERAGE(CrudeMFP_BE!$R$11:$R$19)</f>
        <v>0.43123179621433494</v>
      </c>
      <c r="BA4" s="99">
        <f>AVERAGE(CrudeMFP_BE!$R$20:$R$28)</f>
        <v>0.3335650776275999</v>
      </c>
      <c r="BB4" s="100">
        <f>AVERAGE(CrudeMFP_BE!$R$11:$R$28)</f>
        <v>0.38239843692096742</v>
      </c>
      <c r="BC4" s="99">
        <f>AVERAGE(CrudeMFP_BE!$S$11:$S$19)</f>
        <v>0.65604999793920071</v>
      </c>
      <c r="BD4" s="99">
        <f>AVERAGE(CrudeMFP_BE!$S$20:$S$28)</f>
        <v>0.52832903637714679</v>
      </c>
      <c r="BE4" s="100">
        <f>AVERAGE(CrudeMFP_BE!$S$11:$S$28)</f>
        <v>0.59218951715817392</v>
      </c>
      <c r="BF4" s="99">
        <f>AVERAGE(CrudeMFP_BE!$U$11:$U$19)</f>
        <v>1.6223089229398486</v>
      </c>
      <c r="BG4" s="99">
        <f>AVERAGE(CrudeMFP_BE!$U$20:$U$28)</f>
        <v>1.5747268955749405</v>
      </c>
      <c r="BH4" s="100">
        <f>AVERAGE(CrudeMFP_BE!$U$11:$U$28)</f>
        <v>1.5985179092573947</v>
      </c>
    </row>
    <row r="5" spans="10:60">
      <c r="J5" t="s">
        <v>234</v>
      </c>
      <c r="K5">
        <v>-5.0734744830290307E-2</v>
      </c>
      <c r="L5">
        <v>1.2285845017742458</v>
      </c>
      <c r="M5">
        <v>2.808397995334007</v>
      </c>
      <c r="N5">
        <v>3.9862477522779631</v>
      </c>
      <c r="P5" t="s">
        <v>235</v>
      </c>
      <c r="Q5" s="108">
        <v>-0.79670318204733581</v>
      </c>
      <c r="R5" s="108">
        <v>0.63269401523710977</v>
      </c>
      <c r="S5" s="108">
        <v>5.1203636715642524</v>
      </c>
      <c r="T5" s="108">
        <v>4.9563545047540263</v>
      </c>
      <c r="V5" t="s">
        <v>225</v>
      </c>
      <c r="W5">
        <v>0.36811911437421641</v>
      </c>
      <c r="X5">
        <v>1.245704773617816</v>
      </c>
      <c r="Y5">
        <v>2.052979048299612</v>
      </c>
      <c r="Z5">
        <v>3.6668029362916439</v>
      </c>
      <c r="AB5" t="s">
        <v>71</v>
      </c>
      <c r="AC5" s="107">
        <f t="shared" si="0"/>
        <v>0.87394326506974851</v>
      </c>
      <c r="AD5" s="107">
        <f t="shared" si="1"/>
        <v>0.62099524219131053</v>
      </c>
      <c r="AE5" s="107">
        <f t="shared" si="2"/>
        <v>3.4779188501128817</v>
      </c>
      <c r="AF5" s="107">
        <f t="shared" si="3"/>
        <v>4.9728573573739414</v>
      </c>
      <c r="AG5" s="99"/>
      <c r="AH5" t="s">
        <v>71</v>
      </c>
      <c r="AI5" s="102">
        <f t="shared" si="4"/>
        <v>-0.36589115391685473</v>
      </c>
      <c r="AJ5" s="99">
        <f t="shared" si="5"/>
        <v>0.17444326866000998</v>
      </c>
      <c r="AK5" s="100">
        <f t="shared" si="6"/>
        <v>1.9033722589095712</v>
      </c>
      <c r="AL5" s="100">
        <f t="shared" si="7"/>
        <v>1.7119243736527265</v>
      </c>
      <c r="AM5" s="99"/>
      <c r="AN5" t="s">
        <v>71</v>
      </c>
      <c r="AO5" s="100">
        <f t="shared" si="8"/>
        <v>0.25402605557644686</v>
      </c>
      <c r="AP5" s="100">
        <f t="shared" si="9"/>
        <v>0.39771925542566017</v>
      </c>
      <c r="AQ5" s="100">
        <f t="shared" si="10"/>
        <v>2.6906455545112262</v>
      </c>
      <c r="AR5">
        <f t="shared" si="11"/>
        <v>3.3423908655133339</v>
      </c>
      <c r="AU5">
        <v>3</v>
      </c>
      <c r="AV5" t="s">
        <v>71</v>
      </c>
      <c r="AW5" s="99">
        <f>AVERAGE(CrudeMFP_BG!$Q$11:$Q$19)</f>
        <v>0.87394326506974851</v>
      </c>
      <c r="AX5" s="99">
        <f>AVERAGE(CrudeMFP_BG!$Q$20:$Q$28)</f>
        <v>-0.36589115391685473</v>
      </c>
      <c r="AY5" s="100">
        <f>AVERAGE(CrudeMFP_BG!$Q$11:$Q$28)</f>
        <v>0.25402605557644686</v>
      </c>
      <c r="AZ5" s="99">
        <f>AVERAGE(CrudeMFP_BG!$R$11:$R$19)</f>
        <v>0.62099524219131053</v>
      </c>
      <c r="BA5" s="99">
        <f>AVERAGE(CrudeMFP_BG!$R$20:$R$28)</f>
        <v>0.17444326866000998</v>
      </c>
      <c r="BB5" s="100">
        <f>AVERAGE(CrudeMFP_BG!$R$11:$R$28)</f>
        <v>0.39771925542566017</v>
      </c>
      <c r="BC5" s="99">
        <f>AVERAGE(CrudeMFP_BG!$S$11:$S$19)</f>
        <v>3.4779188501128817</v>
      </c>
      <c r="BD5" s="99">
        <f>AVERAGE(CrudeMFP_BG!$S$20:$S$28)</f>
        <v>1.9033722589095712</v>
      </c>
      <c r="BE5" s="100">
        <f>AVERAGE(CrudeMFP_BG!$S$11:$S$28)</f>
        <v>2.6906455545112262</v>
      </c>
      <c r="BF5" s="99">
        <f>AVERAGE(CrudeMFP_BG!$U$11:$U$19)</f>
        <v>4.9728573573739414</v>
      </c>
      <c r="BG5" s="99">
        <f>AVERAGE(CrudeMFP_BG!$U$20:$U$28)</f>
        <v>1.7119243736527265</v>
      </c>
      <c r="BH5" s="100">
        <f>AVERAGE(CrudeMFP_BG!$U$11:$U$28)</f>
        <v>3.3423908655133339</v>
      </c>
    </row>
    <row r="6" spans="10:60">
      <c r="J6" t="s">
        <v>223</v>
      </c>
      <c r="K6">
        <v>-0.90811421370171808</v>
      </c>
      <c r="L6">
        <v>0.90483467858488298</v>
      </c>
      <c r="M6">
        <v>3.9209454990574084</v>
      </c>
      <c r="N6">
        <v>3.9176659639405735</v>
      </c>
      <c r="P6" t="s">
        <v>239</v>
      </c>
      <c r="Q6" s="108">
        <v>0.33859140304087998</v>
      </c>
      <c r="R6" s="108">
        <v>0.97432839040472452</v>
      </c>
      <c r="S6" s="108">
        <v>3.6145489265984789</v>
      </c>
      <c r="T6" s="108">
        <v>4.9274687200440841</v>
      </c>
      <c r="V6" t="s">
        <v>221</v>
      </c>
      <c r="W6">
        <v>7.1334327029593345E-2</v>
      </c>
      <c r="X6">
        <v>1.7637990084741397</v>
      </c>
      <c r="Y6">
        <v>1.6094365220094273</v>
      </c>
      <c r="Z6">
        <v>3.4445698575131605</v>
      </c>
      <c r="AB6" t="s">
        <v>68</v>
      </c>
      <c r="AC6" s="107">
        <f t="shared" si="0"/>
        <v>1.512181482605883</v>
      </c>
      <c r="AD6" s="107">
        <f t="shared" si="1"/>
        <v>1.3076808314198121</v>
      </c>
      <c r="AE6" s="107">
        <f t="shared" si="2"/>
        <v>0.61224329074437289</v>
      </c>
      <c r="AF6" s="107">
        <f t="shared" si="3"/>
        <v>3.4321056047700673</v>
      </c>
      <c r="AG6" s="99"/>
      <c r="AH6" t="s">
        <v>68</v>
      </c>
      <c r="AI6" s="102">
        <f t="shared" si="4"/>
        <v>0.20707964749954078</v>
      </c>
      <c r="AJ6" s="99">
        <f t="shared" si="5"/>
        <v>0.50714429168876218</v>
      </c>
      <c r="AK6" s="100">
        <f t="shared" si="6"/>
        <v>0.50310324129159489</v>
      </c>
      <c r="AL6" s="100">
        <f t="shared" si="7"/>
        <v>1.2173271804798977</v>
      </c>
      <c r="AM6" s="99"/>
      <c r="AN6" t="s">
        <v>68</v>
      </c>
      <c r="AO6" s="100">
        <f t="shared" si="8"/>
        <v>0.85963056505271185</v>
      </c>
      <c r="AP6" s="100">
        <f t="shared" si="9"/>
        <v>0.90741256155428707</v>
      </c>
      <c r="AQ6" s="100">
        <f t="shared" si="10"/>
        <v>0.55767326601798395</v>
      </c>
      <c r="AR6">
        <f t="shared" si="11"/>
        <v>2.3247163926249828</v>
      </c>
      <c r="AU6">
        <v>4</v>
      </c>
      <c r="AV6" t="s">
        <v>68</v>
      </c>
      <c r="AW6" s="99">
        <f>AVERAGE(CrudeMFP_CY!$Q$11:$Q$19)</f>
        <v>1.512181482605883</v>
      </c>
      <c r="AX6" s="99">
        <f>AVERAGE(CrudeMFP_CY!$Q$20:$Q$28)</f>
        <v>0.20707964749954078</v>
      </c>
      <c r="AY6" s="100">
        <f>AVERAGE(CrudeMFP_CY!$Q$11:$Q$28)</f>
        <v>0.85963056505271185</v>
      </c>
      <c r="AZ6" s="99">
        <f>AVERAGE(CrudeMFP_CY!$R$11:$R$19)</f>
        <v>1.3076808314198121</v>
      </c>
      <c r="BA6" s="99">
        <f>AVERAGE(CrudeMFP_CY!$R$20:$R$28)</f>
        <v>0.50714429168876218</v>
      </c>
      <c r="BB6" s="100">
        <f>AVERAGE(CrudeMFP_CY!$R$11:$R$28)</f>
        <v>0.90741256155428707</v>
      </c>
      <c r="BC6" s="99">
        <f>AVERAGE(CrudeMFP_CY!$S$11:$S$19)</f>
        <v>0.61224329074437289</v>
      </c>
      <c r="BD6" s="99">
        <f>AVERAGE(CrudeMFP_CY!$S$20:$S$28)</f>
        <v>0.50310324129159489</v>
      </c>
      <c r="BE6" s="100">
        <f>AVERAGE(CrudeMFP_CY!$S$11:$S$28)</f>
        <v>0.55767326601798395</v>
      </c>
      <c r="BF6" s="99">
        <f>AVERAGE(CrudeMFP_CY!$U$11:$U$19)</f>
        <v>3.4321056047700673</v>
      </c>
      <c r="BG6" s="99">
        <f>AVERAGE(CrudeMFP_CY!$U$20:$U$28)</f>
        <v>1.2173271804798977</v>
      </c>
      <c r="BH6" s="100">
        <f>AVERAGE(CrudeMFP_CY!$U$11:$U$28)</f>
        <v>2.3247163926249828</v>
      </c>
    </row>
    <row r="7" spans="10:60">
      <c r="J7" t="s">
        <v>239</v>
      </c>
      <c r="K7">
        <v>0.31807440174009549</v>
      </c>
      <c r="L7">
        <v>0.72086698401037552</v>
      </c>
      <c r="M7">
        <v>2.8662934639202096</v>
      </c>
      <c r="N7">
        <v>3.9052348496706819</v>
      </c>
      <c r="P7" t="s">
        <v>234</v>
      </c>
      <c r="Q7" s="108">
        <v>-0.33502242814019462</v>
      </c>
      <c r="R7" s="108">
        <v>1.5286257850217795</v>
      </c>
      <c r="S7" s="108">
        <v>3.3523660135820443</v>
      </c>
      <c r="T7" s="108">
        <v>4.545969370463629</v>
      </c>
      <c r="V7" t="s">
        <v>234</v>
      </c>
      <c r="W7">
        <v>0.23355293847961406</v>
      </c>
      <c r="X7">
        <v>0.92854321852671218</v>
      </c>
      <c r="Y7">
        <v>2.2644299770859702</v>
      </c>
      <c r="Z7">
        <v>3.4265261340922968</v>
      </c>
      <c r="AB7" t="s">
        <v>224</v>
      </c>
      <c r="AC7" s="107">
        <f t="shared" si="0"/>
        <v>-8.8604960713375355E-2</v>
      </c>
      <c r="AD7" s="107">
        <f t="shared" si="1"/>
        <v>1.080964206410471</v>
      </c>
      <c r="AE7" s="107">
        <f t="shared" si="2"/>
        <v>2.2881761587274165</v>
      </c>
      <c r="AF7" s="107">
        <f t="shared" si="3"/>
        <v>3.280535404424513</v>
      </c>
      <c r="AG7" s="99"/>
      <c r="AH7" t="s">
        <v>224</v>
      </c>
      <c r="AI7" s="102">
        <f t="shared" si="4"/>
        <v>0.38297299062441253</v>
      </c>
      <c r="AJ7" s="99">
        <f t="shared" si="5"/>
        <v>0.93179032209914725</v>
      </c>
      <c r="AK7" s="100">
        <f t="shared" si="6"/>
        <v>1.1557525756146976</v>
      </c>
      <c r="AL7" s="100">
        <f t="shared" si="7"/>
        <v>2.4705158883382574</v>
      </c>
      <c r="AM7" s="99"/>
      <c r="AN7" t="s">
        <v>224</v>
      </c>
      <c r="AO7" s="100">
        <f t="shared" si="8"/>
        <v>0.14718401495551861</v>
      </c>
      <c r="AP7" s="100">
        <f t="shared" si="9"/>
        <v>1.0063772642548092</v>
      </c>
      <c r="AQ7" s="100">
        <f t="shared" si="10"/>
        <v>1.7219643671710569</v>
      </c>
      <c r="AR7">
        <f t="shared" si="11"/>
        <v>2.8755256463813854</v>
      </c>
      <c r="AU7">
        <v>5</v>
      </c>
      <c r="AV7" t="s">
        <v>224</v>
      </c>
      <c r="AW7" s="99">
        <f>AVERAGE(CrudeMFP_CZ!$Q$11:$Q$19)</f>
        <v>-8.8604960713375355E-2</v>
      </c>
      <c r="AX7" s="99">
        <f>AVERAGE(CrudeMFP_CZ!$Q$20:$Q$28)</f>
        <v>0.38297299062441253</v>
      </c>
      <c r="AY7" s="100">
        <f>AVERAGE(CrudeMFP_CZ!$Q$11:$Q$28)</f>
        <v>0.14718401495551861</v>
      </c>
      <c r="AZ7" s="99">
        <f>AVERAGE(CrudeMFP_CZ!$R$11:$R$19)</f>
        <v>1.080964206410471</v>
      </c>
      <c r="BA7" s="99">
        <f>AVERAGE(CrudeMFP_CZ!$R$20:$R$28)</f>
        <v>0.93179032209914725</v>
      </c>
      <c r="BB7" s="100">
        <f>AVERAGE(CrudeMFP_CZ!$R$11:$R$28)</f>
        <v>1.0063772642548092</v>
      </c>
      <c r="BC7" s="99">
        <f>AVERAGE(CrudeMFP_CZ!$S$11:$S$19)</f>
        <v>2.2881761587274165</v>
      </c>
      <c r="BD7" s="99">
        <f>AVERAGE(CrudeMFP_CZ!$S$20:$S$28)</f>
        <v>1.1557525756146976</v>
      </c>
      <c r="BE7" s="100">
        <f>AVERAGE(CrudeMFP_CZ!$S$11:$S$28)</f>
        <v>1.7219643671710569</v>
      </c>
      <c r="BF7" s="99">
        <f>AVERAGE(CrudeMFP_CZ!$U$11:$U$19)</f>
        <v>3.280535404424513</v>
      </c>
      <c r="BG7" s="99">
        <f>AVERAGE(CrudeMFP_CZ!$U$20:$U$28)</f>
        <v>2.4705158883382574</v>
      </c>
      <c r="BH7" s="100">
        <f>AVERAGE(CrudeMFP_CZ!$U$11:$U$28)</f>
        <v>2.8755256463813854</v>
      </c>
    </row>
    <row r="8" spans="10:60">
      <c r="J8" t="s">
        <v>221</v>
      </c>
      <c r="K8">
        <v>0.23040940504124471</v>
      </c>
      <c r="L8">
        <v>1.3826052601034735</v>
      </c>
      <c r="M8">
        <v>2.04143856746221</v>
      </c>
      <c r="N8">
        <v>3.6544532326069281</v>
      </c>
      <c r="P8" t="s">
        <v>221</v>
      </c>
      <c r="Q8" s="108">
        <v>0.38948448305289607</v>
      </c>
      <c r="R8" s="108">
        <v>1.0014115117328075</v>
      </c>
      <c r="S8" s="108">
        <v>2.4734406129149926</v>
      </c>
      <c r="T8" s="108">
        <v>3.8643366077006962</v>
      </c>
      <c r="V8" t="s">
        <v>239</v>
      </c>
      <c r="W8">
        <v>0.29755740043931106</v>
      </c>
      <c r="X8">
        <v>0.46740557761602664</v>
      </c>
      <c r="Y8">
        <v>2.1180380012419411</v>
      </c>
      <c r="Z8">
        <v>2.8830009792972788</v>
      </c>
      <c r="AB8" t="s">
        <v>217</v>
      </c>
      <c r="AC8" s="107">
        <f t="shared" si="0"/>
        <v>-0.1598732989137775</v>
      </c>
      <c r="AD8" s="107">
        <f t="shared" si="1"/>
        <v>0.27720693279120939</v>
      </c>
      <c r="AE8" s="107">
        <f t="shared" si="2"/>
        <v>0.51057981456848522</v>
      </c>
      <c r="AF8" s="107">
        <f t="shared" si="3"/>
        <v>0.62791344844591712</v>
      </c>
      <c r="AG8" s="99"/>
      <c r="AH8" t="s">
        <v>217</v>
      </c>
      <c r="AI8" s="102">
        <f t="shared" si="4"/>
        <v>0.57735133625484436</v>
      </c>
      <c r="AJ8" s="99">
        <f t="shared" si="5"/>
        <v>0.22721421805968531</v>
      </c>
      <c r="AK8" s="100">
        <f t="shared" si="6"/>
        <v>1.256419145285113</v>
      </c>
      <c r="AL8" s="100">
        <f t="shared" si="7"/>
        <v>2.0609846995996426</v>
      </c>
      <c r="AM8" s="99"/>
      <c r="AN8" t="s">
        <v>217</v>
      </c>
      <c r="AO8" s="100">
        <f t="shared" si="8"/>
        <v>0.20873901867053343</v>
      </c>
      <c r="AP8" s="100">
        <f t="shared" si="9"/>
        <v>0.25221057542544734</v>
      </c>
      <c r="AQ8" s="100">
        <f t="shared" si="10"/>
        <v>0.88349947992679889</v>
      </c>
      <c r="AR8">
        <f t="shared" si="11"/>
        <v>1.3444490740227799</v>
      </c>
      <c r="AU8">
        <v>6</v>
      </c>
      <c r="AV8" t="s">
        <v>217</v>
      </c>
      <c r="AW8" s="99">
        <f>AVERAGE(CrudeMFP_DE!$Q$11:$Q$19)</f>
        <v>-0.1598732989137775</v>
      </c>
      <c r="AX8" s="99">
        <f>AVERAGE(CrudeMFP_DE!$Q$20:$Q$28)</f>
        <v>0.57735133625484436</v>
      </c>
      <c r="AY8" s="100">
        <f>AVERAGE(CrudeMFP_DE!$Q$11:$Q$28)</f>
        <v>0.20873901867053343</v>
      </c>
      <c r="AZ8" s="99">
        <f>AVERAGE(CrudeMFP_DE!$R$11:$R$19)</f>
        <v>0.27720693279120939</v>
      </c>
      <c r="BA8" s="99">
        <f>AVERAGE(CrudeMFP_DE!$R$20:$R$28)</f>
        <v>0.22721421805968531</v>
      </c>
      <c r="BB8" s="100">
        <f>AVERAGE(CrudeMFP_DE!$R$11:$R$28)</f>
        <v>0.25221057542544734</v>
      </c>
      <c r="BC8" s="99">
        <f>AVERAGE(CrudeMFP_DE!$S$11:$S$19)</f>
        <v>0.51057981456848522</v>
      </c>
      <c r="BD8" s="99">
        <f>AVERAGE(CrudeMFP_DE!$S$20:$S$28)</f>
        <v>1.256419145285113</v>
      </c>
      <c r="BE8" s="100">
        <f>AVERAGE(CrudeMFP_DE!$S$11:$S$28)</f>
        <v>0.88349947992679889</v>
      </c>
      <c r="BF8" s="99">
        <f>AVERAGE(CrudeMFP_DE!$U$11:$U$19)</f>
        <v>0.62791344844591712</v>
      </c>
      <c r="BG8" s="99">
        <f>AVERAGE(CrudeMFP_DE!$U$20:$U$28)</f>
        <v>2.0609846995996426</v>
      </c>
      <c r="BH8" s="100">
        <f>AVERAGE(CrudeMFP_DE!$U$11:$U$28)</f>
        <v>1.3444490740227799</v>
      </c>
    </row>
    <row r="9" spans="10:60">
      <c r="J9" t="s">
        <v>225</v>
      </c>
      <c r="K9">
        <v>1.1064797320429245E-2</v>
      </c>
      <c r="L9">
        <v>1.9032403843755037</v>
      </c>
      <c r="M9">
        <v>1.6179418558219429</v>
      </c>
      <c r="N9">
        <v>3.5322470375178758</v>
      </c>
      <c r="P9" t="s">
        <v>68</v>
      </c>
      <c r="Q9" s="108">
        <v>1.512181482605883</v>
      </c>
      <c r="R9" s="108">
        <v>1.3076808314198121</v>
      </c>
      <c r="S9" s="108">
        <v>0.61224329074437289</v>
      </c>
      <c r="T9" s="108">
        <v>3.4321056047700673</v>
      </c>
      <c r="V9" t="s">
        <v>223</v>
      </c>
      <c r="W9">
        <v>-0.34942934436740641</v>
      </c>
      <c r="X9">
        <v>1.293661907913747</v>
      </c>
      <c r="Y9">
        <v>1.7497120266347177</v>
      </c>
      <c r="Z9">
        <v>2.6939445901810584</v>
      </c>
      <c r="AB9" t="s">
        <v>218</v>
      </c>
      <c r="AC9" s="107">
        <f t="shared" si="0"/>
        <v>-2.0302578803568969E-3</v>
      </c>
      <c r="AD9" s="107">
        <f t="shared" si="1"/>
        <v>0.5251944918877649</v>
      </c>
      <c r="AE9" s="107">
        <f t="shared" si="2"/>
        <v>1.7274034420901103E-2</v>
      </c>
      <c r="AF9" s="107">
        <f t="shared" si="3"/>
        <v>0.54043826842830911</v>
      </c>
      <c r="AG9" s="99"/>
      <c r="AH9" t="s">
        <v>218</v>
      </c>
      <c r="AI9" s="102">
        <f t="shared" si="4"/>
        <v>7.3939070595051462E-2</v>
      </c>
      <c r="AJ9" s="99">
        <f t="shared" si="5"/>
        <v>0.43846207190402681</v>
      </c>
      <c r="AK9" s="100">
        <f t="shared" si="6"/>
        <v>1.2608742334305711</v>
      </c>
      <c r="AL9" s="100">
        <f t="shared" si="7"/>
        <v>1.7732753759296491</v>
      </c>
      <c r="AM9" s="99"/>
      <c r="AN9" t="s">
        <v>218</v>
      </c>
      <c r="AO9" s="100">
        <f t="shared" si="8"/>
        <v>3.5954406357347285E-2</v>
      </c>
      <c r="AP9" s="100">
        <f t="shared" si="9"/>
        <v>0.48182828189589583</v>
      </c>
      <c r="AQ9" s="100">
        <f t="shared" si="10"/>
        <v>0.63907413392573609</v>
      </c>
      <c r="AR9">
        <f t="shared" si="11"/>
        <v>1.1568568221789792</v>
      </c>
      <c r="AU9">
        <v>7</v>
      </c>
      <c r="AV9" t="s">
        <v>218</v>
      </c>
      <c r="AW9" s="99">
        <f>AVERAGE(CrudeMFP_DK!$Q$11:$Q$19)</f>
        <v>-2.0302578803568969E-3</v>
      </c>
      <c r="AX9" s="99">
        <f>AVERAGE(CrudeMFP_DK!$Q$20:$Q$28)</f>
        <v>7.3939070595051462E-2</v>
      </c>
      <c r="AY9" s="100">
        <f>AVERAGE(CrudeMFP_DK!$Q$11:$Q$28)</f>
        <v>3.5954406357347285E-2</v>
      </c>
      <c r="AZ9" s="99">
        <f>AVERAGE(CrudeMFP_DK!$R$11:$R$19)</f>
        <v>0.5251944918877649</v>
      </c>
      <c r="BA9" s="99">
        <f>AVERAGE(CrudeMFP_DK!$R$20:$R$28)</f>
        <v>0.43846207190402681</v>
      </c>
      <c r="BB9" s="100">
        <f>AVERAGE(CrudeMFP_DK!$R$11:$R$28)</f>
        <v>0.48182828189589583</v>
      </c>
      <c r="BC9" s="99">
        <f>AVERAGE(CrudeMFP_DK!$S$11:$S$19)</f>
        <v>1.7274034420901103E-2</v>
      </c>
      <c r="BD9" s="99">
        <f>AVERAGE(CrudeMFP_DK!$S$20:$S$28)</f>
        <v>1.2608742334305711</v>
      </c>
      <c r="BE9" s="100">
        <f>AVERAGE(CrudeMFP_DK!$S$11:$S$28)</f>
        <v>0.63907413392573609</v>
      </c>
      <c r="BF9" s="99">
        <f>AVERAGE(CrudeMFP_DK!$U$11:$U$19)</f>
        <v>0.54043826842830911</v>
      </c>
      <c r="BG9" s="99">
        <f>AVERAGE(CrudeMFP_DK!$U$20:$U$28)</f>
        <v>1.7732753759296491</v>
      </c>
      <c r="BH9" s="100">
        <f>AVERAGE(CrudeMFP_DK!$U$11:$U$28)</f>
        <v>1.1568568221789792</v>
      </c>
    </row>
    <row r="10" spans="10:60">
      <c r="J10" t="s">
        <v>235</v>
      </c>
      <c r="K10">
        <v>-0.50737781127426884</v>
      </c>
      <c r="L10">
        <v>0.23801314911700555</v>
      </c>
      <c r="M10">
        <v>3.7516704378035235</v>
      </c>
      <c r="N10">
        <v>3.4823057756462599</v>
      </c>
      <c r="P10" t="s">
        <v>225</v>
      </c>
      <c r="Q10" s="108">
        <v>-0.34598951973335784</v>
      </c>
      <c r="R10" s="108">
        <v>2.5607759951331923</v>
      </c>
      <c r="S10" s="108">
        <v>1.1829046633442741</v>
      </c>
      <c r="T10" s="108">
        <v>3.3976911387441078</v>
      </c>
      <c r="V10" t="s">
        <v>232</v>
      </c>
      <c r="W10">
        <v>0.89709860413586107</v>
      </c>
      <c r="X10">
        <v>0.34554839362067075</v>
      </c>
      <c r="Y10">
        <v>1.4387228145497895</v>
      </c>
      <c r="Z10">
        <v>2.681369812306321</v>
      </c>
      <c r="AB10" t="s">
        <v>225</v>
      </c>
      <c r="AC10" s="107">
        <f t="shared" si="0"/>
        <v>-0.34598951973335784</v>
      </c>
      <c r="AD10" s="107">
        <f t="shared" si="1"/>
        <v>2.5607759951331923</v>
      </c>
      <c r="AE10" s="107">
        <f t="shared" si="2"/>
        <v>1.1829046633442741</v>
      </c>
      <c r="AF10" s="107">
        <f t="shared" si="3"/>
        <v>3.3976911387441078</v>
      </c>
      <c r="AG10" s="99"/>
      <c r="AH10" t="s">
        <v>225</v>
      </c>
      <c r="AI10" s="102">
        <f t="shared" si="4"/>
        <v>0.36811911437421641</v>
      </c>
      <c r="AJ10" s="99">
        <f t="shared" si="5"/>
        <v>1.245704773617816</v>
      </c>
      <c r="AK10" s="100">
        <f t="shared" si="6"/>
        <v>2.052979048299612</v>
      </c>
      <c r="AL10" s="100">
        <f t="shared" si="7"/>
        <v>3.6668029362916439</v>
      </c>
      <c r="AM10" s="99"/>
      <c r="AN10" t="s">
        <v>225</v>
      </c>
      <c r="AO10" s="100">
        <f t="shared" si="8"/>
        <v>1.1064797320429245E-2</v>
      </c>
      <c r="AP10" s="100">
        <f t="shared" si="9"/>
        <v>1.9032403843755037</v>
      </c>
      <c r="AQ10" s="100">
        <f t="shared" si="10"/>
        <v>1.6179418558219429</v>
      </c>
      <c r="AR10">
        <f t="shared" si="11"/>
        <v>3.5322470375178758</v>
      </c>
      <c r="AU10">
        <v>8</v>
      </c>
      <c r="AV10" t="s">
        <v>225</v>
      </c>
      <c r="AW10" s="99">
        <f>AVERAGE(CrudeMFP_EE!$Q$11:$Q$19)</f>
        <v>-0.34598951973335784</v>
      </c>
      <c r="AX10" s="99">
        <f>AVERAGE(CrudeMFP_EE!$Q$20:$Q$28)</f>
        <v>0.36811911437421641</v>
      </c>
      <c r="AY10" s="100">
        <f>AVERAGE(CrudeMFP_EE!$Q$11:$Q$28)</f>
        <v>1.1064797320429245E-2</v>
      </c>
      <c r="AZ10" s="99">
        <f>AVERAGE(CrudeMFP_EE!$R$11:$R$19)</f>
        <v>2.5607759951331923</v>
      </c>
      <c r="BA10" s="99">
        <f>AVERAGE(CrudeMFP_EE!$R$20:$R$28)</f>
        <v>1.245704773617816</v>
      </c>
      <c r="BB10" s="100">
        <f>AVERAGE(CrudeMFP_EE!$R$11:$R$28)</f>
        <v>1.9032403843755037</v>
      </c>
      <c r="BC10" s="99">
        <f>AVERAGE(CrudeMFP_EE!$S$11:$S$19)</f>
        <v>1.1829046633442741</v>
      </c>
      <c r="BD10" s="99">
        <f>AVERAGE(CrudeMFP_EE!$S$20:$S$28)</f>
        <v>2.052979048299612</v>
      </c>
      <c r="BE10" s="100">
        <f>AVERAGE(CrudeMFP_EE!$S$11:$S$28)</f>
        <v>1.6179418558219429</v>
      </c>
      <c r="BF10" s="99">
        <f>AVERAGE(CrudeMFP_EE!$U$11:$U$19)</f>
        <v>3.3976911387441078</v>
      </c>
      <c r="BG10" s="99">
        <f>AVERAGE(CrudeMFP_EE!$U$20:$U$28)</f>
        <v>3.6668029362916439</v>
      </c>
      <c r="BH10" s="100">
        <f>AVERAGE(CrudeMFP_EE!$U$11:$U$28)</f>
        <v>3.5322470375178758</v>
      </c>
    </row>
    <row r="11" spans="10:60">
      <c r="J11" t="s">
        <v>71</v>
      </c>
      <c r="K11">
        <v>0.25402605557644686</v>
      </c>
      <c r="L11">
        <v>0.39771925542566017</v>
      </c>
      <c r="M11">
        <v>2.6906455545112262</v>
      </c>
      <c r="N11">
        <v>3.3423908655133339</v>
      </c>
      <c r="P11" t="s">
        <v>224</v>
      </c>
      <c r="Q11" s="108">
        <v>-8.8604960713375355E-2</v>
      </c>
      <c r="R11" s="108">
        <v>1.080964206410471</v>
      </c>
      <c r="S11" s="108">
        <v>2.2881761587274165</v>
      </c>
      <c r="T11" s="108">
        <v>3.280535404424513</v>
      </c>
      <c r="V11" t="s">
        <v>237</v>
      </c>
      <c r="W11">
        <v>0.85753284388800166</v>
      </c>
      <c r="X11">
        <v>0.83271510572789509</v>
      </c>
      <c r="Y11">
        <v>0.91594668010597269</v>
      </c>
      <c r="Z11">
        <v>2.6061946297218697</v>
      </c>
      <c r="AB11" t="s">
        <v>226</v>
      </c>
      <c r="AC11" s="107">
        <f t="shared" si="0"/>
        <v>1.0775857654168735</v>
      </c>
      <c r="AD11" s="107">
        <f t="shared" si="1"/>
        <v>1.439671813991338</v>
      </c>
      <c r="AE11" s="107">
        <f t="shared" si="2"/>
        <v>-0.13560038553018738</v>
      </c>
      <c r="AF11" s="107">
        <f t="shared" si="3"/>
        <v>2.3816571938780249</v>
      </c>
      <c r="AG11" s="99"/>
      <c r="AH11" t="s">
        <v>226</v>
      </c>
      <c r="AI11" s="102">
        <f t="shared" si="4"/>
        <v>-0.10744851506275015</v>
      </c>
      <c r="AJ11" s="99">
        <f t="shared" si="5"/>
        <v>0.31176633568091594</v>
      </c>
      <c r="AK11" s="100">
        <f t="shared" si="6"/>
        <v>0.62776383504171063</v>
      </c>
      <c r="AL11" s="100">
        <f t="shared" si="7"/>
        <v>0.83208165565987635</v>
      </c>
      <c r="AM11" s="99"/>
      <c r="AN11" t="s">
        <v>226</v>
      </c>
      <c r="AO11" s="100">
        <f t="shared" si="8"/>
        <v>0.48506862517706167</v>
      </c>
      <c r="AP11" s="100">
        <f t="shared" si="9"/>
        <v>0.87571907483612699</v>
      </c>
      <c r="AQ11" s="100">
        <f t="shared" si="10"/>
        <v>0.24608172475576159</v>
      </c>
      <c r="AR11">
        <f t="shared" si="11"/>
        <v>1.6068694247689506</v>
      </c>
      <c r="AU11">
        <v>9</v>
      </c>
      <c r="AV11" t="s">
        <v>226</v>
      </c>
      <c r="AW11" s="99">
        <f>AVERAGE(CrudeMFP_ES!$Q$11:$Q$19)</f>
        <v>1.0775857654168735</v>
      </c>
      <c r="AX11" s="99">
        <f>AVERAGE(CrudeMFP_ES!$Q$20:$Q$28)</f>
        <v>-0.10744851506275015</v>
      </c>
      <c r="AY11" s="100">
        <f>AVERAGE(CrudeMFP_ES!$Q$11:$Q$28)</f>
        <v>0.48506862517706167</v>
      </c>
      <c r="AZ11" s="99">
        <f>AVERAGE(CrudeMFP_ES!$R$11:$R$19)</f>
        <v>1.439671813991338</v>
      </c>
      <c r="BA11" s="99">
        <f>AVERAGE(CrudeMFP_ES!$R$20:$R$28)</f>
        <v>0.31176633568091594</v>
      </c>
      <c r="BB11" s="100">
        <f>AVERAGE(CrudeMFP_ES!$R$11:$R$28)</f>
        <v>0.87571907483612699</v>
      </c>
      <c r="BC11" s="99">
        <f>AVERAGE(CrudeMFP_ES!$S$11:$S$19)</f>
        <v>-0.13560038553018738</v>
      </c>
      <c r="BD11" s="99">
        <f>AVERAGE(CrudeMFP_ES!$S$20:$S$28)</f>
        <v>0.62776383504171063</v>
      </c>
      <c r="BE11" s="100">
        <f>AVERAGE(CrudeMFP_ES!$S$11:$S$28)</f>
        <v>0.24608172475576159</v>
      </c>
      <c r="BF11" s="99">
        <f>AVERAGE(CrudeMFP_ES!$U$11:$U$19)</f>
        <v>2.3816571938780249</v>
      </c>
      <c r="BG11" s="99">
        <f>AVERAGE(CrudeMFP_ES!$U$20:$U$28)</f>
        <v>0.83208165565987635</v>
      </c>
      <c r="BH11" s="100">
        <f>AVERAGE(CrudeMFP_ES!$U$11:$U$28)</f>
        <v>1.6068694247689506</v>
      </c>
    </row>
    <row r="12" spans="10:60">
      <c r="J12" t="s">
        <v>224</v>
      </c>
      <c r="K12">
        <v>0.14718401495551861</v>
      </c>
      <c r="L12">
        <v>1.0063772642548092</v>
      </c>
      <c r="M12">
        <v>1.7219643671710569</v>
      </c>
      <c r="N12">
        <v>2.8755256463813854</v>
      </c>
      <c r="P12" t="s">
        <v>238</v>
      </c>
      <c r="Q12" s="108">
        <v>0.43592452938203458</v>
      </c>
      <c r="R12" s="108">
        <v>0.5734249291385507</v>
      </c>
      <c r="S12" s="108">
        <v>1.9874295736330732</v>
      </c>
      <c r="T12" s="108">
        <v>2.9967790321536589</v>
      </c>
      <c r="V12" t="s">
        <v>236</v>
      </c>
      <c r="W12">
        <v>1.4414166930578043</v>
      </c>
      <c r="X12">
        <v>1.4735036838076905</v>
      </c>
      <c r="Y12">
        <v>-0.40700071167863783</v>
      </c>
      <c r="Z12">
        <v>2.5079196651868565</v>
      </c>
      <c r="AB12" t="s">
        <v>227</v>
      </c>
      <c r="AC12" s="107">
        <f t="shared" si="0"/>
        <v>0.2984756726561667</v>
      </c>
      <c r="AD12" s="107">
        <f t="shared" si="1"/>
        <v>0.656306614732594</v>
      </c>
      <c r="AE12" s="107">
        <f t="shared" si="2"/>
        <v>0.48892924804886495</v>
      </c>
      <c r="AF12" s="107">
        <f t="shared" si="3"/>
        <v>1.4437115354376258</v>
      </c>
      <c r="AG12" s="99"/>
      <c r="AH12" t="s">
        <v>227</v>
      </c>
      <c r="AI12" s="102">
        <f t="shared" si="4"/>
        <v>0.16103959886247318</v>
      </c>
      <c r="AJ12" s="99">
        <f t="shared" si="5"/>
        <v>0.38895002872577261</v>
      </c>
      <c r="AK12" s="100">
        <f t="shared" si="6"/>
        <v>0.45551764834559233</v>
      </c>
      <c r="AL12" s="100">
        <f t="shared" si="7"/>
        <v>1.0055072759338382</v>
      </c>
      <c r="AM12" s="99"/>
      <c r="AN12" t="s">
        <v>227</v>
      </c>
      <c r="AO12" s="100">
        <f t="shared" si="8"/>
        <v>0.22975763575931993</v>
      </c>
      <c r="AP12" s="100">
        <f t="shared" si="9"/>
        <v>0.52262832172918339</v>
      </c>
      <c r="AQ12" s="100">
        <f t="shared" si="10"/>
        <v>0.47222344819722856</v>
      </c>
      <c r="AR12">
        <f t="shared" si="11"/>
        <v>1.224609405685732</v>
      </c>
      <c r="AU12">
        <v>10</v>
      </c>
      <c r="AV12" t="s">
        <v>227</v>
      </c>
      <c r="AW12" s="99">
        <f>AVERAGE(CrudeMFP_FI!$Q$11:$Q$19)</f>
        <v>0.2984756726561667</v>
      </c>
      <c r="AX12" s="99">
        <f>AVERAGE(CrudeMFP_FI!$Q$20:$Q$28)</f>
        <v>0.16103959886247318</v>
      </c>
      <c r="AY12" s="100">
        <f>AVERAGE(CrudeMFP_FI!$Q$11:$Q$28)</f>
        <v>0.22975763575931993</v>
      </c>
      <c r="AZ12" s="99">
        <f>AVERAGE(CrudeMFP_FI!$R$11:$R$19)</f>
        <v>0.656306614732594</v>
      </c>
      <c r="BA12" s="99">
        <f>AVERAGE(CrudeMFP_FI!$R$20:$R$28)</f>
        <v>0.38895002872577261</v>
      </c>
      <c r="BB12" s="100">
        <f>AVERAGE(CrudeMFP_FI!$R$11:$R$28)</f>
        <v>0.52262832172918339</v>
      </c>
      <c r="BC12" s="99">
        <f>AVERAGE(CrudeMFP_FI!$S$11:$S$19)</f>
        <v>0.48892924804886495</v>
      </c>
      <c r="BD12" s="99">
        <f>AVERAGE(CrudeMFP_FI!$S$20:$S$28)</f>
        <v>0.45551764834559233</v>
      </c>
      <c r="BE12" s="100">
        <f>AVERAGE(CrudeMFP_FI!$S$11:$S$28)</f>
        <v>0.47222344819722856</v>
      </c>
      <c r="BF12" s="99">
        <f>AVERAGE(CrudeMFP_FI!$U$11:$U$19)</f>
        <v>1.4437115354376258</v>
      </c>
      <c r="BG12" s="99">
        <f>AVERAGE(CrudeMFP_FI!$U$20:$U$28)</f>
        <v>1.0055072759338382</v>
      </c>
      <c r="BH12" s="100">
        <f>AVERAGE(CrudeMFP_FI!$U$11:$U$28)</f>
        <v>1.224609405685732</v>
      </c>
    </row>
    <row r="13" spans="10:60">
      <c r="J13" t="s">
        <v>236</v>
      </c>
      <c r="K13">
        <v>1.4583520685258282</v>
      </c>
      <c r="L13">
        <v>1.5876299901891349</v>
      </c>
      <c r="M13">
        <v>-0.37787394712990491</v>
      </c>
      <c r="N13">
        <v>2.6681081115850582</v>
      </c>
      <c r="P13" t="s">
        <v>236</v>
      </c>
      <c r="Q13" s="108">
        <v>1.4752874439938521</v>
      </c>
      <c r="R13" s="108">
        <v>1.7017562965705799</v>
      </c>
      <c r="S13" s="108">
        <v>-0.34874718258117199</v>
      </c>
      <c r="T13" s="108">
        <v>2.82829655798326</v>
      </c>
      <c r="V13" t="s">
        <v>224</v>
      </c>
      <c r="W13">
        <v>0.38297299062441253</v>
      </c>
      <c r="X13">
        <v>0.93179032209914725</v>
      </c>
      <c r="Y13">
        <v>1.1557525756146976</v>
      </c>
      <c r="Z13">
        <v>2.4705158883382574</v>
      </c>
      <c r="AB13" t="s">
        <v>228</v>
      </c>
      <c r="AC13" s="107">
        <f t="shared" si="0"/>
        <v>0.21396595315624325</v>
      </c>
      <c r="AD13" s="107">
        <f t="shared" si="1"/>
        <v>0.13993492763593973</v>
      </c>
      <c r="AE13" s="107">
        <f t="shared" si="2"/>
        <v>0.87523698459476917</v>
      </c>
      <c r="AF13" s="107">
        <f t="shared" si="3"/>
        <v>1.229137865386952</v>
      </c>
      <c r="AG13" s="99"/>
      <c r="AH13" t="s">
        <v>228</v>
      </c>
      <c r="AI13" s="102">
        <f t="shared" si="4"/>
        <v>0.28737100014900624</v>
      </c>
      <c r="AJ13" s="99">
        <f t="shared" si="5"/>
        <v>0.2010127965468374</v>
      </c>
      <c r="AK13" s="100">
        <f t="shared" si="6"/>
        <v>0.85700012857280305</v>
      </c>
      <c r="AL13" s="100">
        <f t="shared" si="7"/>
        <v>1.3453839252686468</v>
      </c>
      <c r="AM13" s="99"/>
      <c r="AN13" t="s">
        <v>228</v>
      </c>
      <c r="AO13" s="100">
        <f t="shared" si="8"/>
        <v>0.25066847665262482</v>
      </c>
      <c r="AP13" s="100">
        <f t="shared" si="9"/>
        <v>0.17047386209138857</v>
      </c>
      <c r="AQ13" s="100">
        <f t="shared" si="10"/>
        <v>0.86611855658378623</v>
      </c>
      <c r="AR13">
        <f t="shared" si="11"/>
        <v>1.2872608953277995</v>
      </c>
      <c r="AU13">
        <v>11</v>
      </c>
      <c r="AV13" t="s">
        <v>228</v>
      </c>
      <c r="AW13" s="99">
        <f>AVERAGE(CrudeMFP_FR!$Q$11:$Q$19)</f>
        <v>0.21396595315624325</v>
      </c>
      <c r="AX13" s="99">
        <f>AVERAGE(CrudeMFP_FR!$Q$20:$Q$28)</f>
        <v>0.28737100014900624</v>
      </c>
      <c r="AY13" s="100">
        <f>AVERAGE(CrudeMFP_FR!$Q$11:$Q$28)</f>
        <v>0.25066847665262482</v>
      </c>
      <c r="AZ13" s="99">
        <f>AVERAGE(CrudeMFP_FR!$R$11:$R$19)</f>
        <v>0.13993492763593973</v>
      </c>
      <c r="BA13" s="99">
        <f>AVERAGE(CrudeMFP_FR!$R$20:$R$28)</f>
        <v>0.2010127965468374</v>
      </c>
      <c r="BB13" s="100">
        <f>AVERAGE(CrudeMFP_FR!$R$11:$R$28)</f>
        <v>0.17047386209138857</v>
      </c>
      <c r="BC13" s="99">
        <f>AVERAGE(CrudeMFP_FR!$S$11:$S$19)</f>
        <v>0.87523698459476917</v>
      </c>
      <c r="BD13" s="99">
        <f>AVERAGE(CrudeMFP_FR!$S$20:$S$28)</f>
        <v>0.85700012857280305</v>
      </c>
      <c r="BE13" s="100">
        <f>AVERAGE(CrudeMFP_FR!$S$11:$S$28)</f>
        <v>0.86611855658378623</v>
      </c>
      <c r="BF13" s="99">
        <f>AVERAGE(CrudeMFP_FR!$U$11:$U$19)</f>
        <v>1.229137865386952</v>
      </c>
      <c r="BG13" s="99">
        <f>AVERAGE(CrudeMFP_FR!$U$20:$U$28)</f>
        <v>1.3453839252686468</v>
      </c>
      <c r="BH13" s="100">
        <f>AVERAGE(CrudeMFP_FR!$U$11:$U$28)</f>
        <v>1.2872608953277995</v>
      </c>
    </row>
    <row r="14" spans="10:60">
      <c r="J14" t="s">
        <v>232</v>
      </c>
      <c r="K14">
        <v>5.8770460762284406E-3</v>
      </c>
      <c r="L14">
        <v>0.50091278757830437</v>
      </c>
      <c r="M14">
        <v>1.9489591555702637</v>
      </c>
      <c r="N14">
        <v>2.4557489892247966</v>
      </c>
      <c r="P14" t="s">
        <v>233</v>
      </c>
      <c r="Q14" s="108">
        <v>0.41708863229780085</v>
      </c>
      <c r="R14" s="108">
        <v>2.8170358063426773</v>
      </c>
      <c r="S14" s="108">
        <v>-0.45530153436436749</v>
      </c>
      <c r="T14" s="108">
        <v>2.7788229042761099</v>
      </c>
      <c r="V14" t="s">
        <v>217</v>
      </c>
      <c r="W14">
        <v>0.57735133625484436</v>
      </c>
      <c r="X14">
        <v>0.22721421805968531</v>
      </c>
      <c r="Y14">
        <v>1.256419145285113</v>
      </c>
      <c r="Z14">
        <v>2.0609846995996426</v>
      </c>
      <c r="AB14" t="s">
        <v>229</v>
      </c>
      <c r="AC14" s="107">
        <f t="shared" si="0"/>
        <v>0.67216801417901084</v>
      </c>
      <c r="AD14" s="107">
        <f t="shared" si="1"/>
        <v>1.3820634704908639</v>
      </c>
      <c r="AE14" s="107">
        <f t="shared" si="2"/>
        <v>0.44653050188334376</v>
      </c>
      <c r="AF14" s="107">
        <f t="shared" si="3"/>
        <v>2.5007619865532189</v>
      </c>
      <c r="AG14" s="99"/>
      <c r="AH14" t="s">
        <v>229</v>
      </c>
      <c r="AI14" s="102">
        <f t="shared" si="4"/>
        <v>-0.3331627143401456</v>
      </c>
      <c r="AJ14" s="99">
        <f t="shared" si="5"/>
        <v>-0.62350492970651361</v>
      </c>
      <c r="AK14" s="100">
        <f t="shared" si="6"/>
        <v>-1.4339900746914962</v>
      </c>
      <c r="AL14" s="100">
        <f t="shared" si="7"/>
        <v>-2.3906577187381552</v>
      </c>
      <c r="AM14" s="99"/>
      <c r="AN14" t="s">
        <v>229</v>
      </c>
      <c r="AO14" s="100">
        <f t="shared" si="8"/>
        <v>0.16950264991943256</v>
      </c>
      <c r="AP14" s="100">
        <f t="shared" si="9"/>
        <v>0.37927927039217529</v>
      </c>
      <c r="AQ14" s="100">
        <f t="shared" si="10"/>
        <v>-0.49372978640407617</v>
      </c>
      <c r="AR14">
        <f t="shared" si="11"/>
        <v>5.5052133907531858E-2</v>
      </c>
      <c r="AU14">
        <v>12</v>
      </c>
      <c r="AV14" t="s">
        <v>229</v>
      </c>
      <c r="AW14" s="99">
        <f>AVERAGE(CrudeMFP_GR!$Q$11:$Q$19)</f>
        <v>0.67216801417901084</v>
      </c>
      <c r="AX14" s="99">
        <f>AVERAGE(CrudeMFP_GR!$Q$20:$Q$28)</f>
        <v>-0.3331627143401456</v>
      </c>
      <c r="AY14" s="100">
        <f>AVERAGE(CrudeMFP_GR!$Q$11:$Q$28)</f>
        <v>0.16950264991943256</v>
      </c>
      <c r="AZ14" s="99">
        <f>AVERAGE(CrudeMFP_GR!$R$11:$R$19)</f>
        <v>1.3820634704908639</v>
      </c>
      <c r="BA14" s="99">
        <f>AVERAGE(CrudeMFP_GR!$R$20:$R$28)</f>
        <v>-0.62350492970651361</v>
      </c>
      <c r="BB14" s="100">
        <f>AVERAGE(CrudeMFP_GR!$R$11:$R$28)</f>
        <v>0.37927927039217529</v>
      </c>
      <c r="BC14" s="99">
        <f>AVERAGE(CrudeMFP_GR!$S$11:$S$19)</f>
        <v>0.44653050188334376</v>
      </c>
      <c r="BD14" s="99">
        <f>AVERAGE(CrudeMFP_GR!$S$20:$S$28)</f>
        <v>-1.4339900746914962</v>
      </c>
      <c r="BE14" s="100">
        <f>AVERAGE(CrudeMFP_GR!$S$11:$S$28)</f>
        <v>-0.49372978640407617</v>
      </c>
      <c r="BF14" s="99">
        <f>AVERAGE(CrudeMFP_GR!$U$11:$U$19)</f>
        <v>2.5007619865532189</v>
      </c>
      <c r="BG14" s="99">
        <f>AVERAGE(CrudeMFP_GR!$U$20:$U$28)</f>
        <v>-2.3906577187381552</v>
      </c>
      <c r="BH14" s="100">
        <f>AVERAGE(CrudeMFP_GR!$U$11:$U$28)</f>
        <v>5.5052133907531858E-2</v>
      </c>
    </row>
    <row r="15" spans="10:60">
      <c r="J15" t="s">
        <v>238</v>
      </c>
      <c r="K15">
        <v>0.16264897214418361</v>
      </c>
      <c r="L15">
        <v>0.2404036458200744</v>
      </c>
      <c r="M15">
        <v>2.0421375307946779</v>
      </c>
      <c r="N15">
        <v>2.4451901487589369</v>
      </c>
      <c r="P15" t="s">
        <v>229</v>
      </c>
      <c r="Q15" s="108">
        <v>0.67216801417901084</v>
      </c>
      <c r="R15" s="108">
        <v>1.3820634704908639</v>
      </c>
      <c r="S15" s="108">
        <v>0.44653050188334376</v>
      </c>
      <c r="T15" s="108">
        <v>2.5007619865532189</v>
      </c>
      <c r="V15" t="s">
        <v>235</v>
      </c>
      <c r="W15">
        <v>-0.21805244050120198</v>
      </c>
      <c r="X15">
        <v>-0.15666771700309876</v>
      </c>
      <c r="Y15">
        <v>2.3829772040427946</v>
      </c>
      <c r="Z15">
        <v>2.0082570465384939</v>
      </c>
      <c r="AB15" t="s">
        <v>240</v>
      </c>
      <c r="AC15" s="107">
        <f t="shared" si="0"/>
        <v>0</v>
      </c>
      <c r="AD15" s="107">
        <f t="shared" si="1"/>
        <v>0</v>
      </c>
      <c r="AE15" s="107">
        <f t="shared" si="2"/>
        <v>0</v>
      </c>
      <c r="AF15" s="107">
        <f t="shared" si="3"/>
        <v>0</v>
      </c>
      <c r="AG15" s="99"/>
      <c r="AH15" t="s">
        <v>240</v>
      </c>
      <c r="AI15" s="102">
        <f t="shared" si="4"/>
        <v>0</v>
      </c>
      <c r="AJ15" s="99">
        <f t="shared" si="5"/>
        <v>0</v>
      </c>
      <c r="AK15" s="100">
        <f t="shared" si="6"/>
        <v>0</v>
      </c>
      <c r="AL15" s="100">
        <f t="shared" si="7"/>
        <v>0</v>
      </c>
      <c r="AM15" s="99"/>
      <c r="AN15" t="s">
        <v>240</v>
      </c>
      <c r="AO15" s="100">
        <f t="shared" si="8"/>
        <v>0</v>
      </c>
      <c r="AP15" s="100">
        <f t="shared" si="9"/>
        <v>0</v>
      </c>
      <c r="AQ15" s="100">
        <f t="shared" si="10"/>
        <v>0</v>
      </c>
      <c r="AR15">
        <f t="shared" si="11"/>
        <v>0</v>
      </c>
      <c r="AU15">
        <v>13</v>
      </c>
      <c r="AV15" t="s">
        <v>240</v>
      </c>
      <c r="AW15" s="99">
        <v>0</v>
      </c>
      <c r="AX15" s="99">
        <v>0</v>
      </c>
      <c r="AY15" s="100">
        <v>0</v>
      </c>
      <c r="AZ15" s="99">
        <v>0</v>
      </c>
      <c r="BA15" s="99">
        <v>0</v>
      </c>
      <c r="BB15" s="100">
        <v>0</v>
      </c>
      <c r="BC15" s="99">
        <v>0</v>
      </c>
      <c r="BD15" s="99">
        <v>0</v>
      </c>
      <c r="BE15" s="100">
        <v>0</v>
      </c>
      <c r="BF15" s="99">
        <v>0</v>
      </c>
      <c r="BG15" s="99">
        <v>0</v>
      </c>
      <c r="BH15" s="100">
        <v>0</v>
      </c>
    </row>
    <row r="16" spans="10:60">
      <c r="J16" t="s">
        <v>68</v>
      </c>
      <c r="K16">
        <v>0.85963056505271185</v>
      </c>
      <c r="L16">
        <v>0.90741256155428707</v>
      </c>
      <c r="M16">
        <v>0.55767326601798395</v>
      </c>
      <c r="N16">
        <v>2.3247163926249828</v>
      </c>
      <c r="P16" t="s">
        <v>226</v>
      </c>
      <c r="Q16" s="108">
        <v>1.0775857654168735</v>
      </c>
      <c r="R16" s="108">
        <v>1.439671813991338</v>
      </c>
      <c r="S16" s="108">
        <v>-0.13560038553018738</v>
      </c>
      <c r="T16" s="108">
        <v>2.3816571938780249</v>
      </c>
      <c r="V16" t="s">
        <v>238</v>
      </c>
      <c r="W16">
        <v>-0.11062658509366735</v>
      </c>
      <c r="X16">
        <v>-9.2617637498401767E-2</v>
      </c>
      <c r="Y16">
        <v>2.0968454879562843</v>
      </c>
      <c r="Z16">
        <v>1.8936012653642149</v>
      </c>
      <c r="AB16" t="s">
        <v>232</v>
      </c>
      <c r="AC16" s="107">
        <f t="shared" si="0"/>
        <v>-0.88534451198340414</v>
      </c>
      <c r="AD16" s="107">
        <f t="shared" si="1"/>
        <v>0.65627718153593806</v>
      </c>
      <c r="AE16" s="107">
        <f t="shared" si="2"/>
        <v>2.4591954965907385</v>
      </c>
      <c r="AF16" s="107">
        <f t="shared" si="3"/>
        <v>2.2301281661432721</v>
      </c>
      <c r="AG16" s="99"/>
      <c r="AH16" t="s">
        <v>232</v>
      </c>
      <c r="AI16" s="102">
        <f t="shared" si="4"/>
        <v>0.89709860413586107</v>
      </c>
      <c r="AJ16" s="99">
        <f t="shared" si="5"/>
        <v>0.34554839362067075</v>
      </c>
      <c r="AK16" s="100">
        <f t="shared" si="6"/>
        <v>1.4387228145497895</v>
      </c>
      <c r="AL16" s="100">
        <f t="shared" si="7"/>
        <v>2.681369812306321</v>
      </c>
      <c r="AM16" s="99"/>
      <c r="AN16" t="s">
        <v>232</v>
      </c>
      <c r="AO16" s="100">
        <f t="shared" si="8"/>
        <v>5.8770460762284406E-3</v>
      </c>
      <c r="AP16" s="100">
        <f t="shared" si="9"/>
        <v>0.50091278757830437</v>
      </c>
      <c r="AQ16" s="100">
        <f t="shared" si="10"/>
        <v>1.9489591555702637</v>
      </c>
      <c r="AR16">
        <f t="shared" si="11"/>
        <v>2.4557489892247966</v>
      </c>
      <c r="AU16">
        <v>14</v>
      </c>
      <c r="AV16" t="s">
        <v>232</v>
      </c>
      <c r="AW16" s="99">
        <f>AVERAGE(CrudeMFP_HU!$Q$11:$Q$19)</f>
        <v>-0.88534451198340414</v>
      </c>
      <c r="AX16" s="99">
        <f>AVERAGE(CrudeMFP_HU!$Q$20:$Q$28)</f>
        <v>0.89709860413586107</v>
      </c>
      <c r="AY16" s="100">
        <f>AVERAGE(CrudeMFP_HU!$Q$11:$Q$28)</f>
        <v>5.8770460762284406E-3</v>
      </c>
      <c r="AZ16" s="99">
        <f>AVERAGE(CrudeMFP_HU!$R$11:$R$19)</f>
        <v>0.65627718153593806</v>
      </c>
      <c r="BA16" s="99">
        <f>AVERAGE(CrudeMFP_HU!$R$20:$R$28)</f>
        <v>0.34554839362067075</v>
      </c>
      <c r="BB16" s="100">
        <f>AVERAGE(CrudeMFP_HU!$R$11:$R$28)</f>
        <v>0.50091278757830437</v>
      </c>
      <c r="BC16" s="99">
        <f>AVERAGE(CrudeMFP_HU!$S$11:$S$19)</f>
        <v>2.4591954965907385</v>
      </c>
      <c r="BD16" s="99">
        <f>AVERAGE(CrudeMFP_HU!$S$20:$S$28)</f>
        <v>1.4387228145497895</v>
      </c>
      <c r="BE16" s="100">
        <f>AVERAGE(CrudeMFP_HU!$S$11:$S$28)</f>
        <v>1.9489591555702637</v>
      </c>
      <c r="BF16" s="99">
        <f>AVERAGE(CrudeMFP_HU!$U$11:$U$19)</f>
        <v>2.2301281661432721</v>
      </c>
      <c r="BG16" s="99">
        <f>AVERAGE(CrudeMFP_HU!$U$20:$U$28)</f>
        <v>2.681369812306321</v>
      </c>
      <c r="BH16" s="100">
        <f>AVERAGE(CrudeMFP_HU!$U$11:$U$28)</f>
        <v>2.4557489892247966</v>
      </c>
    </row>
    <row r="17" spans="10:60">
      <c r="J17" t="s">
        <v>237</v>
      </c>
      <c r="K17">
        <v>0.47802664296980701</v>
      </c>
      <c r="L17">
        <v>0.94551613031545523</v>
      </c>
      <c r="M17">
        <v>0.7421200745029779</v>
      </c>
      <c r="N17">
        <v>2.1656628477882398</v>
      </c>
      <c r="P17" t="s">
        <v>232</v>
      </c>
      <c r="Q17" s="108">
        <v>-0.88534451198340414</v>
      </c>
      <c r="R17" s="108">
        <v>0.65627718153593806</v>
      </c>
      <c r="S17" s="108">
        <v>2.4591954965907385</v>
      </c>
      <c r="T17" s="108">
        <v>2.2301281661432721</v>
      </c>
      <c r="V17" t="s">
        <v>218</v>
      </c>
      <c r="W17">
        <v>7.3939070595051462E-2</v>
      </c>
      <c r="X17">
        <v>0.43846207190402681</v>
      </c>
      <c r="Y17">
        <v>1.2608742334305711</v>
      </c>
      <c r="Z17">
        <v>1.7732753759296491</v>
      </c>
      <c r="AB17" t="s">
        <v>233</v>
      </c>
      <c r="AC17" s="107">
        <f t="shared" si="0"/>
        <v>0.41708863229780085</v>
      </c>
      <c r="AD17" s="107">
        <f t="shared" si="1"/>
        <v>2.8170358063426773</v>
      </c>
      <c r="AE17" s="107">
        <f t="shared" si="2"/>
        <v>-0.45530153436436749</v>
      </c>
      <c r="AF17" s="107">
        <f t="shared" si="3"/>
        <v>2.7788229042761099</v>
      </c>
      <c r="AG17" s="99"/>
      <c r="AH17" t="s">
        <v>233</v>
      </c>
      <c r="AI17" s="102">
        <f t="shared" si="4"/>
        <v>0.36302889378722408</v>
      </c>
      <c r="AJ17" s="99">
        <f t="shared" si="5"/>
        <v>3.7702678187452037</v>
      </c>
      <c r="AK17" s="100">
        <f t="shared" si="6"/>
        <v>1.370535295021345</v>
      </c>
      <c r="AL17" s="100">
        <f t="shared" si="7"/>
        <v>5.5038320075537719</v>
      </c>
      <c r="AM17" s="99"/>
      <c r="AN17" t="s">
        <v>233</v>
      </c>
      <c r="AO17" s="100">
        <f t="shared" si="8"/>
        <v>0.39005876304251247</v>
      </c>
      <c r="AP17" s="100">
        <f t="shared" si="9"/>
        <v>3.2936518125439402</v>
      </c>
      <c r="AQ17" s="100">
        <f t="shared" si="10"/>
        <v>0.45761688032848863</v>
      </c>
      <c r="AR17">
        <f t="shared" si="11"/>
        <v>4.1413274559149409</v>
      </c>
      <c r="AU17">
        <v>15</v>
      </c>
      <c r="AV17" t="s">
        <v>233</v>
      </c>
      <c r="AW17" s="99">
        <f>AVERAGE(CrudeMFP_IE!$Q$11:$Q$19)</f>
        <v>0.41708863229780085</v>
      </c>
      <c r="AX17" s="99">
        <f>AVERAGE(CrudeMFP_IE!$Q$20:$Q$28)</f>
        <v>0.36302889378722408</v>
      </c>
      <c r="AY17" s="100">
        <f>AVERAGE(CrudeMFP_IE!$Q$11:$Q$28)</f>
        <v>0.39005876304251247</v>
      </c>
      <c r="AZ17" s="99">
        <f>AVERAGE(CrudeMFP_IE!$R$11:$R$19)</f>
        <v>2.8170358063426773</v>
      </c>
      <c r="BA17" s="99">
        <f>AVERAGE(CrudeMFP_IE!$R$20:$R$28)</f>
        <v>3.7702678187452037</v>
      </c>
      <c r="BB17" s="100">
        <f>AVERAGE(CrudeMFP_IE!$R$11:$R$28)</f>
        <v>3.2936518125439402</v>
      </c>
      <c r="BC17" s="99">
        <f>AVERAGE(CrudeMFP_IE!$S$11:$S$19)</f>
        <v>-0.45530153436436749</v>
      </c>
      <c r="BD17" s="99">
        <f>AVERAGE(CrudeMFP_IE!$S$20:$S$28)</f>
        <v>1.370535295021345</v>
      </c>
      <c r="BE17" s="100">
        <f>AVERAGE(CrudeMFP_IE!$S$11:$S$28)</f>
        <v>0.45761688032848863</v>
      </c>
      <c r="BF17" s="99">
        <f>AVERAGE(CrudeMFP_IE!$U$11:$U$19)</f>
        <v>2.7788229042761099</v>
      </c>
      <c r="BG17" s="99">
        <f>AVERAGE(CrudeMFP_IE!$U$20:$U$28)</f>
        <v>5.5038320075537719</v>
      </c>
      <c r="BH17" s="100">
        <f>AVERAGE(CrudeMFP_IE!$U$11:$U$28)</f>
        <v>4.1413274559149409</v>
      </c>
    </row>
    <row r="18" spans="10:60">
      <c r="J18" t="s">
        <v>226</v>
      </c>
      <c r="K18">
        <v>0.48506862517706167</v>
      </c>
      <c r="L18">
        <v>0.87571907483612699</v>
      </c>
      <c r="M18">
        <v>0.24608172475576159</v>
      </c>
      <c r="N18">
        <v>1.6068694247689506</v>
      </c>
      <c r="P18" t="s">
        <v>219</v>
      </c>
      <c r="Q18" s="108">
        <v>0.47030272821799191</v>
      </c>
      <c r="R18" s="108">
        <v>0.51277549877523776</v>
      </c>
      <c r="S18" s="108">
        <v>0.97437445685045099</v>
      </c>
      <c r="T18" s="108">
        <v>1.9574526838436808</v>
      </c>
      <c r="V18" t="s">
        <v>71</v>
      </c>
      <c r="W18">
        <v>-0.36589115391685473</v>
      </c>
      <c r="X18">
        <v>0.17444326866000998</v>
      </c>
      <c r="Y18">
        <v>1.9033722589095712</v>
      </c>
      <c r="Z18">
        <v>1.7119243736527265</v>
      </c>
      <c r="AB18" t="s">
        <v>70</v>
      </c>
      <c r="AC18" s="107">
        <f t="shared" si="0"/>
        <v>0.26107351335818885</v>
      </c>
      <c r="AD18" s="107">
        <f t="shared" si="1"/>
        <v>0.65924200456490389</v>
      </c>
      <c r="AE18" s="107">
        <f t="shared" si="2"/>
        <v>-0.72178600506428392</v>
      </c>
      <c r="AF18" s="107">
        <f t="shared" si="3"/>
        <v>0.19852951285880888</v>
      </c>
      <c r="AG18" s="99"/>
      <c r="AH18" t="s">
        <v>70</v>
      </c>
      <c r="AI18" s="102">
        <f t="shared" si="4"/>
        <v>-0.11472531050461605</v>
      </c>
      <c r="AJ18" s="99">
        <f t="shared" si="5"/>
        <v>1.8401005688260708E-3</v>
      </c>
      <c r="AK18" s="100">
        <f t="shared" si="6"/>
        <v>0.45086334163596103</v>
      </c>
      <c r="AL18" s="100">
        <f t="shared" si="7"/>
        <v>0.33797813170017105</v>
      </c>
      <c r="AM18" s="99"/>
      <c r="AN18" t="s">
        <v>70</v>
      </c>
      <c r="AO18" s="100">
        <f t="shared" si="8"/>
        <v>7.3174101426786431E-2</v>
      </c>
      <c r="AP18" s="100">
        <f t="shared" si="9"/>
        <v>0.33054105256686495</v>
      </c>
      <c r="AQ18" s="100">
        <f t="shared" si="10"/>
        <v>-0.13546133171416153</v>
      </c>
      <c r="AR18">
        <f t="shared" si="11"/>
        <v>0.26825382227948996</v>
      </c>
      <c r="AU18">
        <v>16</v>
      </c>
      <c r="AV18" t="s">
        <v>70</v>
      </c>
      <c r="AW18" s="99">
        <f>AVERAGE(CrudeMFP_IT!$Q$11:$Q$19)</f>
        <v>0.26107351335818885</v>
      </c>
      <c r="AX18" s="99">
        <f>AVERAGE(CrudeMFP_IT!$Q$20:$Q$28)</f>
        <v>-0.11472531050461605</v>
      </c>
      <c r="AY18" s="100">
        <f>AVERAGE(CrudeMFP_IT!$Q$11:$Q$28)</f>
        <v>7.3174101426786431E-2</v>
      </c>
      <c r="AZ18" s="99">
        <f>AVERAGE(CrudeMFP_IT!$R$11:$R$19)</f>
        <v>0.65924200456490389</v>
      </c>
      <c r="BA18" s="99">
        <f>AVERAGE(CrudeMFP_IT!$R$20:$R$28)</f>
        <v>1.8401005688260708E-3</v>
      </c>
      <c r="BB18" s="100">
        <f>AVERAGE(CrudeMFP_IT!$R$11:$R$28)</f>
        <v>0.33054105256686495</v>
      </c>
      <c r="BC18" s="99">
        <f>AVERAGE(CrudeMFP_IT!$S$11:$S$19)</f>
        <v>-0.72178600506428392</v>
      </c>
      <c r="BD18" s="99">
        <f>AVERAGE(CrudeMFP_IT!$S$20:$S$28)</f>
        <v>0.45086334163596103</v>
      </c>
      <c r="BE18" s="100">
        <f>AVERAGE(CrudeMFP_IT!$S$11:$S$28)</f>
        <v>-0.13546133171416153</v>
      </c>
      <c r="BF18" s="99">
        <f>AVERAGE(CrudeMFP_IT!$U$11:$U$19)</f>
        <v>0.19852951285880888</v>
      </c>
      <c r="BG18" s="99">
        <f>AVERAGE(CrudeMFP_IT!$U$20:$U$28)</f>
        <v>0.33797813170017105</v>
      </c>
      <c r="BH18" s="100">
        <f>AVERAGE(CrudeMFP_IT!$U$11:$U$28)</f>
        <v>0.26825382227948996</v>
      </c>
    </row>
    <row r="19" spans="10:60">
      <c r="J19" t="s">
        <v>69</v>
      </c>
      <c r="K19">
        <v>0.62392995517825323</v>
      </c>
      <c r="L19">
        <v>0.38239843692096742</v>
      </c>
      <c r="M19">
        <v>0.59218951715817392</v>
      </c>
      <c r="N19">
        <v>1.5985179092573947</v>
      </c>
      <c r="P19" t="s">
        <v>237</v>
      </c>
      <c r="Q19" s="108">
        <v>9.8520442051612339E-2</v>
      </c>
      <c r="R19" s="108">
        <v>1.0583171549030153</v>
      </c>
      <c r="S19" s="108">
        <v>0.56829346889998278</v>
      </c>
      <c r="T19" s="108">
        <v>1.7251310658546102</v>
      </c>
      <c r="V19" t="s">
        <v>5</v>
      </c>
      <c r="W19">
        <v>0.44130472071133364</v>
      </c>
      <c r="X19">
        <v>0.45871032071614271</v>
      </c>
      <c r="Y19">
        <v>0.70470869447864026</v>
      </c>
      <c r="Z19">
        <v>1.6047237359061168</v>
      </c>
      <c r="AB19" t="s">
        <v>234</v>
      </c>
      <c r="AC19" s="107">
        <f t="shared" si="0"/>
        <v>-0.33502242814019462</v>
      </c>
      <c r="AD19" s="107">
        <f t="shared" si="1"/>
        <v>1.5286257850217795</v>
      </c>
      <c r="AE19" s="107">
        <f t="shared" si="2"/>
        <v>3.3523660135820443</v>
      </c>
      <c r="AF19" s="107">
        <f t="shared" si="3"/>
        <v>4.545969370463629</v>
      </c>
      <c r="AG19" s="99"/>
      <c r="AH19" t="s">
        <v>234</v>
      </c>
      <c r="AI19" s="102">
        <f t="shared" si="4"/>
        <v>0.23355293847961406</v>
      </c>
      <c r="AJ19" s="99">
        <f t="shared" si="5"/>
        <v>0.92854321852671218</v>
      </c>
      <c r="AK19" s="100">
        <f t="shared" si="6"/>
        <v>2.2644299770859702</v>
      </c>
      <c r="AL19" s="100">
        <f t="shared" si="7"/>
        <v>3.4265261340922968</v>
      </c>
      <c r="AM19" s="99"/>
      <c r="AN19" t="s">
        <v>234</v>
      </c>
      <c r="AO19" s="100">
        <f t="shared" si="8"/>
        <v>-5.0734744830290307E-2</v>
      </c>
      <c r="AP19" s="100">
        <f t="shared" si="9"/>
        <v>1.2285845017742458</v>
      </c>
      <c r="AQ19" s="100">
        <f t="shared" si="10"/>
        <v>2.808397995334007</v>
      </c>
      <c r="AR19">
        <f t="shared" si="11"/>
        <v>3.9862477522779631</v>
      </c>
      <c r="AU19">
        <v>17</v>
      </c>
      <c r="AV19" t="s">
        <v>234</v>
      </c>
      <c r="AW19" s="99">
        <f>AVERAGE(CrudeMFP_LT!$Q$11:$Q$19)</f>
        <v>-0.33502242814019462</v>
      </c>
      <c r="AX19" s="99">
        <f>AVERAGE(CrudeMFP_LT!$Q$20:$Q$28)</f>
        <v>0.23355293847961406</v>
      </c>
      <c r="AY19" s="100">
        <f>AVERAGE(CrudeMFP_LT!$Q$11:$Q$28)</f>
        <v>-5.0734744830290307E-2</v>
      </c>
      <c r="AZ19" s="99">
        <f>AVERAGE(CrudeMFP_LT!$R$11:$R$19)</f>
        <v>1.5286257850217795</v>
      </c>
      <c r="BA19" s="99">
        <f>AVERAGE(CrudeMFP_LT!$R$20:$R$28)</f>
        <v>0.92854321852671218</v>
      </c>
      <c r="BB19" s="100">
        <f>AVERAGE(CrudeMFP_LT!$R$11:$R$28)</f>
        <v>1.2285845017742458</v>
      </c>
      <c r="BC19" s="99">
        <f>AVERAGE(CrudeMFP_LT!$S$11:$S$19)</f>
        <v>3.3523660135820443</v>
      </c>
      <c r="BD19" s="99">
        <f>AVERAGE(CrudeMFP_LT!$S$20:$S$28)</f>
        <v>2.2644299770859702</v>
      </c>
      <c r="BE19" s="100">
        <f>AVERAGE(CrudeMFP_LT!$S$11:$S$28)</f>
        <v>2.808397995334007</v>
      </c>
      <c r="BF19" s="99">
        <f>AVERAGE(CrudeMFP_LT!$U$11:$U$19)</f>
        <v>4.545969370463629</v>
      </c>
      <c r="BG19" s="99">
        <f>AVERAGE(CrudeMFP_LT!$U$20:$U$28)</f>
        <v>3.4265261340922968</v>
      </c>
      <c r="BH19" s="100">
        <f>AVERAGE(CrudeMFP_LT!$U$11:$U$28)</f>
        <v>3.9862477522779631</v>
      </c>
    </row>
    <row r="20" spans="10:60">
      <c r="J20" t="s">
        <v>5</v>
      </c>
      <c r="K20">
        <v>0.24685451018859364</v>
      </c>
      <c r="L20">
        <v>0.54628511053709972</v>
      </c>
      <c r="M20">
        <v>0.79216894330612042</v>
      </c>
      <c r="N20">
        <v>1.5853085640318139</v>
      </c>
      <c r="P20" t="s">
        <v>69</v>
      </c>
      <c r="Q20" s="108">
        <v>0.53502712878631298</v>
      </c>
      <c r="R20" s="108">
        <v>0.43123179621433494</v>
      </c>
      <c r="S20" s="108">
        <v>0.65604999793920071</v>
      </c>
      <c r="T20" s="108">
        <v>1.6223089229398486</v>
      </c>
      <c r="V20" t="s">
        <v>69</v>
      </c>
      <c r="W20">
        <v>0.71283278157019359</v>
      </c>
      <c r="X20">
        <v>0.3335650776275999</v>
      </c>
      <c r="Y20">
        <v>0.52832903637714679</v>
      </c>
      <c r="Z20">
        <v>1.5747268955749405</v>
      </c>
      <c r="AB20" t="s">
        <v>235</v>
      </c>
      <c r="AC20" s="107">
        <f t="shared" si="0"/>
        <v>-0.79670318204733581</v>
      </c>
      <c r="AD20" s="107">
        <f t="shared" si="1"/>
        <v>0.63269401523710977</v>
      </c>
      <c r="AE20" s="107">
        <f t="shared" si="2"/>
        <v>5.1203636715642524</v>
      </c>
      <c r="AF20" s="107">
        <f t="shared" si="3"/>
        <v>4.9563545047540263</v>
      </c>
      <c r="AG20" s="99"/>
      <c r="AH20" t="s">
        <v>235</v>
      </c>
      <c r="AI20" s="102">
        <f t="shared" si="4"/>
        <v>-0.21805244050120198</v>
      </c>
      <c r="AJ20" s="99">
        <f t="shared" si="5"/>
        <v>-0.15666771700309876</v>
      </c>
      <c r="AK20" s="100">
        <f t="shared" si="6"/>
        <v>2.3829772040427946</v>
      </c>
      <c r="AL20" s="100">
        <f t="shared" si="7"/>
        <v>2.0082570465384939</v>
      </c>
      <c r="AM20" s="99"/>
      <c r="AN20" t="s">
        <v>235</v>
      </c>
      <c r="AO20" s="100">
        <f t="shared" si="8"/>
        <v>-0.50737781127426884</v>
      </c>
      <c r="AP20" s="100">
        <f t="shared" si="9"/>
        <v>0.23801314911700555</v>
      </c>
      <c r="AQ20" s="100">
        <f t="shared" si="10"/>
        <v>3.7516704378035235</v>
      </c>
      <c r="AR20">
        <f t="shared" si="11"/>
        <v>3.4823057756462599</v>
      </c>
      <c r="AU20">
        <v>18</v>
      </c>
      <c r="AV20" t="s">
        <v>235</v>
      </c>
      <c r="AW20" s="99">
        <f>AVERAGE(CrudeMFP_LV!$Q$11:$Q$19)</f>
        <v>-0.79670318204733581</v>
      </c>
      <c r="AX20" s="99">
        <f>AVERAGE(CrudeMFP_LV!$Q$20:$Q$28)</f>
        <v>-0.21805244050120198</v>
      </c>
      <c r="AY20" s="100">
        <f>AVERAGE(CrudeMFP_LV!$Q$11:$Q$28)</f>
        <v>-0.50737781127426884</v>
      </c>
      <c r="AZ20" s="99">
        <f>AVERAGE(CrudeMFP_LV!$R$11:$R$19)</f>
        <v>0.63269401523710977</v>
      </c>
      <c r="BA20" s="99">
        <f>AVERAGE(CrudeMFP_LV!$R$20:$R$28)</f>
        <v>-0.15666771700309876</v>
      </c>
      <c r="BB20" s="100">
        <f>AVERAGE(CrudeMFP_LV!$R$11:$R$28)</f>
        <v>0.23801314911700555</v>
      </c>
      <c r="BC20" s="99">
        <f>AVERAGE(CrudeMFP_LV!$S$11:$S$19)</f>
        <v>5.1203636715642524</v>
      </c>
      <c r="BD20" s="99">
        <f>AVERAGE(CrudeMFP_LV!$S$20:$S$28)</f>
        <v>2.3829772040427946</v>
      </c>
      <c r="BE20" s="100">
        <f>AVERAGE(CrudeMFP_LV!$S$11:$S$28)</f>
        <v>3.7516704378035235</v>
      </c>
      <c r="BF20" s="99">
        <f>AVERAGE(CrudeMFP_LV!$U$11:$U$19)</f>
        <v>4.9563545047540263</v>
      </c>
      <c r="BG20" s="99">
        <f>AVERAGE(CrudeMFP_LV!$U$20:$U$28)</f>
        <v>2.0082570465384939</v>
      </c>
      <c r="BH20" s="100">
        <f>AVERAGE(CrudeMFP_LV!$U$11:$U$28)</f>
        <v>3.4823057756462599</v>
      </c>
    </row>
    <row r="21" spans="10:60">
      <c r="J21" t="s">
        <v>220</v>
      </c>
      <c r="K21">
        <v>0.43495770151263624</v>
      </c>
      <c r="L21">
        <v>0.45343986306922296</v>
      </c>
      <c r="M21">
        <v>0.55553189403336367</v>
      </c>
      <c r="N21">
        <v>1.4439294586152229</v>
      </c>
      <c r="P21" t="s">
        <v>5</v>
      </c>
      <c r="Q21" s="108">
        <v>5.2404299665853582E-2</v>
      </c>
      <c r="R21" s="108">
        <v>0.63385990035805662</v>
      </c>
      <c r="S21" s="108">
        <v>0.87962919213360058</v>
      </c>
      <c r="T21" s="108">
        <v>1.5658933921575111</v>
      </c>
      <c r="V21" t="s">
        <v>220</v>
      </c>
      <c r="W21">
        <v>0.55231190536202235</v>
      </c>
      <c r="X21">
        <v>0.30387958046370517</v>
      </c>
      <c r="Y21">
        <v>0.59561478255415246</v>
      </c>
      <c r="Z21">
        <v>1.45180626837988</v>
      </c>
      <c r="AB21" t="s">
        <v>236</v>
      </c>
      <c r="AC21" s="107">
        <f t="shared" si="0"/>
        <v>1.4752874439938521</v>
      </c>
      <c r="AD21" s="107">
        <f t="shared" si="1"/>
        <v>1.7017562965705799</v>
      </c>
      <c r="AE21" s="107">
        <f t="shared" si="2"/>
        <v>-0.34874718258117199</v>
      </c>
      <c r="AF21" s="107">
        <f t="shared" si="3"/>
        <v>2.82829655798326</v>
      </c>
      <c r="AG21" s="99"/>
      <c r="AH21" t="s">
        <v>236</v>
      </c>
      <c r="AI21" s="102">
        <f t="shared" si="4"/>
        <v>1.4414166930578043</v>
      </c>
      <c r="AJ21" s="99">
        <f t="shared" si="5"/>
        <v>1.4735036838076905</v>
      </c>
      <c r="AK21" s="100">
        <f t="shared" si="6"/>
        <v>-0.40700071167863783</v>
      </c>
      <c r="AL21" s="100">
        <f t="shared" si="7"/>
        <v>2.5079196651868565</v>
      </c>
      <c r="AM21" s="99"/>
      <c r="AN21" t="s">
        <v>236</v>
      </c>
      <c r="AO21" s="100">
        <f t="shared" si="8"/>
        <v>1.4583520685258282</v>
      </c>
      <c r="AP21" s="100">
        <f t="shared" si="9"/>
        <v>1.5876299901891349</v>
      </c>
      <c r="AQ21" s="100">
        <f t="shared" si="10"/>
        <v>-0.37787394712990491</v>
      </c>
      <c r="AR21">
        <f t="shared" si="11"/>
        <v>2.6681081115850582</v>
      </c>
      <c r="AU21">
        <v>19</v>
      </c>
      <c r="AV21" t="s">
        <v>236</v>
      </c>
      <c r="AW21" s="99">
        <f>AVERAGE(CrudeMFP_LU!$Q$11:$Q$19)</f>
        <v>1.4752874439938521</v>
      </c>
      <c r="AX21" s="99">
        <f>AVERAGE(CrudeMFP_LU!$Q$20:$Q$28)</f>
        <v>1.4414166930578043</v>
      </c>
      <c r="AY21" s="100">
        <f>AVERAGE(CrudeMFP_LU!$Q$11:$Q$28)</f>
        <v>1.4583520685258282</v>
      </c>
      <c r="AZ21" s="99">
        <f>AVERAGE(CrudeMFP_LU!$R$11:$R$19)</f>
        <v>1.7017562965705799</v>
      </c>
      <c r="BA21" s="99">
        <f>AVERAGE(CrudeMFP_LU!$R$20:$R$28)</f>
        <v>1.4735036838076905</v>
      </c>
      <c r="BB21" s="100">
        <f>AVERAGE(CrudeMFP_LU!$R$11:$R$28)</f>
        <v>1.5876299901891349</v>
      </c>
      <c r="BC21" s="99">
        <f>AVERAGE(CrudeMFP_LU!$S$11:$S$19)</f>
        <v>-0.34874718258117199</v>
      </c>
      <c r="BD21" s="99">
        <f>AVERAGE(CrudeMFP_LU!$S$20:$S$28)</f>
        <v>-0.40700071167863783</v>
      </c>
      <c r="BE21" s="100">
        <f>AVERAGE(CrudeMFP_LU!$S$11:$S$28)</f>
        <v>-0.37787394712990491</v>
      </c>
      <c r="BF21" s="99">
        <f>AVERAGE(CrudeMFP_LU!$U$11:$U$19)</f>
        <v>2.82829655798326</v>
      </c>
      <c r="BG21" s="99">
        <f>AVERAGE(CrudeMFP_LU!$U$20:$U$28)</f>
        <v>2.5079196651868565</v>
      </c>
      <c r="BH21" s="100">
        <f>AVERAGE(CrudeMFP_LU!$U$11:$U$28)</f>
        <v>2.6681081115850582</v>
      </c>
    </row>
    <row r="22" spans="10:60">
      <c r="J22" t="s">
        <v>217</v>
      </c>
      <c r="K22">
        <v>0.20873901867053343</v>
      </c>
      <c r="L22">
        <v>0.25221057542544734</v>
      </c>
      <c r="M22">
        <v>0.88349947992679889</v>
      </c>
      <c r="N22">
        <v>1.3444490740227799</v>
      </c>
      <c r="P22" t="s">
        <v>227</v>
      </c>
      <c r="Q22" s="108">
        <v>0.2984756726561667</v>
      </c>
      <c r="R22" s="108">
        <v>0.656306614732594</v>
      </c>
      <c r="S22" s="108">
        <v>0.48892924804886495</v>
      </c>
      <c r="T22" s="108">
        <v>1.4437115354376258</v>
      </c>
      <c r="V22" t="s">
        <v>228</v>
      </c>
      <c r="W22">
        <v>0.28737100014900624</v>
      </c>
      <c r="X22">
        <v>0.2010127965468374</v>
      </c>
      <c r="Y22">
        <v>0.85700012857280305</v>
      </c>
      <c r="Z22">
        <v>1.3453839252686468</v>
      </c>
      <c r="AB22" t="s">
        <v>219</v>
      </c>
      <c r="AC22" s="107">
        <f t="shared" si="0"/>
        <v>0.47030272821799191</v>
      </c>
      <c r="AD22" s="107">
        <f t="shared" si="1"/>
        <v>0.51277549877523776</v>
      </c>
      <c r="AE22" s="107">
        <f t="shared" si="2"/>
        <v>0.97437445685045099</v>
      </c>
      <c r="AF22" s="107">
        <f t="shared" si="3"/>
        <v>1.9574526838436808</v>
      </c>
      <c r="AG22" s="99"/>
      <c r="AH22" t="s">
        <v>219</v>
      </c>
      <c r="AI22" s="102">
        <f t="shared" si="4"/>
        <v>1.8384594728517989</v>
      </c>
      <c r="AJ22" s="99">
        <f t="shared" si="5"/>
        <v>0.94573518466749007</v>
      </c>
      <c r="AK22" s="100">
        <f t="shared" si="6"/>
        <v>3.3795320256265833</v>
      </c>
      <c r="AL22" s="100">
        <f t="shared" si="7"/>
        <v>6.1637266831458719</v>
      </c>
      <c r="AM22" s="99"/>
      <c r="AN22" t="s">
        <v>219</v>
      </c>
      <c r="AO22" s="100">
        <f t="shared" si="8"/>
        <v>1.1543811005348954</v>
      </c>
      <c r="AP22" s="100">
        <f t="shared" si="9"/>
        <v>0.72925534172136386</v>
      </c>
      <c r="AQ22" s="100">
        <f t="shared" si="10"/>
        <v>2.1769532412385173</v>
      </c>
      <c r="AR22">
        <f t="shared" si="11"/>
        <v>4.0605896834947766</v>
      </c>
      <c r="AU22">
        <v>20</v>
      </c>
      <c r="AV22" t="s">
        <v>219</v>
      </c>
      <c r="AW22" s="99">
        <f>AVERAGE(CrudeMFP_MT!$Q$11:$Q$19)</f>
        <v>0.47030272821799191</v>
      </c>
      <c r="AX22" s="99">
        <f>AVERAGE(CrudeMFP_MT!$Q$20:$Q$28)</f>
        <v>1.8384594728517989</v>
      </c>
      <c r="AY22" s="100">
        <f>AVERAGE(CrudeMFP_MT!$Q$11:$Q$28)</f>
        <v>1.1543811005348954</v>
      </c>
      <c r="AZ22" s="99">
        <f>AVERAGE(CrudeMFP_MT!$R$11:$R$19)</f>
        <v>0.51277549877523776</v>
      </c>
      <c r="BA22" s="99">
        <f>AVERAGE(CrudeMFP_MT!$R$20:$R$28)</f>
        <v>0.94573518466749007</v>
      </c>
      <c r="BB22" s="100">
        <f>AVERAGE(CrudeMFP_MT!$R$11:$R$28)</f>
        <v>0.72925534172136386</v>
      </c>
      <c r="BC22" s="99">
        <f>AVERAGE(CrudeMFP_MT!$S$11:$S$19)</f>
        <v>0.97437445685045099</v>
      </c>
      <c r="BD22" s="99">
        <f>AVERAGE(CrudeMFP_MT!$S$20:$S$28)</f>
        <v>3.3795320256265833</v>
      </c>
      <c r="BE22" s="100">
        <f>AVERAGE(CrudeMFP_MT!$S$11:$S$28)</f>
        <v>2.1769532412385173</v>
      </c>
      <c r="BF22" s="99">
        <f>AVERAGE(CrudeMFP_MT!$U$11:$U$19)</f>
        <v>1.9574526838436808</v>
      </c>
      <c r="BG22" s="99">
        <f>AVERAGE(CrudeMFP_MT!$U$20:$U$28)</f>
        <v>6.1637266831458719</v>
      </c>
      <c r="BH22" s="100">
        <f>AVERAGE(CrudeMFP_MT!$U$11:$U$28)</f>
        <v>4.0605896834947766</v>
      </c>
    </row>
    <row r="23" spans="10:60">
      <c r="J23" t="s">
        <v>228</v>
      </c>
      <c r="K23">
        <v>0.25066847665262482</v>
      </c>
      <c r="L23">
        <v>0.17047386209138857</v>
      </c>
      <c r="M23">
        <v>0.86611855658378623</v>
      </c>
      <c r="N23">
        <v>1.2872608953277995</v>
      </c>
      <c r="P23" t="s">
        <v>220</v>
      </c>
      <c r="Q23" s="108">
        <v>0.31760349766325024</v>
      </c>
      <c r="R23" s="108">
        <v>0.60300014567474081</v>
      </c>
      <c r="S23" s="108">
        <v>0.515449005512575</v>
      </c>
      <c r="T23" s="108">
        <v>1.4360526488505658</v>
      </c>
      <c r="V23" t="s">
        <v>68</v>
      </c>
      <c r="W23">
        <v>0.20707964749954078</v>
      </c>
      <c r="X23">
        <v>0.50714429168876218</v>
      </c>
      <c r="Y23">
        <v>0.50310324129159489</v>
      </c>
      <c r="Z23">
        <v>1.2173271804798977</v>
      </c>
      <c r="AB23" t="s">
        <v>220</v>
      </c>
      <c r="AC23" s="107">
        <f t="shared" si="0"/>
        <v>0.31760349766325024</v>
      </c>
      <c r="AD23" s="107">
        <f t="shared" si="1"/>
        <v>0.60300014567474081</v>
      </c>
      <c r="AE23" s="107">
        <f t="shared" si="2"/>
        <v>0.515449005512575</v>
      </c>
      <c r="AF23" s="107">
        <f t="shared" si="3"/>
        <v>1.4360526488505658</v>
      </c>
      <c r="AG23" s="99"/>
      <c r="AH23" t="s">
        <v>220</v>
      </c>
      <c r="AI23" s="102">
        <f t="shared" si="4"/>
        <v>0.55231190536202235</v>
      </c>
      <c r="AJ23" s="99">
        <f t="shared" si="5"/>
        <v>0.30387958046370517</v>
      </c>
      <c r="AK23" s="100">
        <f t="shared" si="6"/>
        <v>0.59561478255415246</v>
      </c>
      <c r="AL23" s="100">
        <f t="shared" si="7"/>
        <v>1.45180626837988</v>
      </c>
      <c r="AM23" s="99"/>
      <c r="AN23" t="s">
        <v>220</v>
      </c>
      <c r="AO23" s="100">
        <f t="shared" si="8"/>
        <v>0.43495770151263624</v>
      </c>
      <c r="AP23" s="100">
        <f t="shared" si="9"/>
        <v>0.45343986306922296</v>
      </c>
      <c r="AQ23" s="100">
        <f t="shared" si="10"/>
        <v>0.55553189403336367</v>
      </c>
      <c r="AR23">
        <f t="shared" si="11"/>
        <v>1.4439294586152229</v>
      </c>
      <c r="AU23">
        <v>21</v>
      </c>
      <c r="AV23" t="s">
        <v>220</v>
      </c>
      <c r="AW23" s="99">
        <f>AVERAGE(CrudeMFP_NL!$Q$11:$Q$19)</f>
        <v>0.31760349766325024</v>
      </c>
      <c r="AX23" s="99">
        <f>AVERAGE(CrudeMFP_NL!$Q$20:$Q$28)</f>
        <v>0.55231190536202235</v>
      </c>
      <c r="AY23" s="100">
        <f>AVERAGE(CrudeMFP_NL!$Q$11:$Q$28)</f>
        <v>0.43495770151263624</v>
      </c>
      <c r="AZ23" s="99">
        <f>AVERAGE(CrudeMFP_NL!$R$11:$R$19)</f>
        <v>0.60300014567474081</v>
      </c>
      <c r="BA23" s="99">
        <f>AVERAGE(CrudeMFP_NL!$R$20:$R$28)</f>
        <v>0.30387958046370517</v>
      </c>
      <c r="BB23" s="100">
        <f>AVERAGE(CrudeMFP_NL!$R$11:$R$28)</f>
        <v>0.45343986306922296</v>
      </c>
      <c r="BC23" s="99">
        <f>AVERAGE(CrudeMFP_NL!$S$11:$S$19)</f>
        <v>0.515449005512575</v>
      </c>
      <c r="BD23" s="99">
        <f>AVERAGE(CrudeMFP_NL!$S$20:$S$28)</f>
        <v>0.59561478255415246</v>
      </c>
      <c r="BE23" s="100">
        <f>AVERAGE(CrudeMFP_NL!$S$11:$S$28)</f>
        <v>0.55553189403336367</v>
      </c>
      <c r="BF23" s="99">
        <f>AVERAGE(CrudeMFP_NL!$U$11:$U$19)</f>
        <v>1.4360526488505658</v>
      </c>
      <c r="BG23" s="99">
        <f>AVERAGE(CrudeMFP_NL!$U$20:$U$28)</f>
        <v>1.45180626837988</v>
      </c>
      <c r="BH23" s="100">
        <f>AVERAGE(CrudeMFP_NL!$U$11:$U$28)</f>
        <v>1.4439294586152229</v>
      </c>
    </row>
    <row r="24" spans="10:60">
      <c r="J24" t="s">
        <v>227</v>
      </c>
      <c r="K24">
        <v>0.22975763575931993</v>
      </c>
      <c r="L24">
        <v>0.52262832172918339</v>
      </c>
      <c r="M24">
        <v>0.47222344819722856</v>
      </c>
      <c r="N24">
        <v>1.224609405685732</v>
      </c>
      <c r="P24" t="s">
        <v>228</v>
      </c>
      <c r="Q24" s="108">
        <v>0.21396595315624325</v>
      </c>
      <c r="R24" s="108">
        <v>0.13993492763593973</v>
      </c>
      <c r="S24" s="108">
        <v>0.87523698459476917</v>
      </c>
      <c r="T24" s="108">
        <v>1.229137865386952</v>
      </c>
      <c r="V24" t="s">
        <v>227</v>
      </c>
      <c r="W24">
        <v>0.16103959886247318</v>
      </c>
      <c r="X24">
        <v>0.38895002872577261</v>
      </c>
      <c r="Y24">
        <v>0.45551764834559233</v>
      </c>
      <c r="Z24">
        <v>1.0055072759338382</v>
      </c>
      <c r="AB24" t="s">
        <v>221</v>
      </c>
      <c r="AC24" s="107">
        <f t="shared" si="0"/>
        <v>0.38948448305289607</v>
      </c>
      <c r="AD24" s="107">
        <f t="shared" si="1"/>
        <v>1.0014115117328075</v>
      </c>
      <c r="AE24" s="107">
        <f t="shared" si="2"/>
        <v>2.4734406129149926</v>
      </c>
      <c r="AF24" s="107">
        <f t="shared" si="3"/>
        <v>3.8643366077006962</v>
      </c>
      <c r="AG24" s="99"/>
      <c r="AH24" t="s">
        <v>221</v>
      </c>
      <c r="AI24" s="102">
        <f t="shared" si="4"/>
        <v>7.1334327029593345E-2</v>
      </c>
      <c r="AJ24" s="99">
        <f t="shared" si="5"/>
        <v>1.7637990084741397</v>
      </c>
      <c r="AK24" s="100">
        <f t="shared" si="6"/>
        <v>1.6094365220094273</v>
      </c>
      <c r="AL24" s="100">
        <f t="shared" si="7"/>
        <v>3.4445698575131605</v>
      </c>
      <c r="AM24" s="99"/>
      <c r="AN24" t="s">
        <v>221</v>
      </c>
      <c r="AO24" s="100">
        <f t="shared" si="8"/>
        <v>0.23040940504124471</v>
      </c>
      <c r="AP24" s="100">
        <f t="shared" si="9"/>
        <v>1.3826052601034735</v>
      </c>
      <c r="AQ24" s="100">
        <f t="shared" si="10"/>
        <v>2.04143856746221</v>
      </c>
      <c r="AR24">
        <f t="shared" si="11"/>
        <v>3.6544532326069281</v>
      </c>
      <c r="AU24">
        <v>22</v>
      </c>
      <c r="AV24" t="s">
        <v>221</v>
      </c>
      <c r="AW24" s="99">
        <f>AVERAGE(CrudeMFP_PL!$Q$11:$Q$19)</f>
        <v>0.38948448305289607</v>
      </c>
      <c r="AX24" s="99">
        <f>AVERAGE(CrudeMFP_PL!$Q$20:$Q$28)</f>
        <v>7.1334327029593345E-2</v>
      </c>
      <c r="AY24" s="100">
        <f>AVERAGE(CrudeMFP_PL!$Q$11:$Q$28)</f>
        <v>0.23040940504124471</v>
      </c>
      <c r="AZ24" s="99">
        <f>AVERAGE(CrudeMFP_PL!$R$11:$R$19)</f>
        <v>1.0014115117328075</v>
      </c>
      <c r="BA24" s="99">
        <f>AVERAGE(CrudeMFP_PL!$R$20:$R$28)</f>
        <v>1.7637990084741397</v>
      </c>
      <c r="BB24" s="100">
        <f>AVERAGE(CrudeMFP_PL!$R$11:$R$28)</f>
        <v>1.3826052601034735</v>
      </c>
      <c r="BC24" s="99">
        <f>AVERAGE(CrudeMFP_PL!$S$11:$S$19)</f>
        <v>2.4734406129149926</v>
      </c>
      <c r="BD24" s="99">
        <f>AVERAGE(CrudeMFP_PL!$S$20:$S$28)</f>
        <v>1.6094365220094273</v>
      </c>
      <c r="BE24" s="100">
        <f>AVERAGE(CrudeMFP_PL!$S$11:$S$28)</f>
        <v>2.04143856746221</v>
      </c>
      <c r="BF24" s="99">
        <f>AVERAGE(CrudeMFP_PL!$U$11:$U$19)</f>
        <v>3.8643366077006962</v>
      </c>
      <c r="BG24" s="99">
        <f>AVERAGE(CrudeMFP_PL!$U$20:$U$28)</f>
        <v>3.4445698575131605</v>
      </c>
      <c r="BH24" s="100">
        <f>AVERAGE(CrudeMFP_PL!$U$11:$U$28)</f>
        <v>3.6544532326069281</v>
      </c>
    </row>
    <row r="25" spans="10:60">
      <c r="J25" t="s">
        <v>218</v>
      </c>
      <c r="K25">
        <v>3.5954406357347285E-2</v>
      </c>
      <c r="L25">
        <v>0.48182828189589583</v>
      </c>
      <c r="M25">
        <v>0.63907413392573609</v>
      </c>
      <c r="N25">
        <v>1.1568568221789792</v>
      </c>
      <c r="P25" t="s">
        <v>222</v>
      </c>
      <c r="Q25" s="108">
        <v>-0.2624552854136914</v>
      </c>
      <c r="R25" s="108">
        <v>0.65248935088216853</v>
      </c>
      <c r="S25" s="108">
        <v>0.34736829073000269</v>
      </c>
      <c r="T25" s="108">
        <v>0.73740235619847994</v>
      </c>
      <c r="V25" t="s">
        <v>226</v>
      </c>
      <c r="W25">
        <v>-0.10744851506275015</v>
      </c>
      <c r="X25">
        <v>0.31176633568091594</v>
      </c>
      <c r="Y25">
        <v>0.62776383504171063</v>
      </c>
      <c r="Z25">
        <v>0.83208165565987635</v>
      </c>
      <c r="AB25" t="s">
        <v>222</v>
      </c>
      <c r="AC25" s="107">
        <f t="shared" si="0"/>
        <v>-0.2624552854136914</v>
      </c>
      <c r="AD25" s="107">
        <f t="shared" si="1"/>
        <v>0.65248935088216853</v>
      </c>
      <c r="AE25" s="107">
        <f t="shared" si="2"/>
        <v>0.34736829073000269</v>
      </c>
      <c r="AF25" s="107">
        <f t="shared" si="3"/>
        <v>0.73740235619847994</v>
      </c>
      <c r="AG25" s="99"/>
      <c r="AH25" t="s">
        <v>222</v>
      </c>
      <c r="AI25" s="102">
        <f t="shared" si="4"/>
        <v>-0.10150779830372834</v>
      </c>
      <c r="AJ25" s="99">
        <f t="shared" si="5"/>
        <v>-0.17768656854214512</v>
      </c>
      <c r="AK25" s="100">
        <f t="shared" si="6"/>
        <v>0.94479854718616929</v>
      </c>
      <c r="AL25" s="100">
        <f t="shared" si="7"/>
        <v>0.66560418034029567</v>
      </c>
      <c r="AM25" s="99"/>
      <c r="AN25" t="s">
        <v>222</v>
      </c>
      <c r="AO25" s="100">
        <f t="shared" si="8"/>
        <v>-0.18198154185870988</v>
      </c>
      <c r="AP25" s="100">
        <f t="shared" si="9"/>
        <v>0.23740139117001174</v>
      </c>
      <c r="AQ25" s="100">
        <f t="shared" si="10"/>
        <v>0.64608341895808596</v>
      </c>
      <c r="AR25">
        <f t="shared" si="11"/>
        <v>0.7015032682693878</v>
      </c>
      <c r="AU25">
        <v>23</v>
      </c>
      <c r="AV25" t="s">
        <v>222</v>
      </c>
      <c r="AW25" s="99">
        <f>AVERAGE(CrudeMFP_PT!$Q$11:$Q$19)</f>
        <v>-0.2624552854136914</v>
      </c>
      <c r="AX25" s="99">
        <f>AVERAGE(CrudeMFP_PT!$Q$20:$Q$28)</f>
        <v>-0.10150779830372834</v>
      </c>
      <c r="AY25" s="100">
        <f>AVERAGE(CrudeMFP_PT!$Q$11:$Q$28)</f>
        <v>-0.18198154185870988</v>
      </c>
      <c r="AZ25" s="99">
        <f>AVERAGE(CrudeMFP_PT!$R$11:$R$19)</f>
        <v>0.65248935088216853</v>
      </c>
      <c r="BA25" s="99">
        <f>AVERAGE(CrudeMFP_PT!$R$20:$R$28)</f>
        <v>-0.17768656854214512</v>
      </c>
      <c r="BB25" s="100">
        <f>AVERAGE(CrudeMFP_PT!$R$11:$R$28)</f>
        <v>0.23740139117001174</v>
      </c>
      <c r="BC25" s="99">
        <f>AVERAGE(CrudeMFP_PT!$S$11:$S$19)</f>
        <v>0.34736829073000269</v>
      </c>
      <c r="BD25" s="99">
        <f>AVERAGE(CrudeMFP_PT!$S$20:$S$28)</f>
        <v>0.94479854718616929</v>
      </c>
      <c r="BE25" s="100">
        <f>AVERAGE(CrudeMFP_PT!$S$11:$S$28)</f>
        <v>0.64608341895808596</v>
      </c>
      <c r="BF25" s="99">
        <f>AVERAGE(CrudeMFP_PT!$U$11:$U$19)</f>
        <v>0.73740235619847994</v>
      </c>
      <c r="BG25" s="99">
        <f>AVERAGE(CrudeMFP_PT!$U$20:$U$28)</f>
        <v>0.66560418034029567</v>
      </c>
      <c r="BH25" s="100">
        <f>AVERAGE(CrudeMFP_PT!$U$11:$U$28)</f>
        <v>0.7015032682693878</v>
      </c>
    </row>
    <row r="26" spans="10:60">
      <c r="J26" t="s">
        <v>222</v>
      </c>
      <c r="K26">
        <v>-0.18198154185870988</v>
      </c>
      <c r="L26">
        <v>0.23740139117001174</v>
      </c>
      <c r="M26">
        <v>0.64608341895808596</v>
      </c>
      <c r="N26">
        <v>0.7015032682693878</v>
      </c>
      <c r="P26" t="s">
        <v>217</v>
      </c>
      <c r="Q26" s="108">
        <v>-0.1598732989137775</v>
      </c>
      <c r="R26" s="108">
        <v>0.27720693279120939</v>
      </c>
      <c r="S26" s="108">
        <v>0.51057981456848522</v>
      </c>
      <c r="T26" s="108">
        <v>0.62791344844591712</v>
      </c>
      <c r="V26" t="s">
        <v>222</v>
      </c>
      <c r="W26">
        <v>-0.10150779830372834</v>
      </c>
      <c r="X26">
        <v>-0.17768656854214512</v>
      </c>
      <c r="Y26">
        <v>0.94479854718616929</v>
      </c>
      <c r="Z26">
        <v>0.66560418034029567</v>
      </c>
      <c r="AB26" t="s">
        <v>223</v>
      </c>
      <c r="AC26" s="107">
        <f t="shared" si="0"/>
        <v>-1.4667990830360298</v>
      </c>
      <c r="AD26" s="107">
        <f t="shared" si="1"/>
        <v>0.51600744925601882</v>
      </c>
      <c r="AE26" s="107">
        <f t="shared" si="2"/>
        <v>6.0921789714801005</v>
      </c>
      <c r="AF26" s="107">
        <f t="shared" si="3"/>
        <v>5.14138733770009</v>
      </c>
      <c r="AG26" s="99"/>
      <c r="AH26" t="s">
        <v>223</v>
      </c>
      <c r="AI26" s="102">
        <f t="shared" si="4"/>
        <v>-0.34942934436740641</v>
      </c>
      <c r="AJ26" s="99">
        <f t="shared" si="5"/>
        <v>1.293661907913747</v>
      </c>
      <c r="AK26" s="100">
        <f t="shared" si="6"/>
        <v>1.7497120266347177</v>
      </c>
      <c r="AL26" s="100">
        <f t="shared" si="7"/>
        <v>2.6939445901810584</v>
      </c>
      <c r="AM26" s="99"/>
      <c r="AN26" t="s">
        <v>223</v>
      </c>
      <c r="AO26" s="100">
        <f t="shared" si="8"/>
        <v>-0.90811421370171808</v>
      </c>
      <c r="AP26" s="100">
        <f t="shared" si="9"/>
        <v>0.90483467858488298</v>
      </c>
      <c r="AQ26" s="100">
        <f t="shared" si="10"/>
        <v>3.9209454990574084</v>
      </c>
      <c r="AR26">
        <f t="shared" si="11"/>
        <v>3.9176659639405735</v>
      </c>
      <c r="AU26">
        <v>24</v>
      </c>
      <c r="AV26" t="s">
        <v>223</v>
      </c>
      <c r="AW26" s="99">
        <f>AVERAGE(CrudeMFP_RO!$Q$11:$Q$19)</f>
        <v>-1.4667990830360298</v>
      </c>
      <c r="AX26" s="99">
        <f>AVERAGE(CrudeMFP_RO!$Q$20:$Q$28)</f>
        <v>-0.34942934436740641</v>
      </c>
      <c r="AY26" s="100">
        <f>AVERAGE(CrudeMFP_RO!$Q$11:$Q$28)</f>
        <v>-0.90811421370171808</v>
      </c>
      <c r="AZ26" s="99">
        <f>AVERAGE(CrudeMFP_RO!$R$11:$R$19)</f>
        <v>0.51600744925601882</v>
      </c>
      <c r="BA26" s="99">
        <f>AVERAGE(CrudeMFP_RO!$R$20:$R$28)</f>
        <v>1.293661907913747</v>
      </c>
      <c r="BB26" s="100">
        <f>AVERAGE(CrudeMFP_RO!$R$11:$R$28)</f>
        <v>0.90483467858488298</v>
      </c>
      <c r="BC26" s="99">
        <f>AVERAGE(CrudeMFP_RO!$S$11:$S$19)</f>
        <v>6.0921789714801005</v>
      </c>
      <c r="BD26" s="99">
        <f>AVERAGE(CrudeMFP_RO!$S$20:$S$28)</f>
        <v>1.7497120266347177</v>
      </c>
      <c r="BE26" s="100">
        <f>AVERAGE(CrudeMFP_RO!$S$11:$S$28)</f>
        <v>3.9209454990574084</v>
      </c>
      <c r="BF26" s="99">
        <f>AVERAGE(CrudeMFP_RO!$U$11:$U$19)</f>
        <v>5.14138733770009</v>
      </c>
      <c r="BG26" s="99">
        <f>AVERAGE(CrudeMFP_RO!$U$20:$U$28)</f>
        <v>2.6939445901810584</v>
      </c>
      <c r="BH26" s="100">
        <f>AVERAGE(CrudeMFP_RO!$U$11:$U$28)</f>
        <v>3.9176659639405735</v>
      </c>
    </row>
    <row r="27" spans="10:60">
      <c r="J27" t="s">
        <v>70</v>
      </c>
      <c r="K27">
        <v>7.3174101426786431E-2</v>
      </c>
      <c r="L27">
        <v>0.33054105256686495</v>
      </c>
      <c r="M27">
        <v>-0.13546133171416153</v>
      </c>
      <c r="N27">
        <v>0.26825382227948996</v>
      </c>
      <c r="P27" t="s">
        <v>218</v>
      </c>
      <c r="Q27" s="108">
        <v>-2.0302578803568969E-3</v>
      </c>
      <c r="R27" s="108">
        <v>0.5251944918877649</v>
      </c>
      <c r="S27" s="108">
        <v>1.7274034420901103E-2</v>
      </c>
      <c r="T27" s="108">
        <v>0.54043826842830911</v>
      </c>
      <c r="V27" t="s">
        <v>70</v>
      </c>
      <c r="W27">
        <v>-0.11472531050461605</v>
      </c>
      <c r="X27">
        <v>1.8401005688260708E-3</v>
      </c>
      <c r="Y27">
        <v>0.45086334163596103</v>
      </c>
      <c r="Z27">
        <v>0.33797813170017105</v>
      </c>
      <c r="AB27" t="s">
        <v>237</v>
      </c>
      <c r="AC27" s="107">
        <f t="shared" si="0"/>
        <v>9.8520442051612339E-2</v>
      </c>
      <c r="AD27" s="107">
        <f t="shared" si="1"/>
        <v>1.0583171549030153</v>
      </c>
      <c r="AE27" s="107">
        <f t="shared" si="2"/>
        <v>0.56829346889998278</v>
      </c>
      <c r="AF27" s="107">
        <f t="shared" si="3"/>
        <v>1.7251310658546102</v>
      </c>
      <c r="AG27" s="99"/>
      <c r="AH27" t="s">
        <v>237</v>
      </c>
      <c r="AI27" s="102">
        <f t="shared" si="4"/>
        <v>0.85753284388800166</v>
      </c>
      <c r="AJ27" s="99">
        <f t="shared" si="5"/>
        <v>0.83271510572789509</v>
      </c>
      <c r="AK27" s="100">
        <f t="shared" si="6"/>
        <v>0.91594668010597269</v>
      </c>
      <c r="AL27" s="100">
        <f t="shared" si="7"/>
        <v>2.6061946297218697</v>
      </c>
      <c r="AM27" s="99"/>
      <c r="AN27" t="s">
        <v>237</v>
      </c>
      <c r="AO27" s="100">
        <f t="shared" si="8"/>
        <v>0.47802664296980701</v>
      </c>
      <c r="AP27" s="100">
        <f t="shared" si="9"/>
        <v>0.94551613031545523</v>
      </c>
      <c r="AQ27" s="100">
        <f t="shared" si="10"/>
        <v>0.7421200745029779</v>
      </c>
      <c r="AR27">
        <f t="shared" si="11"/>
        <v>2.1656628477882398</v>
      </c>
      <c r="AU27">
        <v>25</v>
      </c>
      <c r="AV27" t="s">
        <v>237</v>
      </c>
      <c r="AW27" s="99">
        <f>AVERAGE(CrudeMFP_SE!$Q$11:$Q$19)</f>
        <v>9.8520442051612339E-2</v>
      </c>
      <c r="AX27" s="99">
        <f>AVERAGE(CrudeMFP_SE!$Q$20:$Q$28)</f>
        <v>0.85753284388800166</v>
      </c>
      <c r="AY27" s="100">
        <f>AVERAGE(CrudeMFP_SE!$Q$11:$Q$28)</f>
        <v>0.47802664296980701</v>
      </c>
      <c r="AZ27" s="99">
        <f>AVERAGE(CrudeMFP_SE!$R$11:$R$19)</f>
        <v>1.0583171549030153</v>
      </c>
      <c r="BA27" s="99">
        <f>AVERAGE(CrudeMFP_SE!$R$20:$R$28)</f>
        <v>0.83271510572789509</v>
      </c>
      <c r="BB27" s="100">
        <f>AVERAGE(CrudeMFP_SE!$R$11:$R$28)</f>
        <v>0.94551613031545523</v>
      </c>
      <c r="BC27" s="99">
        <f>AVERAGE(CrudeMFP_SE!$S$11:$S$19)</f>
        <v>0.56829346889998278</v>
      </c>
      <c r="BD27" s="99">
        <f>AVERAGE(CrudeMFP_SE!$S$20:$S$28)</f>
        <v>0.91594668010597269</v>
      </c>
      <c r="BE27" s="100">
        <f>AVERAGE(CrudeMFP_SE!$S$11:$S$28)</f>
        <v>0.7421200745029779</v>
      </c>
      <c r="BF27" s="99">
        <f>AVERAGE(CrudeMFP_SE!$U$11:$U$19)</f>
        <v>1.7251310658546102</v>
      </c>
      <c r="BG27" s="99">
        <f>AVERAGE(CrudeMFP_SE!$U$20:$U$28)</f>
        <v>2.6061946297218697</v>
      </c>
      <c r="BH27" s="100">
        <f>AVERAGE(CrudeMFP_SE!$U$11:$U$28)</f>
        <v>2.1656628477882398</v>
      </c>
    </row>
    <row r="28" spans="10:60">
      <c r="J28" t="s">
        <v>229</v>
      </c>
      <c r="K28">
        <v>0.16950264991943256</v>
      </c>
      <c r="L28">
        <v>0.37927927039217529</v>
      </c>
      <c r="M28">
        <v>-0.49372978640407617</v>
      </c>
      <c r="N28">
        <v>5.5052133907531858E-2</v>
      </c>
      <c r="P28" t="s">
        <v>70</v>
      </c>
      <c r="Q28" s="108">
        <v>0.26107351335818885</v>
      </c>
      <c r="R28" s="108">
        <v>0.65924200456490389</v>
      </c>
      <c r="S28" s="108">
        <v>-0.72178600506428392</v>
      </c>
      <c r="T28" s="108">
        <v>0.19852951285880888</v>
      </c>
      <c r="V28" t="s">
        <v>240</v>
      </c>
      <c r="W28">
        <v>0</v>
      </c>
      <c r="X28">
        <v>0</v>
      </c>
      <c r="Y28">
        <v>0</v>
      </c>
      <c r="Z28">
        <v>0</v>
      </c>
      <c r="AB28" t="s">
        <v>238</v>
      </c>
      <c r="AC28" s="107">
        <f t="shared" si="0"/>
        <v>0.43592452938203458</v>
      </c>
      <c r="AD28" s="107">
        <f t="shared" si="1"/>
        <v>0.5734249291385507</v>
      </c>
      <c r="AE28" s="107">
        <f t="shared" si="2"/>
        <v>1.9874295736330732</v>
      </c>
      <c r="AF28" s="107">
        <f t="shared" si="3"/>
        <v>2.9967790321536589</v>
      </c>
      <c r="AG28" s="99"/>
      <c r="AH28" t="s">
        <v>238</v>
      </c>
      <c r="AI28" s="102">
        <f t="shared" si="4"/>
        <v>-0.11062658509366735</v>
      </c>
      <c r="AJ28" s="99">
        <f t="shared" si="5"/>
        <v>-9.2617637498401767E-2</v>
      </c>
      <c r="AK28" s="100">
        <f t="shared" si="6"/>
        <v>2.0968454879562843</v>
      </c>
      <c r="AL28" s="100">
        <f t="shared" si="7"/>
        <v>1.8936012653642149</v>
      </c>
      <c r="AM28" s="99"/>
      <c r="AN28" t="s">
        <v>238</v>
      </c>
      <c r="AO28" s="100">
        <f t="shared" si="8"/>
        <v>0.16264897214418361</v>
      </c>
      <c r="AP28" s="100">
        <f t="shared" si="9"/>
        <v>0.2404036458200744</v>
      </c>
      <c r="AQ28" s="100">
        <f t="shared" si="10"/>
        <v>2.0421375307946779</v>
      </c>
      <c r="AR28">
        <f t="shared" si="11"/>
        <v>2.4451901487589369</v>
      </c>
      <c r="AU28">
        <v>26</v>
      </c>
      <c r="AV28" t="s">
        <v>238</v>
      </c>
      <c r="AW28" s="99">
        <f>AVERAGE(CrudeMFP_SI!$Q$11:$Q$19)</f>
        <v>0.43592452938203458</v>
      </c>
      <c r="AX28" s="99">
        <f>AVERAGE(CrudeMFP_SI!$Q$20:$Q$28)</f>
        <v>-0.11062658509366735</v>
      </c>
      <c r="AY28" s="100">
        <f>AVERAGE(CrudeMFP_SI!$Q$11:$Q$28)</f>
        <v>0.16264897214418361</v>
      </c>
      <c r="AZ28" s="99">
        <f>AVERAGE(CrudeMFP_SI!$R$11:$R$19)</f>
        <v>0.5734249291385507</v>
      </c>
      <c r="BA28" s="99">
        <f>AVERAGE(CrudeMFP_SI!$R$20:$R$28)</f>
        <v>-9.2617637498401767E-2</v>
      </c>
      <c r="BB28" s="100">
        <f>AVERAGE(CrudeMFP_SI!$R$11:$R$28)</f>
        <v>0.2404036458200744</v>
      </c>
      <c r="BC28" s="99">
        <f>AVERAGE(CrudeMFP_SI!$S$11:$S$19)</f>
        <v>1.9874295736330732</v>
      </c>
      <c r="BD28" s="99">
        <f>AVERAGE(CrudeMFP_SI!$S$20:$S$28)</f>
        <v>2.0968454879562843</v>
      </c>
      <c r="BE28" s="100">
        <f>AVERAGE(CrudeMFP_SI!$S$11:$S$28)</f>
        <v>2.0421375307946779</v>
      </c>
      <c r="BF28" s="99">
        <f>AVERAGE(CrudeMFP_SI!$U$11:$U$19)</f>
        <v>2.9967790321536589</v>
      </c>
      <c r="BG28" s="99">
        <f>AVERAGE(CrudeMFP_SI!$U$20:$U$28)</f>
        <v>1.8936012653642149</v>
      </c>
      <c r="BH28" s="100">
        <f>AVERAGE(CrudeMFP_SI!$U$11:$U$28)</f>
        <v>2.4451901487589369</v>
      </c>
    </row>
    <row r="29" spans="10:60">
      <c r="J29" t="s">
        <v>240</v>
      </c>
      <c r="K29">
        <v>0</v>
      </c>
      <c r="L29">
        <v>0</v>
      </c>
      <c r="M29">
        <v>0</v>
      </c>
      <c r="N29">
        <v>0</v>
      </c>
      <c r="P29" t="s">
        <v>240</v>
      </c>
      <c r="Q29" s="108">
        <v>0</v>
      </c>
      <c r="R29" s="108">
        <v>0</v>
      </c>
      <c r="S29" s="108">
        <v>0</v>
      </c>
      <c r="T29" s="108">
        <v>0</v>
      </c>
      <c r="V29" t="s">
        <v>229</v>
      </c>
      <c r="W29">
        <v>-0.3331627143401456</v>
      </c>
      <c r="X29">
        <v>-0.62350492970651361</v>
      </c>
      <c r="Y29">
        <v>-1.4339900746914962</v>
      </c>
      <c r="Z29">
        <v>-2.3906577187381552</v>
      </c>
      <c r="AB29" t="s">
        <v>239</v>
      </c>
      <c r="AC29" s="107">
        <f t="shared" si="0"/>
        <v>0.33859140304087998</v>
      </c>
      <c r="AD29" s="107">
        <f t="shared" si="1"/>
        <v>0.97432839040472452</v>
      </c>
      <c r="AE29" s="107">
        <f t="shared" si="2"/>
        <v>3.6145489265984789</v>
      </c>
      <c r="AF29" s="107">
        <f t="shared" si="3"/>
        <v>4.9274687200440841</v>
      </c>
      <c r="AG29" s="99"/>
      <c r="AH29" t="s">
        <v>239</v>
      </c>
      <c r="AI29" s="102">
        <f t="shared" si="4"/>
        <v>0.29755740043931106</v>
      </c>
      <c r="AJ29" s="99">
        <f t="shared" si="5"/>
        <v>0.46740557761602664</v>
      </c>
      <c r="AK29" s="100">
        <f t="shared" si="6"/>
        <v>2.1180380012419411</v>
      </c>
      <c r="AL29" s="100">
        <f t="shared" si="7"/>
        <v>2.8830009792972788</v>
      </c>
      <c r="AM29" s="99"/>
      <c r="AN29" t="s">
        <v>239</v>
      </c>
      <c r="AO29" s="100">
        <f t="shared" si="8"/>
        <v>0.31807440174009549</v>
      </c>
      <c r="AP29" s="100">
        <f t="shared" si="9"/>
        <v>0.72086698401037552</v>
      </c>
      <c r="AQ29" s="100">
        <f t="shared" si="10"/>
        <v>2.8662934639202096</v>
      </c>
      <c r="AR29">
        <f t="shared" si="11"/>
        <v>3.9052348496706819</v>
      </c>
      <c r="AU29">
        <v>27</v>
      </c>
      <c r="AV29" t="s">
        <v>239</v>
      </c>
      <c r="AW29" s="99">
        <f>AVERAGE(CrudeMFP_SK!$Q$11:$Q$19)</f>
        <v>0.33859140304087998</v>
      </c>
      <c r="AX29" s="99">
        <f>AVERAGE(CrudeMFP_SK!$Q$20:$Q$28)</f>
        <v>0.29755740043931106</v>
      </c>
      <c r="AY29" s="100">
        <f>AVERAGE(CrudeMFP_SK!$Q$11:$Q$28)</f>
        <v>0.31807440174009549</v>
      </c>
      <c r="AZ29" s="99">
        <f>AVERAGE(CrudeMFP_SK!$R$11:$R$19)</f>
        <v>0.97432839040472452</v>
      </c>
      <c r="BA29" s="99">
        <f>AVERAGE(CrudeMFP_SK!$R$20:$R$28)</f>
        <v>0.46740557761602664</v>
      </c>
      <c r="BB29" s="100">
        <f>AVERAGE(CrudeMFP_SK!$R$11:$R$28)</f>
        <v>0.72086698401037552</v>
      </c>
      <c r="BC29" s="99">
        <f>AVERAGE(CrudeMFP_SK!$S$11:$S$19)</f>
        <v>3.6145489265984789</v>
      </c>
      <c r="BD29" s="99">
        <f>AVERAGE(CrudeMFP_SK!$S$20:$S$28)</f>
        <v>2.1180380012419411</v>
      </c>
      <c r="BE29" s="100">
        <f>AVERAGE(CrudeMFP_SK!$S$11:$S$28)</f>
        <v>2.8662934639202096</v>
      </c>
      <c r="BF29" s="99">
        <f>AVERAGE(CrudeMFP_SK!$U$11:$U$19)</f>
        <v>4.9274687200440841</v>
      </c>
      <c r="BG29" s="99">
        <f>AVERAGE(CrudeMFP_SK!$U$20:$U$28)</f>
        <v>2.8830009792972788</v>
      </c>
      <c r="BH29" s="100">
        <f>AVERAGE(CrudeMFP_SK!$U$11:$U$28)</f>
        <v>3.9052348496706819</v>
      </c>
    </row>
    <row r="30" spans="10:60">
      <c r="AW30" s="99"/>
      <c r="AX30" s="99"/>
      <c r="AY30" s="100"/>
    </row>
    <row r="31" spans="10:60">
      <c r="AW31" s="99"/>
      <c r="AX31" s="99"/>
      <c r="AY31" s="100"/>
    </row>
    <row r="32" spans="10:60">
      <c r="AW32" s="99"/>
      <c r="AX32" s="99"/>
      <c r="AY32" s="100"/>
    </row>
    <row r="33" spans="30:51" ht="13">
      <c r="AD33" s="149"/>
      <c r="AE33" s="149"/>
      <c r="AF33" s="149"/>
      <c r="AG33" s="149"/>
      <c r="AW33" s="99"/>
      <c r="AX33" s="99"/>
      <c r="AY33" s="100"/>
    </row>
    <row r="34" spans="30:51">
      <c r="AD34" s="97"/>
      <c r="AE34" s="97"/>
      <c r="AF34" s="103"/>
      <c r="AG34" s="97"/>
      <c r="AW34" s="99"/>
      <c r="AX34" s="99"/>
      <c r="AY34" s="100"/>
    </row>
    <row r="35" spans="30:51">
      <c r="AW35" s="99"/>
      <c r="AX35" s="99"/>
      <c r="AY35" s="100"/>
    </row>
    <row r="36" spans="30:51">
      <c r="AW36" s="99"/>
      <c r="AX36" s="99"/>
      <c r="AY36" s="100"/>
    </row>
    <row r="37" spans="30:51">
      <c r="AW37" s="99"/>
      <c r="AX37" s="99"/>
      <c r="AY37" s="100"/>
    </row>
    <row r="38" spans="30:51">
      <c r="AW38" s="99"/>
      <c r="AX38" s="99"/>
      <c r="AY38" s="100"/>
    </row>
    <row r="39" spans="30:51">
      <c r="AW39" s="99"/>
      <c r="AX39" s="99"/>
      <c r="AY39" s="100"/>
    </row>
    <row r="40" spans="30:51">
      <c r="AW40" s="99"/>
      <c r="AX40" s="99"/>
      <c r="AY40" s="100"/>
    </row>
  </sheetData>
  <mergeCells count="10">
    <mergeCell ref="AD33:AG33"/>
    <mergeCell ref="Q1:T1"/>
    <mergeCell ref="W1:Z1"/>
    <mergeCell ref="K1:N1"/>
    <mergeCell ref="AC1:AF1"/>
    <mergeCell ref="AI1:AL1"/>
    <mergeCell ref="AO1:AR1"/>
    <mergeCell ref="AW1:AY1"/>
    <mergeCell ref="AZ1:BB1"/>
    <mergeCell ref="BC1:BE1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8" width="11.54296875" style="1"/>
    <col min="9" max="9" width="9.7265625" style="1" customWidth="1"/>
    <col min="10" max="10" width="9.36328125" style="1" customWidth="1"/>
    <col min="11" max="11" width="8.90625" style="1" customWidth="1"/>
    <col min="12" max="12" width="9.7265625" style="1" customWidth="1"/>
    <col min="13" max="13" width="10.81640625" style="1" customWidth="1"/>
    <col min="14" max="19" width="11.54296875" style="1"/>
    <col min="20" max="20" width="12.453125" style="1" bestFit="1" customWidth="1"/>
    <col min="21" max="21" width="11.54296875" style="1"/>
    <col min="22" max="22" width="4.0898437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11.1796875" style="1" customWidth="1"/>
    <col min="27" max="27" width="10.90625" style="1" customWidth="1"/>
    <col min="28" max="28" width="10.453125" style="1" customWidth="1"/>
    <col min="29" max="29" width="8.1796875" style="1" customWidth="1"/>
    <col min="30" max="30" width="12.1796875" style="1" customWidth="1"/>
    <col min="31" max="31" width="10.363281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U3" s="105"/>
      <c r="V3" s="105"/>
      <c r="W3" s="105"/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65" t="s">
        <v>147</v>
      </c>
      <c r="AA4" s="65" t="s">
        <v>148</v>
      </c>
      <c r="AB4" s="13"/>
      <c r="AC4" s="7" t="s">
        <v>26</v>
      </c>
      <c r="AD4" s="66" t="s">
        <v>149</v>
      </c>
      <c r="AE4" s="66" t="s">
        <v>150</v>
      </c>
      <c r="AF4" s="66" t="s">
        <v>151</v>
      </c>
      <c r="AG4" s="7" t="s">
        <v>26</v>
      </c>
      <c r="AH4" s="67" t="s">
        <v>152</v>
      </c>
      <c r="AI4" s="67" t="s">
        <v>153</v>
      </c>
      <c r="AJ4" s="4"/>
    </row>
    <row r="5" spans="9:36" ht="14.5">
      <c r="I5" s="7">
        <v>1995</v>
      </c>
      <c r="J5" s="5">
        <f t="shared" ref="J5:J29" si="0">AF5*(AH5/AI5)/AE5</f>
        <v>0.54765199019817723</v>
      </c>
      <c r="K5" s="5">
        <f>1-J5</f>
        <v>0.45234800980182277</v>
      </c>
      <c r="N5" s="128"/>
      <c r="O5" s="129"/>
      <c r="P5" s="137"/>
      <c r="Q5" s="128"/>
      <c r="R5" s="129"/>
      <c r="S5" s="130"/>
      <c r="T5" s="141"/>
      <c r="W5" s="4" t="s">
        <v>235</v>
      </c>
      <c r="X5" s="4" t="s">
        <v>6</v>
      </c>
      <c r="Y5" s="7">
        <v>1995</v>
      </c>
      <c r="Z5" s="65">
        <v>34294.741000000002</v>
      </c>
      <c r="AA5" s="65">
        <v>24424.467000000001</v>
      </c>
      <c r="AB5" s="11">
        <f t="shared" ref="AB5:AB24" si="1">AB6/(AA6/Z5)</f>
        <v>105614.60458563185</v>
      </c>
      <c r="AC5" s="7">
        <v>1995</v>
      </c>
      <c r="AD5" s="66">
        <v>9683.652</v>
      </c>
      <c r="AE5" s="66">
        <v>3606.4560000000001</v>
      </c>
      <c r="AF5" s="66">
        <v>1667.9880000000001</v>
      </c>
      <c r="AG5" s="7">
        <v>1995</v>
      </c>
      <c r="AH5" s="67">
        <v>1985921.9879999999</v>
      </c>
      <c r="AI5" s="67">
        <v>1677141.8570000001</v>
      </c>
      <c r="AJ5" s="4"/>
    </row>
    <row r="6" spans="9:36" ht="14.5">
      <c r="I6" s="7">
        <v>1996</v>
      </c>
      <c r="J6" s="5">
        <f t="shared" si="0"/>
        <v>0.59235924884049529</v>
      </c>
      <c r="K6" s="5">
        <f t="shared" ref="K6:K29" si="2">1-J6</f>
        <v>0.40764075115950471</v>
      </c>
      <c r="L6" s="2">
        <f>(J6+J5)/2</f>
        <v>0.57000561951933626</v>
      </c>
      <c r="M6" s="2">
        <f>(K6+K5)/2</f>
        <v>0.42999438048066374</v>
      </c>
      <c r="N6" s="131">
        <f t="shared" ref="N6:N29" si="3">(LN(AD6)-LN(AD5))*100</f>
        <v>2.3633561996788899</v>
      </c>
      <c r="O6" s="132">
        <f t="shared" ref="O6:O29" si="4">(LN(AH6)-LN(AH5))*100</f>
        <v>0.46524259154221426</v>
      </c>
      <c r="P6" s="138">
        <f t="shared" ref="P6:P28" si="5">(LN(AB6)-LN(AB5))*100</f>
        <v>-2.3599517037856899</v>
      </c>
      <c r="Q6" s="131">
        <f>L6*O6</f>
        <v>0.26519089161880133</v>
      </c>
      <c r="R6" s="132">
        <f>M6*P6</f>
        <v>-1.0147659708336145</v>
      </c>
      <c r="S6" s="133">
        <f>N6-Q6-R6</f>
        <v>3.1129312788937029</v>
      </c>
      <c r="T6" s="142">
        <f t="shared" ref="T6:T23" si="6">T7*EXP(-S7/100)</f>
        <v>0.42320592970657406</v>
      </c>
      <c r="U6" s="5">
        <f>N6</f>
        <v>2.3633561996788899</v>
      </c>
      <c r="W6" s="4" t="s">
        <v>235</v>
      </c>
      <c r="X6" s="4" t="s">
        <v>6</v>
      </c>
      <c r="Y6" s="7">
        <v>1996</v>
      </c>
      <c r="Z6" s="65">
        <v>35882.510999999999</v>
      </c>
      <c r="AA6" s="65">
        <v>33494.877</v>
      </c>
      <c r="AB6" s="11">
        <f t="shared" si="1"/>
        <v>103151.33127844222</v>
      </c>
      <c r="AC6" s="7">
        <v>1996</v>
      </c>
      <c r="AD6" s="66">
        <v>9915.2369999999992</v>
      </c>
      <c r="AE6" s="66">
        <v>4165.0290000000005</v>
      </c>
      <c r="AF6" s="66">
        <v>2083.3490000000002</v>
      </c>
      <c r="AG6" s="7">
        <v>1996</v>
      </c>
      <c r="AH6" s="67">
        <v>1995182.8689999999</v>
      </c>
      <c r="AI6" s="67">
        <v>1684773.537</v>
      </c>
      <c r="AJ6" s="4"/>
    </row>
    <row r="7" spans="9:36" ht="14.5">
      <c r="I7" s="7">
        <v>1997</v>
      </c>
      <c r="J7" s="5">
        <f t="shared" si="0"/>
        <v>0.57206656093631791</v>
      </c>
      <c r="K7" s="5">
        <f t="shared" si="2"/>
        <v>0.42793343906368209</v>
      </c>
      <c r="L7" s="2">
        <f t="shared" ref="L7:M29" si="7">(J7+J6)/2</f>
        <v>0.5822129048884066</v>
      </c>
      <c r="M7" s="2">
        <f t="shared" si="7"/>
        <v>0.4177870951115934</v>
      </c>
      <c r="N7" s="131">
        <f t="shared" si="3"/>
        <v>8.7613954570819885</v>
      </c>
      <c r="O7" s="132">
        <f t="shared" si="4"/>
        <v>4.1254026843812852</v>
      </c>
      <c r="P7" s="138">
        <f t="shared" si="5"/>
        <v>-2.2662295016770528</v>
      </c>
      <c r="Q7" s="131">
        <f t="shared" ref="Q7:R28" si="8">L7*O7</f>
        <v>2.4018626807080583</v>
      </c>
      <c r="R7" s="132">
        <f t="shared" si="8"/>
        <v>-0.94680144036184977</v>
      </c>
      <c r="S7" s="133">
        <f t="shared" ref="S7:S28" si="9">N7-Q7-R7</f>
        <v>7.3063342167357801</v>
      </c>
      <c r="T7" s="142">
        <f t="shared" si="6"/>
        <v>0.4552843797747847</v>
      </c>
      <c r="U7" s="5">
        <f t="shared" ref="U7:U28" si="10">N7</f>
        <v>8.7613954570819885</v>
      </c>
      <c r="W7" s="4" t="s">
        <v>235</v>
      </c>
      <c r="X7" s="4" t="s">
        <v>6</v>
      </c>
      <c r="Y7" s="7">
        <v>1997</v>
      </c>
      <c r="Z7" s="65">
        <v>38266.370999999999</v>
      </c>
      <c r="AA7" s="65">
        <v>35078.476000000002</v>
      </c>
      <c r="AB7" s="11">
        <f t="shared" si="1"/>
        <v>100839.97462214628</v>
      </c>
      <c r="AC7" s="7">
        <v>1997</v>
      </c>
      <c r="AD7" s="66">
        <v>10823.142</v>
      </c>
      <c r="AE7" s="66">
        <v>4793.4809999999998</v>
      </c>
      <c r="AF7" s="66">
        <v>2315.2249999999999</v>
      </c>
      <c r="AG7" s="7">
        <v>1997</v>
      </c>
      <c r="AH7" s="67">
        <v>2079213.5819999999</v>
      </c>
      <c r="AI7" s="67">
        <v>1755475.3430000001</v>
      </c>
      <c r="AJ7" s="4"/>
    </row>
    <row r="8" spans="9:36" ht="14.5">
      <c r="I8" s="7">
        <v>1998</v>
      </c>
      <c r="J8" s="5">
        <f t="shared" si="0"/>
        <v>0.56124915117356444</v>
      </c>
      <c r="K8" s="5">
        <f t="shared" si="2"/>
        <v>0.43875084882643556</v>
      </c>
      <c r="L8" s="2">
        <f t="shared" si="7"/>
        <v>0.56665785605494112</v>
      </c>
      <c r="M8" s="2">
        <f t="shared" si="7"/>
        <v>0.43334214394505882</v>
      </c>
      <c r="N8" s="131">
        <f t="shared" si="3"/>
        <v>6.4422720886152973</v>
      </c>
      <c r="O8" s="132">
        <f t="shared" si="4"/>
        <v>-0.43354566893381019</v>
      </c>
      <c r="P8" s="138">
        <f t="shared" si="5"/>
        <v>-1.2813258535258498</v>
      </c>
      <c r="Q8" s="131">
        <f t="shared" si="8"/>
        <v>-0.24567205925993818</v>
      </c>
      <c r="R8" s="132">
        <f t="shared" si="8"/>
        <v>-0.55525249245912423</v>
      </c>
      <c r="S8" s="133">
        <f t="shared" si="9"/>
        <v>7.2431966403343599</v>
      </c>
      <c r="T8" s="142">
        <f t="shared" si="6"/>
        <v>0.48948518728843132</v>
      </c>
      <c r="U8" s="5">
        <f t="shared" si="10"/>
        <v>6.4422720886152973</v>
      </c>
      <c r="W8" s="4" t="s">
        <v>235</v>
      </c>
      <c r="X8" s="4" t="s">
        <v>6</v>
      </c>
      <c r="Y8" s="7">
        <v>1998</v>
      </c>
      <c r="Z8" s="65">
        <v>41613.625999999997</v>
      </c>
      <c r="AA8" s="65">
        <v>37779.182000000001</v>
      </c>
      <c r="AB8" s="11">
        <f t="shared" si="1"/>
        <v>99556.128646885423</v>
      </c>
      <c r="AC8" s="7">
        <v>1998</v>
      </c>
      <c r="AD8" s="66">
        <v>11543.348</v>
      </c>
      <c r="AE8" s="66">
        <v>5308.165</v>
      </c>
      <c r="AF8" s="66">
        <v>2515.2359999999999</v>
      </c>
      <c r="AG8" s="7">
        <v>1998</v>
      </c>
      <c r="AH8" s="67">
        <v>2070218.754</v>
      </c>
      <c r="AI8" s="67">
        <v>1747812.6070000001</v>
      </c>
      <c r="AJ8" s="4"/>
    </row>
    <row r="9" spans="9:36" ht="14.5">
      <c r="I9" s="7">
        <v>1999</v>
      </c>
      <c r="J9" s="5">
        <f t="shared" si="0"/>
        <v>0.56832494244228349</v>
      </c>
      <c r="K9" s="5">
        <f t="shared" si="2"/>
        <v>0.43167505755771651</v>
      </c>
      <c r="L9" s="2">
        <f t="shared" si="7"/>
        <v>0.56478704680792391</v>
      </c>
      <c r="M9" s="2">
        <f t="shared" si="7"/>
        <v>0.43521295319207604</v>
      </c>
      <c r="N9" s="131">
        <f t="shared" si="3"/>
        <v>3.0533256049478652</v>
      </c>
      <c r="O9" s="132">
        <f t="shared" si="4"/>
        <v>-1.7325088700863134</v>
      </c>
      <c r="P9" s="138">
        <f t="shared" si="5"/>
        <v>-1.2360052928098497</v>
      </c>
      <c r="Q9" s="131">
        <f t="shared" si="8"/>
        <v>-0.97849856830458204</v>
      </c>
      <c r="R9" s="132">
        <f t="shared" si="8"/>
        <v>-0.53792551364481134</v>
      </c>
      <c r="S9" s="133">
        <f t="shared" si="9"/>
        <v>4.5697496868972589</v>
      </c>
      <c r="T9" s="142">
        <f t="shared" si="6"/>
        <v>0.51237239645251376</v>
      </c>
      <c r="U9" s="5">
        <f t="shared" si="10"/>
        <v>3.0533256049478652</v>
      </c>
      <c r="W9" s="4" t="s">
        <v>235</v>
      </c>
      <c r="X9" s="4" t="s">
        <v>6</v>
      </c>
      <c r="Y9" s="7">
        <v>1999</v>
      </c>
      <c r="Z9" s="65">
        <v>41864.387999999999</v>
      </c>
      <c r="AA9" s="65">
        <v>41102.445</v>
      </c>
      <c r="AB9" s="11">
        <f t="shared" si="1"/>
        <v>98333.183032921297</v>
      </c>
      <c r="AC9" s="7">
        <v>1999</v>
      </c>
      <c r="AD9" s="66">
        <v>11901.24</v>
      </c>
      <c r="AE9" s="66">
        <v>5595.4740000000002</v>
      </c>
      <c r="AF9" s="66">
        <v>2683.9520000000002</v>
      </c>
      <c r="AG9" s="7">
        <v>1999</v>
      </c>
      <c r="AH9" s="67">
        <v>2034660.9410000001</v>
      </c>
      <c r="AI9" s="67">
        <v>1717248.6910000001</v>
      </c>
      <c r="AJ9" s="4"/>
    </row>
    <row r="10" spans="9:36" ht="14.5">
      <c r="I10" s="7">
        <v>2000</v>
      </c>
      <c r="J10" s="5">
        <f t="shared" si="0"/>
        <v>0.54760839139812922</v>
      </c>
      <c r="K10" s="5">
        <f t="shared" si="2"/>
        <v>0.45239160860187078</v>
      </c>
      <c r="L10" s="2">
        <f t="shared" si="7"/>
        <v>0.55796666692020636</v>
      </c>
      <c r="M10" s="2">
        <f t="shared" si="7"/>
        <v>0.44203333307979364</v>
      </c>
      <c r="N10" s="131">
        <f t="shared" si="3"/>
        <v>5.3154241605868791</v>
      </c>
      <c r="O10" s="132">
        <f t="shared" si="4"/>
        <v>-3.2599050363085524</v>
      </c>
      <c r="P10" s="138">
        <f t="shared" si="5"/>
        <v>-0.63149854583688381</v>
      </c>
      <c r="Q10" s="131">
        <f t="shared" si="8"/>
        <v>-1.8189183475854773</v>
      </c>
      <c r="R10" s="132">
        <f t="shared" si="8"/>
        <v>-0.27914340705132057</v>
      </c>
      <c r="S10" s="133">
        <f t="shared" si="9"/>
        <v>7.4134859152236761</v>
      </c>
      <c r="T10" s="142">
        <f t="shared" si="6"/>
        <v>0.55180049377769902</v>
      </c>
      <c r="U10" s="5">
        <f t="shared" si="10"/>
        <v>5.3154241605868791</v>
      </c>
      <c r="W10" s="4" t="s">
        <v>235</v>
      </c>
      <c r="X10" s="4" t="s">
        <v>6</v>
      </c>
      <c r="Y10" s="7">
        <v>2000</v>
      </c>
      <c r="Z10" s="65">
        <v>40701.93</v>
      </c>
      <c r="AA10" s="65">
        <v>41600.847999999998</v>
      </c>
      <c r="AB10" s="11">
        <f t="shared" si="1"/>
        <v>97714.167007737895</v>
      </c>
      <c r="AC10" s="7">
        <v>2000</v>
      </c>
      <c r="AD10" s="66">
        <v>12550.956</v>
      </c>
      <c r="AE10" s="66">
        <v>6147.4179999999997</v>
      </c>
      <c r="AF10" s="66">
        <v>2838.5610000000001</v>
      </c>
      <c r="AG10" s="7">
        <v>2000</v>
      </c>
      <c r="AH10" s="67">
        <v>1969402.389</v>
      </c>
      <c r="AI10" s="67">
        <v>1660618.4280000001</v>
      </c>
      <c r="AJ10" s="4"/>
    </row>
    <row r="11" spans="9:36" ht="14.5">
      <c r="I11" s="7">
        <v>2001</v>
      </c>
      <c r="J11" s="5">
        <f t="shared" si="0"/>
        <v>0.53066344901966456</v>
      </c>
      <c r="K11" s="5">
        <f t="shared" si="2"/>
        <v>0.46933655098033544</v>
      </c>
      <c r="L11" s="2">
        <f t="shared" si="7"/>
        <v>0.53913592020889689</v>
      </c>
      <c r="M11" s="2">
        <f t="shared" si="7"/>
        <v>0.46086407979110311</v>
      </c>
      <c r="N11" s="131">
        <f t="shared" si="3"/>
        <v>6.2286502226154283</v>
      </c>
      <c r="O11" s="132">
        <f t="shared" si="4"/>
        <v>2.0330350067069958</v>
      </c>
      <c r="P11" s="138">
        <f t="shared" si="5"/>
        <v>9.6950844826437788E-2</v>
      </c>
      <c r="Q11" s="131">
        <f t="shared" si="8"/>
        <v>1.0960821991578771</v>
      </c>
      <c r="R11" s="132">
        <f t="shared" si="8"/>
        <v>4.4681161885906283E-2</v>
      </c>
      <c r="S11" s="133">
        <f t="shared" si="9"/>
        <v>5.0878868615716453</v>
      </c>
      <c r="T11" s="142">
        <f t="shared" si="6"/>
        <v>0.58060195874856402</v>
      </c>
      <c r="U11" s="5">
        <f t="shared" si="10"/>
        <v>6.2286502226154283</v>
      </c>
      <c r="W11" s="4" t="s">
        <v>235</v>
      </c>
      <c r="X11" s="4" t="s">
        <v>6</v>
      </c>
      <c r="Y11" s="7">
        <v>2001</v>
      </c>
      <c r="Z11" s="65">
        <v>39056.213000000003</v>
      </c>
      <c r="AA11" s="65">
        <v>40741.410000000003</v>
      </c>
      <c r="AB11" s="11">
        <f t="shared" si="1"/>
        <v>97808.947656062592</v>
      </c>
      <c r="AC11" s="7">
        <v>2001</v>
      </c>
      <c r="AD11" s="66">
        <v>13357.571</v>
      </c>
      <c r="AE11" s="66">
        <v>6720.6139999999996</v>
      </c>
      <c r="AF11" s="66">
        <v>3001.1619999999998</v>
      </c>
      <c r="AG11" s="7">
        <v>2001</v>
      </c>
      <c r="AH11" s="67">
        <v>2009850.801</v>
      </c>
      <c r="AI11" s="67">
        <v>1691317.453</v>
      </c>
      <c r="AJ11" s="4"/>
    </row>
    <row r="12" spans="9:36" ht="14.5">
      <c r="I12" s="7">
        <v>2002</v>
      </c>
      <c r="J12" s="5">
        <f t="shared" si="0"/>
        <v>0.49285988365505501</v>
      </c>
      <c r="K12" s="5">
        <f t="shared" si="2"/>
        <v>0.50714011634494494</v>
      </c>
      <c r="L12" s="2">
        <f t="shared" si="7"/>
        <v>0.51176166633735976</v>
      </c>
      <c r="M12" s="2">
        <f t="shared" si="7"/>
        <v>0.48823833366264019</v>
      </c>
      <c r="N12" s="131">
        <f t="shared" si="3"/>
        <v>6.9977161765956808</v>
      </c>
      <c r="O12" s="132">
        <f t="shared" si="4"/>
        <v>-0.21964558915641419</v>
      </c>
      <c r="P12" s="138">
        <f t="shared" si="5"/>
        <v>-9.8181096086058517E-2</v>
      </c>
      <c r="Q12" s="131">
        <f t="shared" si="8"/>
        <v>-0.11240619271033764</v>
      </c>
      <c r="R12" s="132">
        <f t="shared" si="8"/>
        <v>-4.7935774750228775E-2</v>
      </c>
      <c r="S12" s="133">
        <f t="shared" si="9"/>
        <v>7.1580581440562474</v>
      </c>
      <c r="T12" s="142">
        <f t="shared" si="6"/>
        <v>0.62368535766429134</v>
      </c>
      <c r="U12" s="5">
        <f t="shared" si="10"/>
        <v>6.9977161765956808</v>
      </c>
      <c r="W12" s="4" t="s">
        <v>235</v>
      </c>
      <c r="X12" s="4" t="s">
        <v>6</v>
      </c>
      <c r="Y12" s="7">
        <v>2002</v>
      </c>
      <c r="Z12" s="65">
        <v>43070.506000000001</v>
      </c>
      <c r="AA12" s="65">
        <v>39017.885999999999</v>
      </c>
      <c r="AB12" s="11">
        <f t="shared" si="1"/>
        <v>97712.964885361944</v>
      </c>
      <c r="AC12" s="7">
        <v>2002</v>
      </c>
      <c r="AD12" s="66">
        <v>14325.777</v>
      </c>
      <c r="AE12" s="66">
        <v>7579.25</v>
      </c>
      <c r="AF12" s="66">
        <v>3215.2080000000001</v>
      </c>
      <c r="AG12" s="7">
        <v>2002</v>
      </c>
      <c r="AH12" s="67">
        <v>2005441.0970000001</v>
      </c>
      <c r="AI12" s="67">
        <v>1726113.2320000001</v>
      </c>
      <c r="AJ12" s="4"/>
    </row>
    <row r="13" spans="9:36" ht="14.5">
      <c r="I13" s="7">
        <v>2003</v>
      </c>
      <c r="J13" s="5">
        <f t="shared" si="0"/>
        <v>0.49188188419896955</v>
      </c>
      <c r="K13" s="5">
        <f t="shared" si="2"/>
        <v>0.50811811580103039</v>
      </c>
      <c r="L13" s="2">
        <f t="shared" si="7"/>
        <v>0.49237088392701228</v>
      </c>
      <c r="M13" s="2">
        <f t="shared" si="7"/>
        <v>0.50762911607298766</v>
      </c>
      <c r="N13" s="131">
        <f t="shared" si="3"/>
        <v>8.0244963802112323</v>
      </c>
      <c r="O13" s="132">
        <f t="shared" si="4"/>
        <v>0.31487496536772852</v>
      </c>
      <c r="P13" s="138">
        <f t="shared" si="5"/>
        <v>0.25597742218330666</v>
      </c>
      <c r="Q13" s="131">
        <f t="shared" si="8"/>
        <v>0.15503526502459586</v>
      </c>
      <c r="R13" s="132">
        <f t="shared" si="8"/>
        <v>0.12994159255755394</v>
      </c>
      <c r="S13" s="133">
        <f t="shared" si="9"/>
        <v>7.7395195226290827</v>
      </c>
      <c r="T13" s="142">
        <f t="shared" si="6"/>
        <v>0.67387268736103589</v>
      </c>
      <c r="U13" s="5">
        <f t="shared" si="10"/>
        <v>8.0244963802112323</v>
      </c>
      <c r="W13" s="4" t="s">
        <v>235</v>
      </c>
      <c r="X13" s="4" t="s">
        <v>6</v>
      </c>
      <c r="Y13" s="7">
        <v>2003</v>
      </c>
      <c r="Z13" s="65">
        <v>47124.260999999999</v>
      </c>
      <c r="AA13" s="65">
        <v>43180.898000000001</v>
      </c>
      <c r="AB13" s="11">
        <f t="shared" si="1"/>
        <v>97963.408416710867</v>
      </c>
      <c r="AC13" s="7">
        <v>2003</v>
      </c>
      <c r="AD13" s="66">
        <v>15522.731</v>
      </c>
      <c r="AE13" s="66">
        <v>8584.2720000000008</v>
      </c>
      <c r="AF13" s="66">
        <v>3671.547</v>
      </c>
      <c r="AG13" s="7">
        <v>2003</v>
      </c>
      <c r="AH13" s="67">
        <v>2011765.6810000001</v>
      </c>
      <c r="AI13" s="67">
        <v>1749291.513</v>
      </c>
      <c r="AJ13" s="4"/>
    </row>
    <row r="14" spans="9:36" ht="14.5">
      <c r="I14" s="7">
        <v>2004</v>
      </c>
      <c r="J14" s="5">
        <f t="shared" si="0"/>
        <v>0.48823585932745384</v>
      </c>
      <c r="K14" s="5">
        <f t="shared" si="2"/>
        <v>0.51176414067254616</v>
      </c>
      <c r="L14" s="2">
        <f t="shared" si="7"/>
        <v>0.49005887176321172</v>
      </c>
      <c r="M14" s="2">
        <f t="shared" si="7"/>
        <v>0.50994112823678828</v>
      </c>
      <c r="N14" s="131">
        <f t="shared" si="3"/>
        <v>7.9300835255109448</v>
      </c>
      <c r="O14" s="132">
        <f t="shared" si="4"/>
        <v>-1.6167819712210374</v>
      </c>
      <c r="P14" s="138">
        <f t="shared" si="5"/>
        <v>1.3583298311800718</v>
      </c>
      <c r="Q14" s="131">
        <f t="shared" si="8"/>
        <v>-0.79231834870368301</v>
      </c>
      <c r="R14" s="132">
        <f t="shared" si="8"/>
        <v>0.69266824662965198</v>
      </c>
      <c r="S14" s="133">
        <f t="shared" si="9"/>
        <v>8.0297336275849762</v>
      </c>
      <c r="T14" s="142">
        <f t="shared" si="6"/>
        <v>0.73021465450799905</v>
      </c>
      <c r="U14" s="5">
        <f t="shared" si="10"/>
        <v>7.9300835255109448</v>
      </c>
      <c r="W14" s="4" t="s">
        <v>235</v>
      </c>
      <c r="X14" s="4" t="s">
        <v>6</v>
      </c>
      <c r="Y14" s="7">
        <v>2004</v>
      </c>
      <c r="Z14" s="65">
        <v>50788.633000000002</v>
      </c>
      <c r="AA14" s="65">
        <v>47768.731</v>
      </c>
      <c r="AB14" s="11">
        <f t="shared" si="1"/>
        <v>99303.153093498855</v>
      </c>
      <c r="AC14" s="7">
        <v>2004</v>
      </c>
      <c r="AD14" s="66">
        <v>16803.821</v>
      </c>
      <c r="AE14" s="66">
        <v>9965.1769999999997</v>
      </c>
      <c r="AF14" s="66">
        <v>4233.6049999999996</v>
      </c>
      <c r="AG14" s="7">
        <v>2004</v>
      </c>
      <c r="AH14" s="67">
        <v>1979501.341</v>
      </c>
      <c r="AI14" s="67">
        <v>1722469.121</v>
      </c>
      <c r="AJ14" s="4"/>
    </row>
    <row r="15" spans="9:36" ht="14.5">
      <c r="I15" s="7">
        <v>2005</v>
      </c>
      <c r="J15" s="5">
        <f t="shared" si="0"/>
        <v>0.51241440326864596</v>
      </c>
      <c r="K15" s="5">
        <f t="shared" si="2"/>
        <v>0.48758559673135404</v>
      </c>
      <c r="L15" s="2">
        <f t="shared" si="7"/>
        <v>0.5003251312980499</v>
      </c>
      <c r="M15" s="2">
        <f t="shared" si="7"/>
        <v>0.4996748687019501</v>
      </c>
      <c r="N15" s="131">
        <f t="shared" si="3"/>
        <v>10.328802493576461</v>
      </c>
      <c r="O15" s="132">
        <f t="shared" si="4"/>
        <v>3.0781698533928648</v>
      </c>
      <c r="P15" s="138">
        <f t="shared" si="5"/>
        <v>2.2850042789121616</v>
      </c>
      <c r="Q15" s="131">
        <f t="shared" si="8"/>
        <v>1.5400857360564841</v>
      </c>
      <c r="R15" s="132">
        <f t="shared" si="8"/>
        <v>1.1417592130488285</v>
      </c>
      <c r="S15" s="133">
        <f t="shared" si="9"/>
        <v>7.6469575444711477</v>
      </c>
      <c r="T15" s="142">
        <f t="shared" si="6"/>
        <v>0.78824433660945714</v>
      </c>
      <c r="U15" s="5">
        <f t="shared" si="10"/>
        <v>10.328802493576461</v>
      </c>
      <c r="W15" s="4" t="s">
        <v>235</v>
      </c>
      <c r="X15" s="4" t="s">
        <v>6</v>
      </c>
      <c r="Y15" s="7">
        <v>2005</v>
      </c>
      <c r="Z15" s="65">
        <v>60552.625999999997</v>
      </c>
      <c r="AA15" s="65">
        <v>51962.516000000003</v>
      </c>
      <c r="AB15" s="11">
        <f t="shared" si="1"/>
        <v>101598.35728343749</v>
      </c>
      <c r="AC15" s="7">
        <v>2005</v>
      </c>
      <c r="AD15" s="66">
        <v>18632.257000000001</v>
      </c>
      <c r="AE15" s="66">
        <v>12149.758</v>
      </c>
      <c r="AF15" s="66">
        <v>5475.9319999999998</v>
      </c>
      <c r="AG15" s="7">
        <v>2005</v>
      </c>
      <c r="AH15" s="67">
        <v>2041381.253</v>
      </c>
      <c r="AI15" s="67">
        <v>1795532.2590000001</v>
      </c>
      <c r="AJ15" s="4"/>
    </row>
    <row r="16" spans="9:36" ht="14.5">
      <c r="I16" s="7">
        <v>2006</v>
      </c>
      <c r="J16" s="5">
        <f t="shared" si="0"/>
        <v>0.53163256854858765</v>
      </c>
      <c r="K16" s="5">
        <f t="shared" si="2"/>
        <v>0.46836743145141235</v>
      </c>
      <c r="L16" s="2">
        <f t="shared" si="7"/>
        <v>0.5220234859086168</v>
      </c>
      <c r="M16" s="2">
        <f t="shared" si="7"/>
        <v>0.4779765140913832</v>
      </c>
      <c r="N16" s="131">
        <f t="shared" si="3"/>
        <v>10.794252908790902</v>
      </c>
      <c r="O16" s="132">
        <f t="shared" si="4"/>
        <v>4.8821173201448076</v>
      </c>
      <c r="P16" s="138">
        <f t="shared" si="5"/>
        <v>2.7621407718083191</v>
      </c>
      <c r="Q16" s="131">
        <f t="shared" si="8"/>
        <v>2.5485799020768272</v>
      </c>
      <c r="R16" s="132">
        <f t="shared" si="8"/>
        <v>1.320238417538623</v>
      </c>
      <c r="S16" s="133">
        <f t="shared" si="9"/>
        <v>6.9254345891754516</v>
      </c>
      <c r="T16" s="142">
        <f t="shared" si="6"/>
        <v>0.84476835993883426</v>
      </c>
      <c r="U16" s="5">
        <f t="shared" si="10"/>
        <v>10.794252908790902</v>
      </c>
      <c r="W16" s="4" t="s">
        <v>235</v>
      </c>
      <c r="X16" s="4" t="s">
        <v>6</v>
      </c>
      <c r="Y16" s="7">
        <v>2006</v>
      </c>
      <c r="Z16" s="65">
        <v>83515.667000000001</v>
      </c>
      <c r="AA16" s="65">
        <v>62248.487999999998</v>
      </c>
      <c r="AB16" s="11">
        <f t="shared" si="1"/>
        <v>104443.763085977</v>
      </c>
      <c r="AC16" s="7">
        <v>2006</v>
      </c>
      <c r="AD16" s="66">
        <v>20756.030999999999</v>
      </c>
      <c r="AE16" s="66">
        <v>15229.107</v>
      </c>
      <c r="AF16" s="66">
        <v>7074.83</v>
      </c>
      <c r="AG16" s="7">
        <v>2006</v>
      </c>
      <c r="AH16" s="67">
        <v>2143516.7829999998</v>
      </c>
      <c r="AI16" s="67">
        <v>1873082.388</v>
      </c>
      <c r="AJ16" s="4"/>
    </row>
    <row r="17" spans="9:36" ht="14.5">
      <c r="I17" s="7">
        <v>2007</v>
      </c>
      <c r="J17" s="5">
        <f t="shared" si="0"/>
        <v>0.56066453018939144</v>
      </c>
      <c r="K17" s="5">
        <f t="shared" si="2"/>
        <v>0.43933546981060856</v>
      </c>
      <c r="L17" s="2">
        <f t="shared" si="7"/>
        <v>0.54614854936898949</v>
      </c>
      <c r="M17" s="2">
        <f t="shared" si="7"/>
        <v>0.45385145063101046</v>
      </c>
      <c r="N17" s="131">
        <f t="shared" si="3"/>
        <v>8.6401557032756315</v>
      </c>
      <c r="O17" s="132">
        <f t="shared" si="4"/>
        <v>1.7934066987965736</v>
      </c>
      <c r="P17" s="138">
        <f t="shared" si="5"/>
        <v>3.5324020903416908</v>
      </c>
      <c r="Q17" s="131">
        <f t="shared" si="8"/>
        <v>0.97946646697637696</v>
      </c>
      <c r="R17" s="132">
        <f t="shared" si="8"/>
        <v>1.6031858129135901</v>
      </c>
      <c r="S17" s="133">
        <f t="shared" si="9"/>
        <v>6.0575034233856648</v>
      </c>
      <c r="T17" s="142">
        <f t="shared" si="6"/>
        <v>0.89752187539141048</v>
      </c>
      <c r="U17" s="5">
        <f t="shared" si="10"/>
        <v>8.6401557032756315</v>
      </c>
      <c r="W17" s="4" t="s">
        <v>235</v>
      </c>
      <c r="X17" s="4" t="s">
        <v>6</v>
      </c>
      <c r="Y17" s="7">
        <v>2007</v>
      </c>
      <c r="Z17" s="65">
        <v>106840.711</v>
      </c>
      <c r="AA17" s="65">
        <v>86518.5</v>
      </c>
      <c r="AB17" s="11">
        <f t="shared" si="1"/>
        <v>108199.07259501504</v>
      </c>
      <c r="AC17" s="7">
        <v>2007</v>
      </c>
      <c r="AD17" s="66">
        <v>22629.138999999999</v>
      </c>
      <c r="AE17" s="66">
        <v>20181.641</v>
      </c>
      <c r="AF17" s="66">
        <v>9986.5589999999993</v>
      </c>
      <c r="AG17" s="7">
        <v>2007</v>
      </c>
      <c r="AH17" s="67">
        <v>2182305.537</v>
      </c>
      <c r="AI17" s="67">
        <v>1926069.12</v>
      </c>
      <c r="AJ17" s="4"/>
    </row>
    <row r="18" spans="9:36" ht="14.5">
      <c r="I18" s="7">
        <v>2008</v>
      </c>
      <c r="J18" s="5">
        <f t="shared" si="0"/>
        <v>0.59859619056701951</v>
      </c>
      <c r="K18" s="5">
        <f t="shared" si="2"/>
        <v>0.40140380943298049</v>
      </c>
      <c r="L18" s="2">
        <f t="shared" si="7"/>
        <v>0.57963036037820548</v>
      </c>
      <c r="M18" s="2">
        <f t="shared" si="7"/>
        <v>0.42036963962179452</v>
      </c>
      <c r="N18" s="131">
        <f t="shared" si="3"/>
        <v>-1.7128250568100967</v>
      </c>
      <c r="O18" s="132">
        <f t="shared" si="4"/>
        <v>-3.2503669654548872</v>
      </c>
      <c r="P18" s="138">
        <f t="shared" si="5"/>
        <v>2.1601222059921099</v>
      </c>
      <c r="Q18" s="131">
        <f t="shared" si="8"/>
        <v>-1.8840113755480306</v>
      </c>
      <c r="R18" s="132">
        <f t="shared" si="8"/>
        <v>0.90804979327193902</v>
      </c>
      <c r="S18" s="133">
        <f t="shared" si="9"/>
        <v>-0.73686347453400514</v>
      </c>
      <c r="T18" s="142">
        <f t="shared" si="6"/>
        <v>0.89093267105007901</v>
      </c>
      <c r="U18" s="5">
        <f t="shared" si="10"/>
        <v>-1.7128250568100967</v>
      </c>
      <c r="W18" s="4" t="s">
        <v>235</v>
      </c>
      <c r="X18" s="4" t="s">
        <v>6</v>
      </c>
      <c r="Y18" s="7">
        <v>2008</v>
      </c>
      <c r="Z18" s="65">
        <v>116601.93700000001</v>
      </c>
      <c r="AA18" s="65">
        <v>109173.708</v>
      </c>
      <c r="AB18" s="11">
        <f t="shared" si="1"/>
        <v>110561.73107420612</v>
      </c>
      <c r="AC18" s="7">
        <v>2008</v>
      </c>
      <c r="AD18" s="66">
        <v>22244.842000000001</v>
      </c>
      <c r="AE18" s="66">
        <v>22088.35</v>
      </c>
      <c r="AF18" s="66">
        <v>11752.025</v>
      </c>
      <c r="AG18" s="7">
        <v>2008</v>
      </c>
      <c r="AH18" s="67">
        <v>2112513</v>
      </c>
      <c r="AI18" s="67">
        <v>1877651</v>
      </c>
      <c r="AJ18" s="4"/>
    </row>
    <row r="19" spans="9:36" ht="14.5">
      <c r="I19" s="7">
        <v>2009</v>
      </c>
      <c r="J19" s="5">
        <f t="shared" si="0"/>
        <v>0.58943172010758238</v>
      </c>
      <c r="K19" s="5">
        <f t="shared" si="2"/>
        <v>0.41056827989241762</v>
      </c>
      <c r="L19" s="2">
        <f t="shared" si="7"/>
        <v>0.59401395533730095</v>
      </c>
      <c r="M19" s="2">
        <f t="shared" si="7"/>
        <v>0.40598604466269905</v>
      </c>
      <c r="N19" s="131">
        <f t="shared" si="3"/>
        <v>-12.62414181097995</v>
      </c>
      <c r="O19" s="132">
        <f t="shared" si="4"/>
        <v>-18.014462782578633</v>
      </c>
      <c r="P19" s="138">
        <f t="shared" si="5"/>
        <v>-0.24223080387795193</v>
      </c>
      <c r="Q19" s="131">
        <f t="shared" si="8"/>
        <v>-10.700842290756134</v>
      </c>
      <c r="R19" s="132">
        <f t="shared" si="8"/>
        <v>-9.8342325961875685E-2</v>
      </c>
      <c r="S19" s="133">
        <f t="shared" si="9"/>
        <v>-1.8249571942619405</v>
      </c>
      <c r="T19" s="142">
        <f t="shared" si="6"/>
        <v>0.87482099393849799</v>
      </c>
      <c r="U19" s="5">
        <f t="shared" si="10"/>
        <v>-12.62414181097995</v>
      </c>
      <c r="W19" s="4" t="s">
        <v>235</v>
      </c>
      <c r="X19" s="4" t="s">
        <v>6</v>
      </c>
      <c r="Y19" s="7">
        <v>2009</v>
      </c>
      <c r="Z19" s="65">
        <v>88495.945999999996</v>
      </c>
      <c r="AA19" s="65">
        <v>116319.833</v>
      </c>
      <c r="AB19" s="11">
        <f t="shared" si="1"/>
        <v>110294.24060719134</v>
      </c>
      <c r="AC19" s="7">
        <v>2009</v>
      </c>
      <c r="AD19" s="66">
        <v>19606.649000000001</v>
      </c>
      <c r="AE19" s="66">
        <v>17103.944</v>
      </c>
      <c r="AF19" s="66">
        <v>8840.5949999999993</v>
      </c>
      <c r="AG19" s="7">
        <v>2009</v>
      </c>
      <c r="AH19" s="67">
        <v>1764264</v>
      </c>
      <c r="AI19" s="67">
        <v>1547089</v>
      </c>
      <c r="AJ19" s="4"/>
    </row>
    <row r="20" spans="9:36" ht="14.5">
      <c r="I20" s="7">
        <v>2010</v>
      </c>
      <c r="J20" s="5">
        <f t="shared" si="0"/>
        <v>0.54508458662635628</v>
      </c>
      <c r="K20" s="5">
        <f t="shared" si="2"/>
        <v>0.45491541337364372</v>
      </c>
      <c r="L20" s="2">
        <f t="shared" si="7"/>
        <v>0.56725815336696939</v>
      </c>
      <c r="M20" s="2">
        <f t="shared" si="7"/>
        <v>0.43274184663303067</v>
      </c>
      <c r="N20" s="131">
        <f t="shared" si="3"/>
        <v>-5.304587595495569</v>
      </c>
      <c r="O20" s="132">
        <f t="shared" si="4"/>
        <v>-7.7739867284638109</v>
      </c>
      <c r="P20" s="138">
        <f t="shared" si="5"/>
        <v>-1.1885402090731745</v>
      </c>
      <c r="Q20" s="131">
        <f t="shared" si="8"/>
        <v>-4.4098573558877092</v>
      </c>
      <c r="R20" s="132">
        <f t="shared" si="8"/>
        <v>-0.51433108487193391</v>
      </c>
      <c r="S20" s="133">
        <f t="shared" si="9"/>
        <v>-0.38039915473592589</v>
      </c>
      <c r="T20" s="142">
        <f t="shared" si="6"/>
        <v>0.87149950373768781</v>
      </c>
      <c r="U20" s="5">
        <f t="shared" si="10"/>
        <v>-5.304587595495569</v>
      </c>
      <c r="W20" s="4" t="s">
        <v>235</v>
      </c>
      <c r="X20" s="4" t="s">
        <v>6</v>
      </c>
      <c r="Y20" s="7">
        <v>2010</v>
      </c>
      <c r="Z20" s="65">
        <v>86307.78</v>
      </c>
      <c r="AA20" s="65">
        <v>87450.361999999994</v>
      </c>
      <c r="AB20" s="11">
        <f t="shared" si="1"/>
        <v>108991.10867309087</v>
      </c>
      <c r="AC20" s="7">
        <v>2010</v>
      </c>
      <c r="AD20" s="66">
        <v>18593.701000000001</v>
      </c>
      <c r="AE20" s="66">
        <v>16096.741</v>
      </c>
      <c r="AF20" s="66">
        <v>7710.5559999999996</v>
      </c>
      <c r="AG20" s="7">
        <v>2010</v>
      </c>
      <c r="AH20" s="67">
        <v>1632306</v>
      </c>
      <c r="AI20" s="67">
        <v>1434450</v>
      </c>
      <c r="AJ20" s="4"/>
    </row>
    <row r="21" spans="9:36" ht="14.5">
      <c r="I21" s="7">
        <v>2011</v>
      </c>
      <c r="J21" s="5">
        <f t="shared" si="0"/>
        <v>0.52267546876176951</v>
      </c>
      <c r="K21" s="5">
        <f t="shared" si="2"/>
        <v>0.47732453123823049</v>
      </c>
      <c r="L21" s="2">
        <f t="shared" si="7"/>
        <v>0.53388002769406295</v>
      </c>
      <c r="M21" s="2">
        <f t="shared" si="7"/>
        <v>0.4661199723059371</v>
      </c>
      <c r="N21" s="131">
        <f t="shared" si="3"/>
        <v>2.0893218915126965</v>
      </c>
      <c r="O21" s="132">
        <f t="shared" si="4"/>
        <v>2.3580503883264825</v>
      </c>
      <c r="P21" s="138">
        <f t="shared" si="5"/>
        <v>-0.37314959409702197</v>
      </c>
      <c r="Q21" s="131">
        <f t="shared" si="8"/>
        <v>1.2589160066237384</v>
      </c>
      <c r="R21" s="132">
        <f t="shared" si="8"/>
        <v>-0.17393247846647555</v>
      </c>
      <c r="S21" s="133">
        <f t="shared" si="9"/>
        <v>1.0043383633554337</v>
      </c>
      <c r="T21" s="142">
        <f t="shared" si="6"/>
        <v>0.88029640899243966</v>
      </c>
      <c r="U21" s="5">
        <f t="shared" si="10"/>
        <v>2.0893218915126965</v>
      </c>
      <c r="W21" s="4" t="s">
        <v>235</v>
      </c>
      <c r="X21" s="4" t="s">
        <v>6</v>
      </c>
      <c r="Y21" s="7">
        <v>2011</v>
      </c>
      <c r="Z21" s="65">
        <v>96032.633000000002</v>
      </c>
      <c r="AA21" s="65">
        <v>85986.323000000004</v>
      </c>
      <c r="AB21" s="11">
        <f t="shared" si="1"/>
        <v>108585.16665001109</v>
      </c>
      <c r="AC21" s="7">
        <v>2011</v>
      </c>
      <c r="AD21" s="66">
        <v>18986.27</v>
      </c>
      <c r="AE21" s="66">
        <v>17498.875</v>
      </c>
      <c r="AF21" s="66">
        <v>8038.5519999999997</v>
      </c>
      <c r="AG21" s="7">
        <v>2011</v>
      </c>
      <c r="AH21" s="67">
        <v>1671254</v>
      </c>
      <c r="AI21" s="67">
        <v>1468852</v>
      </c>
      <c r="AJ21" s="4"/>
    </row>
    <row r="22" spans="9:36" ht="14.5">
      <c r="I22" s="7">
        <v>2012</v>
      </c>
      <c r="J22" s="5">
        <f t="shared" si="0"/>
        <v>0.51183425639987945</v>
      </c>
      <c r="K22" s="5">
        <f t="shared" si="2"/>
        <v>0.48816574360012055</v>
      </c>
      <c r="L22" s="2">
        <f t="shared" si="7"/>
        <v>0.51725486258082443</v>
      </c>
      <c r="M22" s="2">
        <f t="shared" si="7"/>
        <v>0.48274513741917552</v>
      </c>
      <c r="N22" s="131">
        <f t="shared" si="3"/>
        <v>6.4070688861384895</v>
      </c>
      <c r="O22" s="132">
        <f t="shared" si="4"/>
        <v>0.53249021590993095</v>
      </c>
      <c r="P22" s="138">
        <f t="shared" si="5"/>
        <v>0.19624678487062397</v>
      </c>
      <c r="Q22" s="131">
        <f t="shared" si="8"/>
        <v>0.27543315345612485</v>
      </c>
      <c r="R22" s="132">
        <f t="shared" si="8"/>
        <v>9.4737181130440745E-2</v>
      </c>
      <c r="S22" s="133">
        <f t="shared" si="9"/>
        <v>6.036898551551924</v>
      </c>
      <c r="T22" s="142">
        <f t="shared" si="6"/>
        <v>0.93507586466317971</v>
      </c>
      <c r="U22" s="5">
        <f t="shared" si="10"/>
        <v>6.4070688861384895</v>
      </c>
      <c r="W22" s="4" t="s">
        <v>235</v>
      </c>
      <c r="X22" s="4" t="s">
        <v>6</v>
      </c>
      <c r="Y22" s="7">
        <v>2012</v>
      </c>
      <c r="Z22" s="65">
        <v>104914.97500000001</v>
      </c>
      <c r="AA22" s="65">
        <v>96221.278999999995</v>
      </c>
      <c r="AB22" s="11">
        <f t="shared" si="1"/>
        <v>108798.4707812001</v>
      </c>
      <c r="AC22" s="7">
        <v>2012</v>
      </c>
      <c r="AD22" s="66">
        <v>20242.548999999999</v>
      </c>
      <c r="AE22" s="66">
        <v>19402.669999999998</v>
      </c>
      <c r="AF22" s="66">
        <v>8752.6319999999996</v>
      </c>
      <c r="AG22" s="7">
        <v>2012</v>
      </c>
      <c r="AH22" s="67">
        <v>1680177</v>
      </c>
      <c r="AI22" s="67">
        <v>1480822</v>
      </c>
      <c r="AJ22" s="4"/>
    </row>
    <row r="23" spans="9:36" ht="14.5">
      <c r="I23" s="7">
        <v>2013</v>
      </c>
      <c r="J23" s="5">
        <f t="shared" si="0"/>
        <v>0.5363671806495417</v>
      </c>
      <c r="K23" s="5">
        <f t="shared" si="2"/>
        <v>0.4636328193504583</v>
      </c>
      <c r="L23" s="2">
        <f t="shared" si="7"/>
        <v>0.52410071852471063</v>
      </c>
      <c r="M23" s="2">
        <f t="shared" si="7"/>
        <v>0.47589928147528943</v>
      </c>
      <c r="N23" s="131">
        <f t="shared" si="3"/>
        <v>1.3498131239924049</v>
      </c>
      <c r="O23" s="132">
        <f t="shared" si="4"/>
        <v>1.9378013726575105</v>
      </c>
      <c r="P23" s="138">
        <f t="shared" si="5"/>
        <v>-0.26995951399761964</v>
      </c>
      <c r="Q23" s="131">
        <f t="shared" si="8"/>
        <v>1.0156030917679717</v>
      </c>
      <c r="R23" s="132">
        <f t="shared" si="8"/>
        <v>-0.12847353873888553</v>
      </c>
      <c r="S23" s="133">
        <f t="shared" si="9"/>
        <v>0.4626835709633188</v>
      </c>
      <c r="T23" s="142">
        <f t="shared" si="6"/>
        <v>0.93941233138845603</v>
      </c>
      <c r="U23" s="5">
        <f t="shared" si="10"/>
        <v>1.3498131239924049</v>
      </c>
      <c r="W23" s="4" t="s">
        <v>235</v>
      </c>
      <c r="X23" s="4" t="s">
        <v>6</v>
      </c>
      <c r="Y23" s="7">
        <v>2013</v>
      </c>
      <c r="Z23" s="65">
        <v>106522.97199999999</v>
      </c>
      <c r="AA23" s="65">
        <v>104632.129</v>
      </c>
      <c r="AB23" s="11">
        <f t="shared" si="1"/>
        <v>108505.15505323486</v>
      </c>
      <c r="AC23" s="7">
        <v>2013</v>
      </c>
      <c r="AD23" s="66">
        <v>20517.637999999999</v>
      </c>
      <c r="AE23" s="66">
        <v>20035.007000000001</v>
      </c>
      <c r="AF23" s="66">
        <v>9449.2360000000008</v>
      </c>
      <c r="AG23" s="7">
        <v>2013</v>
      </c>
      <c r="AH23" s="67">
        <v>1713053</v>
      </c>
      <c r="AI23" s="67">
        <v>1506315</v>
      </c>
      <c r="AJ23" s="4"/>
    </row>
    <row r="24" spans="9:36" ht="14.5">
      <c r="I24" s="7">
        <v>2014</v>
      </c>
      <c r="J24" s="5">
        <f t="shared" si="0"/>
        <v>0.55126852020761286</v>
      </c>
      <c r="K24" s="5">
        <f t="shared" si="2"/>
        <v>0.44873147979238714</v>
      </c>
      <c r="L24" s="2">
        <f t="shared" si="7"/>
        <v>0.54381785042857733</v>
      </c>
      <c r="M24" s="2">
        <f t="shared" si="7"/>
        <v>0.45618214957142272</v>
      </c>
      <c r="N24" s="131">
        <f t="shared" si="3"/>
        <v>1.6089377304707497</v>
      </c>
      <c r="O24" s="132">
        <f t="shared" si="4"/>
        <v>-0.80454568762338141</v>
      </c>
      <c r="P24" s="138">
        <f t="shared" si="5"/>
        <v>-0.30515150595125107</v>
      </c>
      <c r="Q24" s="131">
        <f t="shared" si="8"/>
        <v>-0.43752630641492896</v>
      </c>
      <c r="R24" s="132">
        <f t="shared" si="8"/>
        <v>-0.13920466992979852</v>
      </c>
      <c r="S24" s="133">
        <f t="shared" si="9"/>
        <v>2.1856687068154774</v>
      </c>
      <c r="T24" s="142">
        <f>T25*EXP(-S25/100)</f>
        <v>0.96017080206326555</v>
      </c>
      <c r="U24" s="5">
        <f t="shared" si="10"/>
        <v>1.6089377304707497</v>
      </c>
      <c r="W24" s="4" t="s">
        <v>235</v>
      </c>
      <c r="X24" s="4" t="s">
        <v>6</v>
      </c>
      <c r="Y24" s="7">
        <v>2014</v>
      </c>
      <c r="Z24" s="65">
        <v>109385.677</v>
      </c>
      <c r="AA24" s="65">
        <v>106198.41099999999</v>
      </c>
      <c r="AB24" s="11">
        <f t="shared" si="1"/>
        <v>108174.55461120783</v>
      </c>
      <c r="AC24" s="7">
        <v>2014</v>
      </c>
      <c r="AD24" s="66">
        <v>20850.423999999999</v>
      </c>
      <c r="AE24" s="66">
        <v>20802.871999999999</v>
      </c>
      <c r="AF24" s="66">
        <v>10095.545</v>
      </c>
      <c r="AG24" s="7">
        <v>2014</v>
      </c>
      <c r="AH24" s="67">
        <v>1699326</v>
      </c>
      <c r="AI24" s="67">
        <v>1495960</v>
      </c>
      <c r="AJ24" s="4"/>
    </row>
    <row r="25" spans="9:36" ht="14.5">
      <c r="I25" s="7">
        <v>2015</v>
      </c>
      <c r="J25" s="5">
        <f t="shared" si="0"/>
        <v>0.58085677162981841</v>
      </c>
      <c r="K25" s="5">
        <f t="shared" si="2"/>
        <v>0.41914322837018159</v>
      </c>
      <c r="L25" s="2">
        <f t="shared" si="7"/>
        <v>0.56606264591871569</v>
      </c>
      <c r="M25" s="2">
        <f t="shared" si="7"/>
        <v>0.43393735408128437</v>
      </c>
      <c r="N25" s="131">
        <f t="shared" si="3"/>
        <v>3.5939579081560424</v>
      </c>
      <c r="O25" s="132">
        <f t="shared" si="4"/>
        <v>-0.511965121129343</v>
      </c>
      <c r="P25" s="138">
        <f t="shared" si="5"/>
        <v>-0.41629721908762463</v>
      </c>
      <c r="Q25" s="131">
        <f t="shared" si="8"/>
        <v>-0.28980433108457165</v>
      </c>
      <c r="R25" s="132">
        <f t="shared" si="8"/>
        <v>-0.18064691376228059</v>
      </c>
      <c r="S25" s="133">
        <f t="shared" si="9"/>
        <v>4.0644091530028943</v>
      </c>
      <c r="T25" s="142">
        <v>1</v>
      </c>
      <c r="U25" s="5">
        <f t="shared" si="10"/>
        <v>3.5939579081560424</v>
      </c>
      <c r="W25" s="4" t="s">
        <v>235</v>
      </c>
      <c r="X25" s="4" t="s">
        <v>6</v>
      </c>
      <c r="Y25" s="7">
        <v>2015</v>
      </c>
      <c r="Z25" s="65">
        <v>107725.163</v>
      </c>
      <c r="AA25" s="65">
        <v>108931.254</v>
      </c>
      <c r="AB25" s="11">
        <f>Z25</f>
        <v>107725.163</v>
      </c>
      <c r="AC25" s="7">
        <v>2015</v>
      </c>
      <c r="AD25" s="66">
        <v>21613.407999999999</v>
      </c>
      <c r="AE25" s="66">
        <v>21613.407999999999</v>
      </c>
      <c r="AF25" s="66">
        <v>10893.712</v>
      </c>
      <c r="AG25" s="7">
        <v>2015</v>
      </c>
      <c r="AH25" s="67">
        <v>1690648.2760000001</v>
      </c>
      <c r="AI25" s="67">
        <v>1467022.7439999999</v>
      </c>
      <c r="AJ25" s="4"/>
    </row>
    <row r="26" spans="9:36" ht="14.5">
      <c r="I26" s="7">
        <v>2016</v>
      </c>
      <c r="J26" s="5">
        <f t="shared" si="0"/>
        <v>0.60612506716004044</v>
      </c>
      <c r="K26" s="5">
        <f t="shared" si="2"/>
        <v>0.39387493283995956</v>
      </c>
      <c r="L26" s="2">
        <f t="shared" si="7"/>
        <v>0.59349091939492937</v>
      </c>
      <c r="M26" s="2">
        <f t="shared" si="7"/>
        <v>0.40650908060507057</v>
      </c>
      <c r="N26" s="131">
        <f t="shared" si="3"/>
        <v>1.7796179132226086</v>
      </c>
      <c r="O26" s="132">
        <f t="shared" si="4"/>
        <v>-0.26506174436544683</v>
      </c>
      <c r="P26" s="138">
        <f t="shared" si="5"/>
        <v>-0.80023461666218765</v>
      </c>
      <c r="Q26" s="131">
        <f t="shared" si="8"/>
        <v>-0.15731173835987278</v>
      </c>
      <c r="R26" s="132">
        <f t="shared" si="8"/>
        <v>-0.32530263828769701</v>
      </c>
      <c r="S26" s="133">
        <f t="shared" si="9"/>
        <v>2.2622322898701785</v>
      </c>
      <c r="T26" s="142">
        <f>T25*EXP(S26/100)</f>
        <v>1.022880148176885</v>
      </c>
      <c r="U26" s="5">
        <f t="shared" si="10"/>
        <v>1.7796179132226086</v>
      </c>
      <c r="W26" s="4" t="s">
        <v>235</v>
      </c>
      <c r="X26" s="4" t="s">
        <v>6</v>
      </c>
      <c r="Y26" s="7">
        <v>2016</v>
      </c>
      <c r="Z26" s="65">
        <v>108959.985</v>
      </c>
      <c r="AA26" s="65">
        <v>106866.549</v>
      </c>
      <c r="AB26" s="11">
        <f>AB25*(AA26/Z25)</f>
        <v>106866.549</v>
      </c>
      <c r="AC26" s="7">
        <v>2016</v>
      </c>
      <c r="AD26" s="66">
        <v>22001.487000000001</v>
      </c>
      <c r="AE26" s="66">
        <v>22166.9</v>
      </c>
      <c r="AF26" s="66">
        <v>11609.1</v>
      </c>
      <c r="AG26" s="7">
        <v>2016</v>
      </c>
      <c r="AH26" s="67">
        <v>1686172.9480000001</v>
      </c>
      <c r="AI26" s="67">
        <v>1456912.476</v>
      </c>
      <c r="AJ26" s="4"/>
    </row>
    <row r="27" spans="9:36" ht="14.5">
      <c r="I27" s="7">
        <v>2017</v>
      </c>
      <c r="J27" s="5">
        <f t="shared" si="0"/>
        <v>0.61308417790632275</v>
      </c>
      <c r="K27" s="5">
        <f t="shared" si="2"/>
        <v>0.38691582209367725</v>
      </c>
      <c r="L27" s="2">
        <f t="shared" si="7"/>
        <v>0.60960462253318159</v>
      </c>
      <c r="M27" s="2">
        <f t="shared" si="7"/>
        <v>0.39039537746681841</v>
      </c>
      <c r="N27" s="131">
        <f t="shared" si="3"/>
        <v>3.2557733865106186</v>
      </c>
      <c r="O27" s="132">
        <f t="shared" si="4"/>
        <v>-0.87836327634374101</v>
      </c>
      <c r="P27" s="138">
        <f t="shared" si="5"/>
        <v>-0.34203807537718234</v>
      </c>
      <c r="Q27" s="131">
        <f t="shared" si="8"/>
        <v>-0.53545431352253492</v>
      </c>
      <c r="R27" s="132">
        <f t="shared" si="8"/>
        <v>-0.13353008354489918</v>
      </c>
      <c r="S27" s="133">
        <f t="shared" si="9"/>
        <v>3.9247577835780527</v>
      </c>
      <c r="T27" s="142">
        <f>T26*EXP(S27/100)</f>
        <v>1.0638239330122725</v>
      </c>
      <c r="U27" s="5">
        <f t="shared" si="10"/>
        <v>3.2557733865106186</v>
      </c>
      <c r="W27" s="4" t="s">
        <v>235</v>
      </c>
      <c r="X27" s="4" t="s">
        <v>6</v>
      </c>
      <c r="Y27" s="7">
        <v>2017</v>
      </c>
      <c r="Z27" s="65">
        <v>112736.34699999999</v>
      </c>
      <c r="AA27" s="65">
        <v>108587.93700000001</v>
      </c>
      <c r="AB27" s="11">
        <f>AB26*(AA27/Z26)</f>
        <v>106501.64911659462</v>
      </c>
      <c r="AC27" s="7">
        <v>2017</v>
      </c>
      <c r="AD27" s="66">
        <v>22729.594000000001</v>
      </c>
      <c r="AE27" s="66">
        <v>23574.401999999998</v>
      </c>
      <c r="AF27" s="66">
        <v>12525.65</v>
      </c>
      <c r="AG27" s="7">
        <v>2017</v>
      </c>
      <c r="AH27" s="67">
        <v>1671427.08</v>
      </c>
      <c r="AI27" s="67">
        <v>1448528.0619999999</v>
      </c>
      <c r="AJ27" s="4"/>
    </row>
    <row r="28" spans="9:36" ht="14.5">
      <c r="I28" s="7">
        <v>2018</v>
      </c>
      <c r="J28" s="5">
        <f t="shared" si="0"/>
        <v>0.62295157692734082</v>
      </c>
      <c r="K28" s="5">
        <f t="shared" si="2"/>
        <v>0.37704842307265918</v>
      </c>
      <c r="L28" s="2">
        <f t="shared" si="7"/>
        <v>0.61801787741683178</v>
      </c>
      <c r="M28" s="2">
        <f t="shared" si="7"/>
        <v>0.38198212258316822</v>
      </c>
      <c r="N28" s="131">
        <f t="shared" si="3"/>
        <v>3.2944101743384024</v>
      </c>
      <c r="O28" s="132">
        <f t="shared" si="4"/>
        <v>2.131863619249863</v>
      </c>
      <c r="P28" s="138">
        <f t="shared" si="5"/>
        <v>0.23737962612084829</v>
      </c>
      <c r="Q28" s="131">
        <f t="shared" si="8"/>
        <v>1.3175298289109652</v>
      </c>
      <c r="R28" s="132">
        <f t="shared" si="8"/>
        <v>9.0674773443640513E-2</v>
      </c>
      <c r="S28" s="133">
        <f t="shared" si="9"/>
        <v>1.8862055719837967</v>
      </c>
      <c r="T28" s="142">
        <f>T27*EXP(S28/100)</f>
        <v>1.0840802768979159</v>
      </c>
      <c r="U28" s="5">
        <f t="shared" si="10"/>
        <v>3.2944101743384024</v>
      </c>
      <c r="W28" s="4" t="s">
        <v>235</v>
      </c>
      <c r="X28" s="4" t="s">
        <v>6</v>
      </c>
      <c r="Y28" s="7">
        <v>2018</v>
      </c>
      <c r="Z28" s="65">
        <v>119300.47</v>
      </c>
      <c r="AA28" s="65">
        <v>113004.27800000001</v>
      </c>
      <c r="AB28" s="11">
        <f>AB27*(AA28/Z27)</f>
        <v>106754.762634185</v>
      </c>
      <c r="AC28" s="7">
        <v>2018</v>
      </c>
      <c r="AD28" s="66">
        <v>23490.870999999999</v>
      </c>
      <c r="AE28" s="66">
        <v>25307.377</v>
      </c>
      <c r="AF28" s="66">
        <v>13909.813</v>
      </c>
      <c r="AG28" s="7">
        <v>2018</v>
      </c>
      <c r="AH28" s="67">
        <v>1707442.1580000001</v>
      </c>
      <c r="AI28" s="67">
        <v>1506488.662</v>
      </c>
      <c r="AJ28" s="4"/>
    </row>
    <row r="29" spans="9:36" ht="14.5">
      <c r="I29" s="7">
        <v>2019</v>
      </c>
      <c r="J29" s="5">
        <f t="shared" si="0"/>
        <v>0.63706921512874948</v>
      </c>
      <c r="K29" s="5">
        <f t="shared" si="2"/>
        <v>0.36293078487125052</v>
      </c>
      <c r="L29" s="2">
        <f t="shared" si="7"/>
        <v>0.63001039602804521</v>
      </c>
      <c r="M29" s="2">
        <f t="shared" si="7"/>
        <v>0.36998960397195485</v>
      </c>
      <c r="N29" s="134">
        <f t="shared" si="3"/>
        <v>2.7682688790370946</v>
      </c>
      <c r="O29" s="135">
        <f t="shared" si="4"/>
        <v>-1.9232914379015753</v>
      </c>
      <c r="P29" s="139"/>
      <c r="Q29" s="134"/>
      <c r="R29" s="135"/>
      <c r="S29" s="136"/>
      <c r="T29" s="143"/>
      <c r="U29" s="5"/>
      <c r="W29" s="4" t="s">
        <v>235</v>
      </c>
      <c r="X29" s="4" t="s">
        <v>6</v>
      </c>
      <c r="Y29" s="7">
        <v>2019</v>
      </c>
      <c r="Z29" s="65"/>
      <c r="AA29" s="65"/>
      <c r="AB29" s="11"/>
      <c r="AC29" s="7">
        <v>2019</v>
      </c>
      <c r="AD29" s="66">
        <v>24150.245999999999</v>
      </c>
      <c r="AE29" s="66">
        <v>26691.55</v>
      </c>
      <c r="AF29" s="66">
        <v>14970.794</v>
      </c>
      <c r="AG29" s="7">
        <v>2019</v>
      </c>
      <c r="AH29" s="67">
        <v>1674916.85</v>
      </c>
      <c r="AI29" s="67">
        <v>1474611.69</v>
      </c>
      <c r="AJ29" s="4"/>
    </row>
    <row r="30" spans="9:36" ht="14.5">
      <c r="Y30" s="8"/>
      <c r="Z30" s="65"/>
      <c r="AA30" s="65"/>
      <c r="AB30" s="8"/>
      <c r="AC30" s="8"/>
      <c r="AD30" s="66"/>
      <c r="AE30" s="66"/>
      <c r="AF30" s="66"/>
      <c r="AG30" s="8"/>
      <c r="AH30" s="67"/>
      <c r="AI30" s="67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8" width="11.54296875" style="1"/>
    <col min="9" max="9" width="9.7265625" style="1" customWidth="1"/>
    <col min="10" max="10" width="9.36328125" style="1" customWidth="1"/>
    <col min="11" max="11" width="8.90625" style="1" customWidth="1"/>
    <col min="12" max="12" width="9.7265625" style="1" customWidth="1"/>
    <col min="13" max="13" width="10.81640625" style="1" customWidth="1"/>
    <col min="14" max="19" width="11.54296875" style="1"/>
    <col min="20" max="20" width="12.453125" style="1" bestFit="1" customWidth="1"/>
    <col min="21" max="21" width="11.54296875" style="1"/>
    <col min="22" max="22" width="4.08984375" style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U3" s="105"/>
      <c r="V3" s="105"/>
      <c r="W3" s="105"/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68" t="s">
        <v>154</v>
      </c>
      <c r="AA4" s="68" t="s">
        <v>155</v>
      </c>
      <c r="AB4" s="13"/>
      <c r="AC4" s="7" t="s">
        <v>26</v>
      </c>
      <c r="AD4" s="69" t="s">
        <v>156</v>
      </c>
      <c r="AE4" s="69" t="s">
        <v>157</v>
      </c>
      <c r="AF4" s="69" t="s">
        <v>158</v>
      </c>
      <c r="AG4" s="7" t="s">
        <v>26</v>
      </c>
      <c r="AH4" s="70" t="s">
        <v>159</v>
      </c>
      <c r="AI4" s="70" t="s">
        <v>160</v>
      </c>
      <c r="AJ4" s="4"/>
    </row>
    <row r="5" spans="9:36" ht="14.5">
      <c r="I5" s="7">
        <v>1995</v>
      </c>
      <c r="J5" s="5">
        <f t="shared" ref="J5:J29" si="0">AF5*(AH5/AI5)/AE5</f>
        <v>0.58449529195166972</v>
      </c>
      <c r="K5" s="5">
        <f>1-J5</f>
        <v>0.41550470804833028</v>
      </c>
      <c r="N5" s="128"/>
      <c r="O5" s="129"/>
      <c r="P5" s="137"/>
      <c r="Q5" s="128"/>
      <c r="R5" s="129"/>
      <c r="S5" s="130"/>
      <c r="T5" s="141"/>
      <c r="W5" s="4" t="s">
        <v>236</v>
      </c>
      <c r="X5" s="4" t="s">
        <v>6</v>
      </c>
      <c r="Y5" s="7">
        <v>1995</v>
      </c>
      <c r="Z5" s="68">
        <v>35603.054700000001</v>
      </c>
      <c r="AA5" s="68">
        <v>35603.054700000001</v>
      </c>
      <c r="AB5" s="11">
        <f t="shared" ref="AB5:AB24" si="1">AB6/(AA6/Z5)</f>
        <v>50959.091624406698</v>
      </c>
      <c r="AC5" s="7">
        <v>1995</v>
      </c>
      <c r="AD5" s="69">
        <v>25629.471000000001</v>
      </c>
      <c r="AE5" s="69">
        <v>13722.304</v>
      </c>
      <c r="AF5" s="69">
        <v>7344.3540000000003</v>
      </c>
      <c r="AG5" s="7">
        <v>1995</v>
      </c>
      <c r="AH5" s="70">
        <v>350543.701</v>
      </c>
      <c r="AI5" s="70">
        <v>320987.201</v>
      </c>
      <c r="AJ5" s="4"/>
    </row>
    <row r="6" spans="9:36" ht="14.5">
      <c r="I6" s="7">
        <v>1996</v>
      </c>
      <c r="J6" s="5">
        <f t="shared" si="0"/>
        <v>0.58415334476896175</v>
      </c>
      <c r="K6" s="5">
        <f t="shared" ref="K6:K29" si="2">1-J6</f>
        <v>0.41584665523103825</v>
      </c>
      <c r="L6" s="2">
        <f>(J6+J5)/2</f>
        <v>0.58432431836031573</v>
      </c>
      <c r="M6" s="2">
        <f>(K6+K5)/2</f>
        <v>0.41567568163968427</v>
      </c>
      <c r="N6" s="131">
        <f t="shared" ref="N6:N29" si="3">(LN(AD6)-LN(AD5))*100</f>
        <v>1.0786127884852448</v>
      </c>
      <c r="O6" s="132">
        <f t="shared" ref="O6:O29" si="4">(LN(AH6)-LN(AH5))*100</f>
        <v>1.1295902077907982</v>
      </c>
      <c r="P6" s="138">
        <f t="shared" ref="P6:P28" si="5">(LN(AB6)-LN(AB5))*100</f>
        <v>4.0021010497572007</v>
      </c>
      <c r="Q6" s="131">
        <f>L6*O6</f>
        <v>0.66004702819384553</v>
      </c>
      <c r="R6" s="132">
        <f>M6*P6</f>
        <v>1.6635760818487204</v>
      </c>
      <c r="S6" s="133">
        <f>N6-Q6-R6</f>
        <v>-1.2450103215573212</v>
      </c>
      <c r="T6" s="142">
        <f t="shared" ref="T6:T23" si="6">T7*EXP(-S7/100)</f>
        <v>0.99090839169702982</v>
      </c>
      <c r="U6" s="5">
        <f>N6</f>
        <v>1.0786127884852448</v>
      </c>
      <c r="W6" s="4" t="s">
        <v>236</v>
      </c>
      <c r="X6" s="4" t="s">
        <v>6</v>
      </c>
      <c r="Y6" s="7">
        <v>1996</v>
      </c>
      <c r="Z6" s="68">
        <v>37395.035000000003</v>
      </c>
      <c r="AA6" s="68">
        <v>37056.821499999998</v>
      </c>
      <c r="AB6" s="11">
        <f t="shared" si="1"/>
        <v>53039.885988428519</v>
      </c>
      <c r="AC6" s="7">
        <v>1996</v>
      </c>
      <c r="AD6" s="69">
        <v>25907.41</v>
      </c>
      <c r="AE6" s="69">
        <v>14470.954</v>
      </c>
      <c r="AF6" s="69">
        <v>7743.12</v>
      </c>
      <c r="AG6" s="7">
        <v>1996</v>
      </c>
      <c r="AH6" s="70">
        <v>354525.85700000002</v>
      </c>
      <c r="AI6" s="70">
        <v>324743.05699999997</v>
      </c>
      <c r="AJ6" s="4"/>
    </row>
    <row r="7" spans="9:36" ht="14.5">
      <c r="I7" s="7">
        <v>1997</v>
      </c>
      <c r="J7" s="5">
        <f t="shared" si="0"/>
        <v>0.57276086978561913</v>
      </c>
      <c r="K7" s="5">
        <f t="shared" si="2"/>
        <v>0.42723913021438087</v>
      </c>
      <c r="L7" s="2">
        <f t="shared" ref="L7:M29" si="7">(J7+J6)/2</f>
        <v>0.57845710727729038</v>
      </c>
      <c r="M7" s="2">
        <f t="shared" si="7"/>
        <v>0.42154289272270956</v>
      </c>
      <c r="N7" s="131">
        <f t="shared" si="3"/>
        <v>4.5641507977654427</v>
      </c>
      <c r="O7" s="132">
        <f t="shared" si="4"/>
        <v>3.6889614106355495</v>
      </c>
      <c r="P7" s="138">
        <f t="shared" si="5"/>
        <v>3.0788318169532758</v>
      </c>
      <c r="Q7" s="131">
        <f t="shared" ref="Q7:R28" si="8">L7*O7</f>
        <v>2.1339059464537926</v>
      </c>
      <c r="R7" s="132">
        <f t="shared" si="8"/>
        <v>1.2978596703251997</v>
      </c>
      <c r="S7" s="133">
        <f t="shared" ref="S7:S28" si="9">N7-Q7-R7</f>
        <v>1.1323851809864505</v>
      </c>
      <c r="T7" s="142">
        <f t="shared" si="6"/>
        <v>1.0021930638739747</v>
      </c>
      <c r="U7" s="5">
        <f t="shared" ref="U7:U28" si="10">N7</f>
        <v>4.5641507977654427</v>
      </c>
      <c r="W7" s="4" t="s">
        <v>236</v>
      </c>
      <c r="X7" s="4" t="s">
        <v>6</v>
      </c>
      <c r="Y7" s="7">
        <v>1997</v>
      </c>
      <c r="Z7" s="68">
        <v>39182.979500000001</v>
      </c>
      <c r="AA7" s="68">
        <v>38564.272299999997</v>
      </c>
      <c r="AB7" s="11">
        <f t="shared" si="1"/>
        <v>54698.293664351746</v>
      </c>
      <c r="AC7" s="7">
        <v>1997</v>
      </c>
      <c r="AD7" s="69">
        <v>27117.262999999999</v>
      </c>
      <c r="AE7" s="69">
        <v>15592.672</v>
      </c>
      <c r="AF7" s="69">
        <v>8210.66</v>
      </c>
      <c r="AG7" s="7">
        <v>1997</v>
      </c>
      <c r="AH7" s="70">
        <v>367848.4</v>
      </c>
      <c r="AI7" s="70">
        <v>338184</v>
      </c>
      <c r="AJ7" s="4"/>
    </row>
    <row r="8" spans="9:36" ht="14.5">
      <c r="I8" s="7">
        <v>1998</v>
      </c>
      <c r="J8" s="5">
        <f t="shared" si="0"/>
        <v>0.57988936194213714</v>
      </c>
      <c r="K8" s="5">
        <f t="shared" si="2"/>
        <v>0.42011063805786286</v>
      </c>
      <c r="L8" s="2">
        <f t="shared" si="7"/>
        <v>0.57632511586387813</v>
      </c>
      <c r="M8" s="2">
        <f t="shared" si="7"/>
        <v>0.42367488413612187</v>
      </c>
      <c r="N8" s="131">
        <f t="shared" si="3"/>
        <v>6.3894009891193093</v>
      </c>
      <c r="O8" s="132">
        <f t="shared" si="4"/>
        <v>4.1766766167347313</v>
      </c>
      <c r="P8" s="138">
        <f t="shared" si="5"/>
        <v>4.7755268777187609</v>
      </c>
      <c r="Q8" s="131">
        <f t="shared" si="8"/>
        <v>2.4071236350655947</v>
      </c>
      <c r="R8" s="132">
        <f t="shared" si="8"/>
        <v>2.0232707966064321</v>
      </c>
      <c r="S8" s="133">
        <f t="shared" si="9"/>
        <v>1.9590065574472826</v>
      </c>
      <c r="T8" s="142">
        <f t="shared" si="6"/>
        <v>1.0220196598026181</v>
      </c>
      <c r="U8" s="5">
        <f t="shared" si="10"/>
        <v>6.3894009891193093</v>
      </c>
      <c r="W8" s="4" t="s">
        <v>236</v>
      </c>
      <c r="X8" s="4" t="s">
        <v>6</v>
      </c>
      <c r="Y8" s="7">
        <v>1998</v>
      </c>
      <c r="Z8" s="68">
        <v>41409.197399999997</v>
      </c>
      <c r="AA8" s="68">
        <v>41099.572699999997</v>
      </c>
      <c r="AB8" s="11">
        <f t="shared" si="1"/>
        <v>57373.801730008148</v>
      </c>
      <c r="AC8" s="7">
        <v>1998</v>
      </c>
      <c r="AD8" s="69">
        <v>28906.444</v>
      </c>
      <c r="AE8" s="69">
        <v>16229.234</v>
      </c>
      <c r="AF8" s="69">
        <v>8683.8040000000001</v>
      </c>
      <c r="AG8" s="7">
        <v>1998</v>
      </c>
      <c r="AH8" s="70">
        <v>383537.60100000002</v>
      </c>
      <c r="AI8" s="70">
        <v>353895.30099999998</v>
      </c>
      <c r="AJ8" s="4"/>
    </row>
    <row r="9" spans="9:36" ht="14.5">
      <c r="I9" s="7">
        <v>1999</v>
      </c>
      <c r="J9" s="5">
        <f t="shared" si="0"/>
        <v>0.56114274747227311</v>
      </c>
      <c r="K9" s="5">
        <f t="shared" si="2"/>
        <v>0.43885725252772689</v>
      </c>
      <c r="L9" s="2">
        <f t="shared" si="7"/>
        <v>0.57051605470720512</v>
      </c>
      <c r="M9" s="2">
        <f t="shared" si="7"/>
        <v>0.42948394529279488</v>
      </c>
      <c r="N9" s="131">
        <f t="shared" si="3"/>
        <v>7.5248547459125348</v>
      </c>
      <c r="O9" s="132">
        <f t="shared" si="4"/>
        <v>4.4355019459491274</v>
      </c>
      <c r="P9" s="138">
        <f t="shared" si="5"/>
        <v>5.5113839668367248</v>
      </c>
      <c r="Q9" s="131">
        <f t="shared" si="8"/>
        <v>2.530525070849027</v>
      </c>
      <c r="R9" s="132">
        <f t="shared" si="8"/>
        <v>2.3670509301004907</v>
      </c>
      <c r="S9" s="133">
        <f t="shared" si="9"/>
        <v>2.6272787449630171</v>
      </c>
      <c r="T9" s="142">
        <f t="shared" si="6"/>
        <v>1.0492268038697312</v>
      </c>
      <c r="U9" s="5">
        <f t="shared" si="10"/>
        <v>7.5248547459125348</v>
      </c>
      <c r="W9" s="4" t="s">
        <v>236</v>
      </c>
      <c r="X9" s="4" t="s">
        <v>6</v>
      </c>
      <c r="Y9" s="7">
        <v>1999</v>
      </c>
      <c r="Z9" s="68">
        <v>44381.576000000001</v>
      </c>
      <c r="AA9" s="68">
        <v>43755.479700000004</v>
      </c>
      <c r="AB9" s="11">
        <f t="shared" si="1"/>
        <v>60624.652843650547</v>
      </c>
      <c r="AC9" s="7">
        <v>1999</v>
      </c>
      <c r="AD9" s="69">
        <v>31165.543000000001</v>
      </c>
      <c r="AE9" s="69">
        <v>18373.944</v>
      </c>
      <c r="AF9" s="69">
        <v>9554.268</v>
      </c>
      <c r="AG9" s="7">
        <v>1999</v>
      </c>
      <c r="AH9" s="70">
        <v>400932.33899999998</v>
      </c>
      <c r="AI9" s="70">
        <v>371529.03899999999</v>
      </c>
      <c r="AJ9" s="4"/>
    </row>
    <row r="10" spans="9:36" ht="14.5">
      <c r="I10" s="7">
        <v>2000</v>
      </c>
      <c r="J10" s="5">
        <f t="shared" si="0"/>
        <v>0.55869390564712662</v>
      </c>
      <c r="K10" s="5">
        <f t="shared" si="2"/>
        <v>0.44130609435287338</v>
      </c>
      <c r="L10" s="2">
        <f t="shared" si="7"/>
        <v>0.55991832655969986</v>
      </c>
      <c r="M10" s="2">
        <f t="shared" si="7"/>
        <v>0.44008167344030014</v>
      </c>
      <c r="N10" s="131">
        <f t="shared" si="3"/>
        <v>5.962623609227613</v>
      </c>
      <c r="O10" s="132">
        <f t="shared" si="4"/>
        <v>5.5085898100061925</v>
      </c>
      <c r="P10" s="138">
        <f t="shared" si="5"/>
        <v>5.4910038543390272</v>
      </c>
      <c r="Q10" s="131">
        <f t="shared" si="8"/>
        <v>3.0843603881224824</v>
      </c>
      <c r="R10" s="132">
        <f t="shared" si="8"/>
        <v>2.4164901650846571</v>
      </c>
      <c r="S10" s="133">
        <f t="shared" si="9"/>
        <v>0.46177305602047358</v>
      </c>
      <c r="T10" s="142">
        <f t="shared" si="6"/>
        <v>1.0540830543453354</v>
      </c>
      <c r="U10" s="5">
        <f t="shared" si="10"/>
        <v>5.962623609227613</v>
      </c>
      <c r="W10" s="4" t="s">
        <v>236</v>
      </c>
      <c r="X10" s="4" t="s">
        <v>6</v>
      </c>
      <c r="Y10" s="7">
        <v>2000</v>
      </c>
      <c r="Z10" s="68">
        <v>48456.219599999997</v>
      </c>
      <c r="AA10" s="68">
        <v>46886.719400000002</v>
      </c>
      <c r="AB10" s="11">
        <f t="shared" si="1"/>
        <v>64046.645991180107</v>
      </c>
      <c r="AC10" s="7">
        <v>2000</v>
      </c>
      <c r="AD10" s="69">
        <v>33080.345999999998</v>
      </c>
      <c r="AE10" s="69">
        <v>20502.108</v>
      </c>
      <c r="AF10" s="69">
        <v>10656.043</v>
      </c>
      <c r="AG10" s="7">
        <v>2000</v>
      </c>
      <c r="AH10" s="70">
        <v>423637.68800000002</v>
      </c>
      <c r="AI10" s="70">
        <v>394110.58799999999</v>
      </c>
      <c r="AJ10" s="4"/>
    </row>
    <row r="11" spans="9:36" ht="14.5">
      <c r="I11" s="7">
        <v>2001</v>
      </c>
      <c r="J11" s="5">
        <f t="shared" si="0"/>
        <v>0.58318102695977758</v>
      </c>
      <c r="K11" s="5">
        <f t="shared" si="2"/>
        <v>0.41681897304022242</v>
      </c>
      <c r="L11" s="2">
        <f t="shared" si="7"/>
        <v>0.5709374663034521</v>
      </c>
      <c r="M11" s="2">
        <f t="shared" si="7"/>
        <v>0.4290625336965479</v>
      </c>
      <c r="N11" s="131">
        <f t="shared" si="3"/>
        <v>3.5707999710528071</v>
      </c>
      <c r="O11" s="132">
        <f t="shared" si="4"/>
        <v>4.8154350662985124</v>
      </c>
      <c r="P11" s="138">
        <f t="shared" si="5"/>
        <v>4.3410820053971122</v>
      </c>
      <c r="Q11" s="131">
        <f t="shared" si="8"/>
        <v>2.7493122959012686</v>
      </c>
      <c r="R11" s="132">
        <f t="shared" si="8"/>
        <v>1.8625956442201761</v>
      </c>
      <c r="S11" s="133">
        <f t="shared" si="9"/>
        <v>-1.0411079690686376</v>
      </c>
      <c r="T11" s="142">
        <f t="shared" si="6"/>
        <v>1.043165840268905</v>
      </c>
      <c r="U11" s="5">
        <f t="shared" si="10"/>
        <v>3.5707999710528071</v>
      </c>
      <c r="W11" s="4" t="s">
        <v>236</v>
      </c>
      <c r="X11" s="4" t="s">
        <v>6</v>
      </c>
      <c r="Y11" s="7">
        <v>2001</v>
      </c>
      <c r="Z11" s="68">
        <v>52548.388099999996</v>
      </c>
      <c r="AA11" s="68">
        <v>50606.069600000003</v>
      </c>
      <c r="AB11" s="11">
        <f t="shared" si="1"/>
        <v>66888.194156116588</v>
      </c>
      <c r="AC11" s="7">
        <v>2001</v>
      </c>
      <c r="AD11" s="69">
        <v>34282.921999999999</v>
      </c>
      <c r="AE11" s="69">
        <v>21424.213</v>
      </c>
      <c r="AF11" s="69">
        <v>11638.482</v>
      </c>
      <c r="AG11" s="7">
        <v>2001</v>
      </c>
      <c r="AH11" s="70">
        <v>444536.84</v>
      </c>
      <c r="AI11" s="70">
        <v>414091.04</v>
      </c>
      <c r="AJ11" s="4"/>
    </row>
    <row r="12" spans="9:36" ht="14.5">
      <c r="I12" s="7">
        <v>2002</v>
      </c>
      <c r="J12" s="5">
        <f t="shared" si="0"/>
        <v>0.59474848874987907</v>
      </c>
      <c r="K12" s="5">
        <f t="shared" si="2"/>
        <v>0.40525151125012093</v>
      </c>
      <c r="L12" s="2">
        <f t="shared" si="7"/>
        <v>0.58896475785482827</v>
      </c>
      <c r="M12" s="2">
        <f t="shared" si="7"/>
        <v>0.41103524214517168</v>
      </c>
      <c r="N12" s="131">
        <f t="shared" si="3"/>
        <v>3.0465642738102261</v>
      </c>
      <c r="O12" s="132">
        <f t="shared" si="4"/>
        <v>2.4130536838335104</v>
      </c>
      <c r="P12" s="138">
        <f t="shared" si="5"/>
        <v>3.7818591196588258</v>
      </c>
      <c r="Q12" s="131">
        <f t="shared" si="8"/>
        <v>1.4212035785897048</v>
      </c>
      <c r="R12" s="132">
        <f t="shared" si="8"/>
        <v>1.5544773790078912</v>
      </c>
      <c r="S12" s="133">
        <f t="shared" si="9"/>
        <v>7.088331621263011E-2</v>
      </c>
      <c r="T12" s="142">
        <f t="shared" si="6"/>
        <v>1.0439055329384608</v>
      </c>
      <c r="U12" s="5">
        <f t="shared" si="10"/>
        <v>3.0465642738102261</v>
      </c>
      <c r="W12" s="4" t="s">
        <v>236</v>
      </c>
      <c r="X12" s="4" t="s">
        <v>6</v>
      </c>
      <c r="Y12" s="7">
        <v>2002</v>
      </c>
      <c r="Z12" s="68">
        <v>55534.567799999997</v>
      </c>
      <c r="AA12" s="68">
        <v>54573.750899999999</v>
      </c>
      <c r="AB12" s="11">
        <f t="shared" si="1"/>
        <v>69466.253447776879</v>
      </c>
      <c r="AC12" s="7">
        <v>2002</v>
      </c>
      <c r="AD12" s="69">
        <v>35343.446000000004</v>
      </c>
      <c r="AE12" s="69">
        <v>22423.919000000002</v>
      </c>
      <c r="AF12" s="69">
        <v>12459.552</v>
      </c>
      <c r="AG12" s="7">
        <v>2002</v>
      </c>
      <c r="AH12" s="70">
        <v>455394.223</v>
      </c>
      <c r="AI12" s="70">
        <v>425446.62300000002</v>
      </c>
      <c r="AJ12" s="4"/>
    </row>
    <row r="13" spans="9:36" ht="14.5">
      <c r="I13" s="7">
        <v>2003</v>
      </c>
      <c r="J13" s="5">
        <f t="shared" si="0"/>
        <v>0.58753003259353731</v>
      </c>
      <c r="K13" s="5">
        <f t="shared" si="2"/>
        <v>0.41246996740646269</v>
      </c>
      <c r="L13" s="2">
        <f t="shared" si="7"/>
        <v>0.59113926067170819</v>
      </c>
      <c r="M13" s="2">
        <f t="shared" si="7"/>
        <v>0.40886073932829181</v>
      </c>
      <c r="N13" s="131">
        <f t="shared" si="3"/>
        <v>2.4843699670144659</v>
      </c>
      <c r="O13" s="132">
        <f t="shared" si="4"/>
        <v>1.857314656186837</v>
      </c>
      <c r="P13" s="138">
        <f t="shared" si="5"/>
        <v>3.1001825138623929</v>
      </c>
      <c r="Q13" s="131">
        <f t="shared" si="8"/>
        <v>1.0979316126930148</v>
      </c>
      <c r="R13" s="132">
        <f t="shared" si="8"/>
        <v>1.2675429146704202</v>
      </c>
      <c r="S13" s="133">
        <f t="shared" si="9"/>
        <v>0.11889543965103089</v>
      </c>
      <c r="T13" s="142">
        <f t="shared" si="6"/>
        <v>1.0451474271428802</v>
      </c>
      <c r="U13" s="5">
        <f t="shared" si="10"/>
        <v>2.4843699670144659</v>
      </c>
      <c r="W13" s="4" t="s">
        <v>236</v>
      </c>
      <c r="X13" s="4" t="s">
        <v>6</v>
      </c>
      <c r="Y13" s="7">
        <v>2003</v>
      </c>
      <c r="Z13" s="68">
        <v>57872.138599999998</v>
      </c>
      <c r="AA13" s="68">
        <v>57283.206200000001</v>
      </c>
      <c r="AB13" s="11">
        <f t="shared" si="1"/>
        <v>71653.564218257306</v>
      </c>
      <c r="AC13" s="7">
        <v>2003</v>
      </c>
      <c r="AD13" s="69">
        <v>36232.506000000001</v>
      </c>
      <c r="AE13" s="69">
        <v>23474.633999999998</v>
      </c>
      <c r="AF13" s="69">
        <v>12871.71</v>
      </c>
      <c r="AG13" s="7">
        <v>2003</v>
      </c>
      <c r="AH13" s="70">
        <v>463931.36200000002</v>
      </c>
      <c r="AI13" s="70">
        <v>432973.26199999999</v>
      </c>
      <c r="AJ13" s="4"/>
    </row>
    <row r="14" spans="9:36" ht="14.5">
      <c r="I14" s="7">
        <v>2004</v>
      </c>
      <c r="J14" s="5">
        <f t="shared" si="0"/>
        <v>0.58395979657121333</v>
      </c>
      <c r="K14" s="5">
        <f t="shared" si="2"/>
        <v>0.41604020342878667</v>
      </c>
      <c r="L14" s="2">
        <f t="shared" si="7"/>
        <v>0.58574491458237532</v>
      </c>
      <c r="M14" s="2">
        <f t="shared" si="7"/>
        <v>0.41425508541762468</v>
      </c>
      <c r="N14" s="131">
        <f t="shared" si="3"/>
        <v>3.6105073151576406</v>
      </c>
      <c r="O14" s="132">
        <f t="shared" si="4"/>
        <v>2.3056253289764683</v>
      </c>
      <c r="P14" s="138">
        <f t="shared" si="5"/>
        <v>4.2951134375616817</v>
      </c>
      <c r="Q14" s="131">
        <f t="shared" si="8"/>
        <v>1.3505083113802825</v>
      </c>
      <c r="R14" s="132">
        <f t="shared" si="8"/>
        <v>1.7792725839555021</v>
      </c>
      <c r="S14" s="133">
        <f t="shared" si="9"/>
        <v>0.48072641982185593</v>
      </c>
      <c r="T14" s="142">
        <f t="shared" si="6"/>
        <v>1.0501838228945706</v>
      </c>
      <c r="U14" s="5">
        <f t="shared" si="10"/>
        <v>3.6105073151576406</v>
      </c>
      <c r="W14" s="4" t="s">
        <v>236</v>
      </c>
      <c r="X14" s="4" t="s">
        <v>6</v>
      </c>
      <c r="Y14" s="7">
        <v>2004</v>
      </c>
      <c r="Z14" s="68">
        <v>61249.183900000004</v>
      </c>
      <c r="AA14" s="68">
        <v>60411.966399999998</v>
      </c>
      <c r="AB14" s="11">
        <f t="shared" si="1"/>
        <v>74798.215837726137</v>
      </c>
      <c r="AC14" s="7">
        <v>2004</v>
      </c>
      <c r="AD14" s="69">
        <v>37564.586000000003</v>
      </c>
      <c r="AE14" s="69">
        <v>25053.304</v>
      </c>
      <c r="AF14" s="69">
        <v>13648.094999999999</v>
      </c>
      <c r="AG14" s="7">
        <v>2004</v>
      </c>
      <c r="AH14" s="70">
        <v>474752.14500000002</v>
      </c>
      <c r="AI14" s="70">
        <v>442885.04499999998</v>
      </c>
      <c r="AJ14" s="4"/>
    </row>
    <row r="15" spans="9:36" ht="14.5">
      <c r="I15" s="7">
        <v>2005</v>
      </c>
      <c r="J15" s="5">
        <f t="shared" si="0"/>
        <v>0.5824390847514993</v>
      </c>
      <c r="K15" s="5">
        <f t="shared" si="2"/>
        <v>0.4175609152485007</v>
      </c>
      <c r="L15" s="2">
        <f t="shared" si="7"/>
        <v>0.58319944066135632</v>
      </c>
      <c r="M15" s="2">
        <f t="shared" si="7"/>
        <v>0.41680055933864368</v>
      </c>
      <c r="N15" s="131">
        <f t="shared" si="3"/>
        <v>2.1361607476883648</v>
      </c>
      <c r="O15" s="132">
        <f t="shared" si="4"/>
        <v>1.46343553744952</v>
      </c>
      <c r="P15" s="138">
        <f t="shared" si="5"/>
        <v>3.3215977632794491</v>
      </c>
      <c r="Q15" s="131">
        <f t="shared" si="8"/>
        <v>0.8534747868845115</v>
      </c>
      <c r="R15" s="132">
        <f t="shared" si="8"/>
        <v>1.3844438056328621</v>
      </c>
      <c r="S15" s="133">
        <f t="shared" si="9"/>
        <v>-0.10175784482900885</v>
      </c>
      <c r="T15" s="142">
        <f t="shared" si="6"/>
        <v>1.0491157220000407</v>
      </c>
      <c r="U15" s="5">
        <f t="shared" si="10"/>
        <v>2.1361607476883648</v>
      </c>
      <c r="W15" s="4" t="s">
        <v>236</v>
      </c>
      <c r="X15" s="4" t="s">
        <v>6</v>
      </c>
      <c r="Y15" s="7">
        <v>2005</v>
      </c>
      <c r="Z15" s="68">
        <v>64885.829100000003</v>
      </c>
      <c r="AA15" s="68">
        <v>63317.800799999997</v>
      </c>
      <c r="AB15" s="11">
        <f t="shared" si="1"/>
        <v>77324.4348584463</v>
      </c>
      <c r="AC15" s="7">
        <v>2005</v>
      </c>
      <c r="AD15" s="69">
        <v>38375.658000000003</v>
      </c>
      <c r="AE15" s="69">
        <v>26894.031999999999</v>
      </c>
      <c r="AF15" s="69">
        <v>14612.044</v>
      </c>
      <c r="AG15" s="7">
        <v>2005</v>
      </c>
      <c r="AH15" s="70">
        <v>481750.92300000001</v>
      </c>
      <c r="AI15" s="70">
        <v>449393.82299999997</v>
      </c>
      <c r="AJ15" s="4"/>
    </row>
    <row r="16" spans="9:36" ht="14.5">
      <c r="I16" s="7">
        <v>2006</v>
      </c>
      <c r="J16" s="5">
        <f t="shared" si="0"/>
        <v>0.55253486511255889</v>
      </c>
      <c r="K16" s="5">
        <f t="shared" si="2"/>
        <v>0.44746513488744111</v>
      </c>
      <c r="L16" s="2">
        <f t="shared" si="7"/>
        <v>0.56748697493202904</v>
      </c>
      <c r="M16" s="2">
        <f t="shared" si="7"/>
        <v>0.4325130250679709</v>
      </c>
      <c r="N16" s="131">
        <f t="shared" si="3"/>
        <v>6.5990067634073668</v>
      </c>
      <c r="O16" s="132">
        <f t="shared" si="4"/>
        <v>3.7856285057451089</v>
      </c>
      <c r="P16" s="138">
        <f t="shared" si="5"/>
        <v>3.9979559385624697</v>
      </c>
      <c r="Q16" s="131">
        <f t="shared" si="8"/>
        <v>2.1482948689417491</v>
      </c>
      <c r="R16" s="132">
        <f t="shared" si="8"/>
        <v>1.7291680170761126</v>
      </c>
      <c r="S16" s="133">
        <f t="shared" si="9"/>
        <v>2.7215438773895055</v>
      </c>
      <c r="T16" s="142">
        <f t="shared" si="6"/>
        <v>1.0780599450518928</v>
      </c>
      <c r="U16" s="5">
        <f t="shared" si="10"/>
        <v>6.5990067634073668</v>
      </c>
      <c r="W16" s="4" t="s">
        <v>236</v>
      </c>
      <c r="X16" s="4" t="s">
        <v>6</v>
      </c>
      <c r="Y16" s="7">
        <v>2006</v>
      </c>
      <c r="Z16" s="68">
        <v>68454.1345</v>
      </c>
      <c r="AA16" s="68">
        <v>67532.489600000001</v>
      </c>
      <c r="AB16" s="11">
        <f t="shared" si="1"/>
        <v>80478.459863031982</v>
      </c>
      <c r="AC16" s="7">
        <v>2006</v>
      </c>
      <c r="AD16" s="69">
        <v>40993.495999999999</v>
      </c>
      <c r="AE16" s="69">
        <v>30683.877</v>
      </c>
      <c r="AF16" s="69">
        <v>15842.293</v>
      </c>
      <c r="AG16" s="7">
        <v>2006</v>
      </c>
      <c r="AH16" s="70">
        <v>500337.81900000002</v>
      </c>
      <c r="AI16" s="70">
        <v>467532.11900000001</v>
      </c>
      <c r="AJ16" s="4"/>
    </row>
    <row r="17" spans="9:36" ht="14.5">
      <c r="I17" s="7">
        <v>2007</v>
      </c>
      <c r="J17" s="5">
        <f t="shared" si="0"/>
        <v>0.5487609821979339</v>
      </c>
      <c r="K17" s="5">
        <f t="shared" si="2"/>
        <v>0.4512390178020661</v>
      </c>
      <c r="L17" s="2">
        <f t="shared" si="7"/>
        <v>0.5506479236552464</v>
      </c>
      <c r="M17" s="2">
        <f t="shared" si="7"/>
        <v>0.4493520763447536</v>
      </c>
      <c r="N17" s="131">
        <f t="shared" si="3"/>
        <v>7.8224429717664634</v>
      </c>
      <c r="O17" s="132">
        <f t="shared" si="4"/>
        <v>5.1677214539934013</v>
      </c>
      <c r="P17" s="138">
        <f t="shared" si="5"/>
        <v>4.0011009042517642</v>
      </c>
      <c r="Q17" s="131">
        <f t="shared" si="8"/>
        <v>2.8455950886701373</v>
      </c>
      <c r="R17" s="132">
        <f t="shared" si="8"/>
        <v>1.7979029989904014</v>
      </c>
      <c r="S17" s="133">
        <f t="shared" si="9"/>
        <v>3.1789448841059249</v>
      </c>
      <c r="T17" s="142">
        <f t="shared" si="6"/>
        <v>1.1128814218914662</v>
      </c>
      <c r="U17" s="5">
        <f t="shared" si="10"/>
        <v>7.8224429717664634</v>
      </c>
      <c r="W17" s="4" t="s">
        <v>236</v>
      </c>
      <c r="X17" s="4" t="s">
        <v>6</v>
      </c>
      <c r="Y17" s="7">
        <v>2007</v>
      </c>
      <c r="Z17" s="68">
        <v>73110.640499999994</v>
      </c>
      <c r="AA17" s="68">
        <v>71248.585099999997</v>
      </c>
      <c r="AB17" s="11">
        <f t="shared" si="1"/>
        <v>83763.77026968573</v>
      </c>
      <c r="AC17" s="7">
        <v>2007</v>
      </c>
      <c r="AD17" s="69">
        <v>44328.945</v>
      </c>
      <c r="AE17" s="69">
        <v>33658.394</v>
      </c>
      <c r="AF17" s="69">
        <v>17250.965</v>
      </c>
      <c r="AG17" s="7">
        <v>2007</v>
      </c>
      <c r="AH17" s="70">
        <v>526873.62699999998</v>
      </c>
      <c r="AI17" s="70">
        <v>492088.527</v>
      </c>
      <c r="AJ17" s="4"/>
    </row>
    <row r="18" spans="9:36" ht="14.5">
      <c r="I18" s="7">
        <v>2008</v>
      </c>
      <c r="J18" s="5">
        <f t="shared" si="0"/>
        <v>0.55191241961433646</v>
      </c>
      <c r="K18" s="5">
        <f t="shared" si="2"/>
        <v>0.44808758038566354</v>
      </c>
      <c r="L18" s="2">
        <f t="shared" si="7"/>
        <v>0.55033670090613518</v>
      </c>
      <c r="M18" s="2">
        <f t="shared" si="7"/>
        <v>0.44966329909386482</v>
      </c>
      <c r="N18" s="131">
        <f t="shared" si="3"/>
        <v>-0.45605028691984018</v>
      </c>
      <c r="O18" s="132">
        <f t="shared" si="4"/>
        <v>4.6484388810155153</v>
      </c>
      <c r="P18" s="138">
        <f t="shared" si="5"/>
        <v>5.2407638818323221</v>
      </c>
      <c r="Q18" s="131">
        <f t="shared" si="8"/>
        <v>2.5582065181418852</v>
      </c>
      <c r="R18" s="132">
        <f t="shared" si="8"/>
        <v>2.3565791768766915</v>
      </c>
      <c r="S18" s="133">
        <f t="shared" si="9"/>
        <v>-5.3708359819384164</v>
      </c>
      <c r="T18" s="142">
        <f t="shared" si="6"/>
        <v>1.0546871341273214</v>
      </c>
      <c r="U18" s="5">
        <f t="shared" si="10"/>
        <v>-0.45605028691984018</v>
      </c>
      <c r="W18" s="4" t="s">
        <v>236</v>
      </c>
      <c r="X18" s="4" t="s">
        <v>6</v>
      </c>
      <c r="Y18" s="7">
        <v>2008</v>
      </c>
      <c r="Z18" s="68">
        <v>78718.903099999996</v>
      </c>
      <c r="AA18" s="68">
        <v>77044.375100000005</v>
      </c>
      <c r="AB18" s="11">
        <f t="shared" si="1"/>
        <v>88270.698934006694</v>
      </c>
      <c r="AC18" s="7">
        <v>2008</v>
      </c>
      <c r="AD18" s="69">
        <v>44127.243000000002</v>
      </c>
      <c r="AE18" s="69">
        <v>35998.313999999998</v>
      </c>
      <c r="AF18" s="69">
        <v>18567.261999999999</v>
      </c>
      <c r="AG18" s="7">
        <v>2008</v>
      </c>
      <c r="AH18" s="70">
        <v>551943.18299999996</v>
      </c>
      <c r="AI18" s="70">
        <v>515810.18300000002</v>
      </c>
      <c r="AJ18" s="4"/>
    </row>
    <row r="19" spans="9:36" ht="14.5">
      <c r="I19" s="7">
        <v>2009</v>
      </c>
      <c r="J19" s="5">
        <f t="shared" si="0"/>
        <v>0.57857716811912452</v>
      </c>
      <c r="K19" s="5">
        <f t="shared" si="2"/>
        <v>0.42142283188087548</v>
      </c>
      <c r="L19" s="2">
        <f t="shared" si="7"/>
        <v>0.56524479386673043</v>
      </c>
      <c r="M19" s="2">
        <f t="shared" si="7"/>
        <v>0.43475520613326951</v>
      </c>
      <c r="N19" s="131">
        <f t="shared" si="3"/>
        <v>-3.3591327011281535</v>
      </c>
      <c r="O19" s="132">
        <f t="shared" si="4"/>
        <v>-3.0905902791380058</v>
      </c>
      <c r="P19" s="138">
        <f t="shared" si="5"/>
        <v>3.6430251469367292</v>
      </c>
      <c r="Q19" s="131">
        <f t="shared" si="8"/>
        <v>-1.746940065257883</v>
      </c>
      <c r="R19" s="132">
        <f t="shared" si="8"/>
        <v>1.5838241487051621</v>
      </c>
      <c r="S19" s="133">
        <f t="shared" si="9"/>
        <v>-3.1960167845754324</v>
      </c>
      <c r="T19" s="142">
        <f t="shared" si="6"/>
        <v>1.0215121196545152</v>
      </c>
      <c r="U19" s="5">
        <f t="shared" si="10"/>
        <v>-3.3591327011281535</v>
      </c>
      <c r="W19" s="4" t="s">
        <v>236</v>
      </c>
      <c r="X19" s="4" t="s">
        <v>6</v>
      </c>
      <c r="Y19" s="7">
        <v>2009</v>
      </c>
      <c r="Z19" s="68">
        <v>82279.535000000003</v>
      </c>
      <c r="AA19" s="68">
        <v>81639.5291</v>
      </c>
      <c r="AB19" s="11">
        <f t="shared" si="1"/>
        <v>91545.715330225168</v>
      </c>
      <c r="AC19" s="7">
        <v>2009</v>
      </c>
      <c r="AD19" s="69">
        <v>42669.57</v>
      </c>
      <c r="AE19" s="69">
        <v>35116.86</v>
      </c>
      <c r="AF19" s="69">
        <v>19021.723000000002</v>
      </c>
      <c r="AG19" s="7">
        <v>2009</v>
      </c>
      <c r="AH19" s="70">
        <v>535145.78700000001</v>
      </c>
      <c r="AI19" s="70">
        <v>501008.38699999999</v>
      </c>
      <c r="AJ19" s="4"/>
    </row>
    <row r="20" spans="9:36" ht="14.5">
      <c r="I20" s="7">
        <v>2010</v>
      </c>
      <c r="J20" s="5">
        <f t="shared" si="0"/>
        <v>0.55030472184463863</v>
      </c>
      <c r="K20" s="5">
        <f t="shared" si="2"/>
        <v>0.44969527815536137</v>
      </c>
      <c r="L20" s="2">
        <f t="shared" si="7"/>
        <v>0.56444094498188158</v>
      </c>
      <c r="M20" s="2">
        <f t="shared" si="7"/>
        <v>0.43555905501811842</v>
      </c>
      <c r="N20" s="131">
        <f t="shared" si="3"/>
        <v>3.5866264663502179</v>
      </c>
      <c r="O20" s="132">
        <f t="shared" si="4"/>
        <v>2.0214232222711459</v>
      </c>
      <c r="P20" s="138">
        <f t="shared" si="5"/>
        <v>3.5949647878757318</v>
      </c>
      <c r="Q20" s="131">
        <f t="shared" si="8"/>
        <v>1.1409740337870455</v>
      </c>
      <c r="R20" s="132">
        <f t="shared" si="8"/>
        <v>1.5658194658305642</v>
      </c>
      <c r="S20" s="133">
        <f t="shared" si="9"/>
        <v>0.87983296673260813</v>
      </c>
      <c r="T20" s="142">
        <f t="shared" si="6"/>
        <v>1.0305393741894047</v>
      </c>
      <c r="U20" s="5">
        <f t="shared" si="10"/>
        <v>3.5866264663502179</v>
      </c>
      <c r="W20" s="4" t="s">
        <v>236</v>
      </c>
      <c r="X20" s="4" t="s">
        <v>6</v>
      </c>
      <c r="Y20" s="7">
        <v>2010</v>
      </c>
      <c r="Z20" s="68">
        <v>85841.480299999996</v>
      </c>
      <c r="AA20" s="68">
        <v>85291.266300000003</v>
      </c>
      <c r="AB20" s="11">
        <f t="shared" si="1"/>
        <v>94896.622651722908</v>
      </c>
      <c r="AC20" s="7">
        <v>2010</v>
      </c>
      <c r="AD20" s="69">
        <v>44227.743999999999</v>
      </c>
      <c r="AE20" s="69">
        <v>38235.934000000001</v>
      </c>
      <c r="AF20" s="69">
        <v>19735.885999999999</v>
      </c>
      <c r="AG20" s="7">
        <v>2010</v>
      </c>
      <c r="AH20" s="70">
        <v>546073.42299999995</v>
      </c>
      <c r="AI20" s="70">
        <v>512191.92300000001</v>
      </c>
      <c r="AJ20" s="4"/>
    </row>
    <row r="21" spans="9:36" ht="14.5">
      <c r="I21" s="7">
        <v>2011</v>
      </c>
      <c r="J21" s="5">
        <f t="shared" si="0"/>
        <v>0.56487586386952837</v>
      </c>
      <c r="K21" s="5">
        <f t="shared" si="2"/>
        <v>0.43512413613047163</v>
      </c>
      <c r="L21" s="2">
        <f t="shared" si="7"/>
        <v>0.5575902928570835</v>
      </c>
      <c r="M21" s="2">
        <f t="shared" si="7"/>
        <v>0.4424097071429165</v>
      </c>
      <c r="N21" s="131">
        <f t="shared" si="3"/>
        <v>0.3715165664276654</v>
      </c>
      <c r="O21" s="132">
        <f t="shared" si="4"/>
        <v>2.8153302964680549</v>
      </c>
      <c r="P21" s="138">
        <f t="shared" si="5"/>
        <v>3.7791053057395274</v>
      </c>
      <c r="Q21" s="131">
        <f t="shared" si="8"/>
        <v>1.5698008444970424</v>
      </c>
      <c r="R21" s="132">
        <f t="shared" si="8"/>
        <v>1.6719128715744662</v>
      </c>
      <c r="S21" s="133">
        <f t="shared" si="9"/>
        <v>-2.8701971496438432</v>
      </c>
      <c r="T21" s="142">
        <f t="shared" si="6"/>
        <v>1.0013813110749117</v>
      </c>
      <c r="U21" s="5">
        <f t="shared" si="10"/>
        <v>0.3715165664276654</v>
      </c>
      <c r="W21" s="4" t="s">
        <v>236</v>
      </c>
      <c r="X21" s="4" t="s">
        <v>6</v>
      </c>
      <c r="Y21" s="7">
        <v>2011</v>
      </c>
      <c r="Z21" s="68">
        <v>91786.619500000001</v>
      </c>
      <c r="AA21" s="68">
        <v>89147.597599999994</v>
      </c>
      <c r="AB21" s="11">
        <f t="shared" si="1"/>
        <v>98551.491658687519</v>
      </c>
      <c r="AC21" s="7">
        <v>2011</v>
      </c>
      <c r="AD21" s="69">
        <v>44392.362999999998</v>
      </c>
      <c r="AE21" s="69">
        <v>39801.076000000001</v>
      </c>
      <c r="AF21" s="69">
        <v>21107.473999999998</v>
      </c>
      <c r="AG21" s="7">
        <v>2011</v>
      </c>
      <c r="AH21" s="70">
        <v>561665.65</v>
      </c>
      <c r="AI21" s="70">
        <v>527310.35</v>
      </c>
      <c r="AJ21" s="4"/>
    </row>
    <row r="22" spans="9:36" ht="14.5">
      <c r="I22" s="7">
        <v>2012</v>
      </c>
      <c r="J22" s="5">
        <f t="shared" si="0"/>
        <v>0.55987428955381113</v>
      </c>
      <c r="K22" s="5">
        <f t="shared" si="2"/>
        <v>0.44012571044618887</v>
      </c>
      <c r="L22" s="2">
        <f t="shared" si="7"/>
        <v>0.56237507671166975</v>
      </c>
      <c r="M22" s="2">
        <f t="shared" si="7"/>
        <v>0.43762492328833025</v>
      </c>
      <c r="N22" s="131">
        <f t="shared" si="3"/>
        <v>1.3675414178774048</v>
      </c>
      <c r="O22" s="132">
        <f t="shared" si="4"/>
        <v>2.0285690042374682</v>
      </c>
      <c r="P22" s="138">
        <f t="shared" si="5"/>
        <v>3.9453347580526099</v>
      </c>
      <c r="Q22" s="131">
        <f t="shared" si="8"/>
        <v>1.1408166493729617</v>
      </c>
      <c r="R22" s="132">
        <f t="shared" si="8"/>
        <v>1.7265768208395564</v>
      </c>
      <c r="S22" s="133">
        <f t="shared" si="9"/>
        <v>-1.4998520523351133</v>
      </c>
      <c r="T22" s="142">
        <f t="shared" si="6"/>
        <v>0.98647414509964682</v>
      </c>
      <c r="U22" s="5">
        <f t="shared" si="10"/>
        <v>1.3675414178774048</v>
      </c>
      <c r="W22" s="4" t="s">
        <v>236</v>
      </c>
      <c r="X22" s="4" t="s">
        <v>6</v>
      </c>
      <c r="Y22" s="7">
        <v>2012</v>
      </c>
      <c r="Z22" s="68">
        <v>97862.541500000007</v>
      </c>
      <c r="AA22" s="68">
        <v>95480.293699999995</v>
      </c>
      <c r="AB22" s="11">
        <f t="shared" si="1"/>
        <v>102517.39762727162</v>
      </c>
      <c r="AC22" s="7">
        <v>2012</v>
      </c>
      <c r="AD22" s="69">
        <v>45003.616999999998</v>
      </c>
      <c r="AE22" s="69">
        <v>41682.682000000001</v>
      </c>
      <c r="AF22" s="69">
        <v>21904.332999999999</v>
      </c>
      <c r="AG22" s="7">
        <v>2012</v>
      </c>
      <c r="AH22" s="70">
        <v>573175.77599999995</v>
      </c>
      <c r="AI22" s="70">
        <v>537986.87600000005</v>
      </c>
      <c r="AJ22" s="4"/>
    </row>
    <row r="23" spans="9:36" ht="14.5">
      <c r="I23" s="7">
        <v>2013</v>
      </c>
      <c r="J23" s="5">
        <f t="shared" si="0"/>
        <v>0.55697673932753089</v>
      </c>
      <c r="K23" s="5">
        <f t="shared" si="2"/>
        <v>0.44302326067246911</v>
      </c>
      <c r="L23" s="2">
        <f t="shared" si="7"/>
        <v>0.55842551444067101</v>
      </c>
      <c r="M23" s="2">
        <f t="shared" si="7"/>
        <v>0.44157448555932899</v>
      </c>
      <c r="N23" s="131">
        <f t="shared" si="3"/>
        <v>3.0552694044555295</v>
      </c>
      <c r="O23" s="132">
        <f t="shared" si="4"/>
        <v>1.3096570751883974</v>
      </c>
      <c r="P23" s="138">
        <f t="shared" si="5"/>
        <v>3.4784640056203742</v>
      </c>
      <c r="Q23" s="131">
        <f t="shared" si="8"/>
        <v>0.73134592595294534</v>
      </c>
      <c r="R23" s="132">
        <f t="shared" si="8"/>
        <v>1.5360009538184596</v>
      </c>
      <c r="S23" s="133">
        <f t="shared" si="9"/>
        <v>0.78792252468412438</v>
      </c>
      <c r="T23" s="142">
        <f t="shared" si="6"/>
        <v>0.99427749890951334</v>
      </c>
      <c r="U23" s="5">
        <f t="shared" si="10"/>
        <v>3.0552694044555295</v>
      </c>
      <c r="W23" s="4" t="s">
        <v>236</v>
      </c>
      <c r="X23" s="4" t="s">
        <v>6</v>
      </c>
      <c r="Y23" s="7">
        <v>2013</v>
      </c>
      <c r="Z23" s="68">
        <v>102787.2173</v>
      </c>
      <c r="AA23" s="68">
        <v>101326.5527</v>
      </c>
      <c r="AB23" s="11">
        <f t="shared" si="1"/>
        <v>106146.17538158451</v>
      </c>
      <c r="AC23" s="7">
        <v>2013</v>
      </c>
      <c r="AD23" s="69">
        <v>46399.819000000003</v>
      </c>
      <c r="AE23" s="69">
        <v>44019.417999999998</v>
      </c>
      <c r="AF23" s="69">
        <v>22980.057000000001</v>
      </c>
      <c r="AG23" s="7">
        <v>2013</v>
      </c>
      <c r="AH23" s="70">
        <v>580731.78399999999</v>
      </c>
      <c r="AI23" s="70">
        <v>544308.78399999999</v>
      </c>
      <c r="AJ23" s="4"/>
    </row>
    <row r="24" spans="9:36" ht="14.5">
      <c r="I24" s="7">
        <v>2014</v>
      </c>
      <c r="J24" s="5">
        <f t="shared" si="0"/>
        <v>0.55494985936395247</v>
      </c>
      <c r="K24" s="5">
        <f t="shared" si="2"/>
        <v>0.44505014063604753</v>
      </c>
      <c r="L24" s="2">
        <f t="shared" si="7"/>
        <v>0.55596329934574173</v>
      </c>
      <c r="M24" s="2">
        <f t="shared" si="7"/>
        <v>0.44403670065425832</v>
      </c>
      <c r="N24" s="131">
        <f t="shared" si="3"/>
        <v>2.0261102823026178</v>
      </c>
      <c r="O24" s="132">
        <f t="shared" si="4"/>
        <v>2.8380458650168805</v>
      </c>
      <c r="P24" s="138">
        <f t="shared" si="5"/>
        <v>4.1378040226414114</v>
      </c>
      <c r="Q24" s="131">
        <f t="shared" si="8"/>
        <v>1.5778493428093245</v>
      </c>
      <c r="R24" s="132">
        <f t="shared" si="8"/>
        <v>1.8373368461676103</v>
      </c>
      <c r="S24" s="133">
        <f t="shared" si="9"/>
        <v>-1.389075906674317</v>
      </c>
      <c r="T24" s="142">
        <f>T25*EXP(-S25/100)</f>
        <v>0.98056171161639094</v>
      </c>
      <c r="U24" s="5">
        <f t="shared" si="10"/>
        <v>2.0261102823026178</v>
      </c>
      <c r="W24" s="4" t="s">
        <v>236</v>
      </c>
      <c r="X24" s="4" t="s">
        <v>6</v>
      </c>
      <c r="Y24" s="7">
        <v>2014</v>
      </c>
      <c r="Z24" s="68">
        <v>108148.8529</v>
      </c>
      <c r="AA24" s="68">
        <v>107129.5704</v>
      </c>
      <c r="AB24" s="11">
        <f t="shared" si="1"/>
        <v>110630.43116580416</v>
      </c>
      <c r="AC24" s="7">
        <v>2014</v>
      </c>
      <c r="AD24" s="69">
        <v>47349.519</v>
      </c>
      <c r="AE24" s="69">
        <v>46254.987999999998</v>
      </c>
      <c r="AF24" s="69">
        <v>24041.535</v>
      </c>
      <c r="AG24" s="7">
        <v>2014</v>
      </c>
      <c r="AH24" s="70">
        <v>597449.32200000004</v>
      </c>
      <c r="AI24" s="70">
        <v>559565.522</v>
      </c>
      <c r="AJ24" s="4"/>
    </row>
    <row r="25" spans="9:36" ht="14.5">
      <c r="I25" s="7">
        <v>2015</v>
      </c>
      <c r="J25" s="5">
        <f t="shared" si="0"/>
        <v>0.53973165800050238</v>
      </c>
      <c r="K25" s="5">
        <f t="shared" si="2"/>
        <v>0.46026834199949762</v>
      </c>
      <c r="L25" s="2">
        <f t="shared" si="7"/>
        <v>0.54734075868222742</v>
      </c>
      <c r="M25" s="2">
        <f t="shared" si="7"/>
        <v>0.45265924131777258</v>
      </c>
      <c r="N25" s="131">
        <f t="shared" si="3"/>
        <v>4.5169280164207848</v>
      </c>
      <c r="O25" s="132">
        <f t="shared" si="4"/>
        <v>3.0156992829455831</v>
      </c>
      <c r="P25" s="138">
        <f t="shared" si="5"/>
        <v>1.9956363648272912</v>
      </c>
      <c r="Q25" s="131">
        <f t="shared" si="8"/>
        <v>1.6506151334848846</v>
      </c>
      <c r="R25" s="132">
        <f t="shared" si="8"/>
        <v>0.90334324284887924</v>
      </c>
      <c r="S25" s="133">
        <f t="shared" si="9"/>
        <v>1.9629696400870209</v>
      </c>
      <c r="T25" s="142">
        <v>1</v>
      </c>
      <c r="U25" s="5">
        <f t="shared" si="10"/>
        <v>4.5169280164207848</v>
      </c>
      <c r="W25" s="4" t="s">
        <v>236</v>
      </c>
      <c r="X25" s="4" t="s">
        <v>6</v>
      </c>
      <c r="Y25" s="7">
        <v>2015</v>
      </c>
      <c r="Z25" s="68">
        <v>112860.38920000001</v>
      </c>
      <c r="AA25" s="68">
        <v>110328.7902</v>
      </c>
      <c r="AB25" s="11">
        <f>Z25</f>
        <v>112860.38920000001</v>
      </c>
      <c r="AC25" s="7">
        <v>2015</v>
      </c>
      <c r="AD25" s="69">
        <v>49537.300999999999</v>
      </c>
      <c r="AE25" s="69">
        <v>49537.300999999999</v>
      </c>
      <c r="AF25" s="69">
        <v>25058.094000000001</v>
      </c>
      <c r="AG25" s="7">
        <v>2015</v>
      </c>
      <c r="AH25" s="70">
        <v>615741.022</v>
      </c>
      <c r="AI25" s="70">
        <v>577079.82200000004</v>
      </c>
      <c r="AJ25" s="4"/>
    </row>
    <row r="26" spans="9:36" ht="14.5">
      <c r="I26" s="7">
        <v>2016</v>
      </c>
      <c r="J26" s="5">
        <f t="shared" si="0"/>
        <v>0.53977609777701252</v>
      </c>
      <c r="K26" s="5">
        <f t="shared" si="2"/>
        <v>0.46022390222298748</v>
      </c>
      <c r="L26" s="2">
        <f t="shared" si="7"/>
        <v>0.53975387788875739</v>
      </c>
      <c r="M26" s="2">
        <f t="shared" si="7"/>
        <v>0.46024612211124255</v>
      </c>
      <c r="N26" s="131">
        <f t="shared" si="3"/>
        <v>4.952325234133248</v>
      </c>
      <c r="O26" s="132">
        <f t="shared" si="4"/>
        <v>2.8878063430504142</v>
      </c>
      <c r="P26" s="138">
        <f t="shared" si="5"/>
        <v>3.4314770463607758</v>
      </c>
      <c r="Q26" s="131">
        <f t="shared" si="8"/>
        <v>1.5587046722532123</v>
      </c>
      <c r="R26" s="132">
        <f t="shared" si="8"/>
        <v>1.5793240037012874</v>
      </c>
      <c r="S26" s="133">
        <f t="shared" si="9"/>
        <v>1.8142965581787482</v>
      </c>
      <c r="T26" s="142">
        <f>T25*EXP(S26/100)</f>
        <v>1.0183085490577604</v>
      </c>
      <c r="U26" s="5">
        <f t="shared" si="10"/>
        <v>4.952325234133248</v>
      </c>
      <c r="W26" s="4" t="s">
        <v>236</v>
      </c>
      <c r="X26" s="4" t="s">
        <v>6</v>
      </c>
      <c r="Y26" s="7">
        <v>2016</v>
      </c>
      <c r="Z26" s="68">
        <v>117641.4782</v>
      </c>
      <c r="AA26" s="68">
        <v>116800.3809</v>
      </c>
      <c r="AB26" s="11">
        <f>AB25*(AA26/Z25)</f>
        <v>116800.3809</v>
      </c>
      <c r="AC26" s="7">
        <v>2016</v>
      </c>
      <c r="AD26" s="69">
        <v>52052.311000000002</v>
      </c>
      <c r="AE26" s="69">
        <v>51386.241000000002</v>
      </c>
      <c r="AF26" s="69">
        <v>25994.45</v>
      </c>
      <c r="AG26" s="7">
        <v>2016</v>
      </c>
      <c r="AH26" s="70">
        <v>633781.66599999997</v>
      </c>
      <c r="AI26" s="70">
        <v>593963.56599999999</v>
      </c>
      <c r="AJ26" s="4"/>
    </row>
    <row r="27" spans="9:36" ht="14.5">
      <c r="I27" s="7">
        <v>2017</v>
      </c>
      <c r="J27" s="5">
        <f t="shared" si="0"/>
        <v>0.55779457926964837</v>
      </c>
      <c r="K27" s="5">
        <f t="shared" si="2"/>
        <v>0.44220542073035163</v>
      </c>
      <c r="L27" s="2">
        <f t="shared" si="7"/>
        <v>0.54878533852333045</v>
      </c>
      <c r="M27" s="2">
        <f t="shared" si="7"/>
        <v>0.45121466147666955</v>
      </c>
      <c r="N27" s="131">
        <f t="shared" si="3"/>
        <v>0.9043403819692486</v>
      </c>
      <c r="O27" s="132">
        <f t="shared" si="4"/>
        <v>2.8001498698870364</v>
      </c>
      <c r="P27" s="138">
        <f t="shared" si="5"/>
        <v>3.2954941807087579</v>
      </c>
      <c r="Q27" s="131">
        <f t="shared" si="8"/>
        <v>1.5366811942620169</v>
      </c>
      <c r="R27" s="132">
        <f t="shared" si="8"/>
        <v>1.4869752911468366</v>
      </c>
      <c r="S27" s="133">
        <f t="shared" si="9"/>
        <v>-2.1193161034396049</v>
      </c>
      <c r="T27" s="142">
        <f>T26*EXP(S27/100)</f>
        <v>0.99695445166746532</v>
      </c>
      <c r="U27" s="5">
        <f t="shared" si="10"/>
        <v>0.9043403819692486</v>
      </c>
      <c r="W27" s="4" t="s">
        <v>236</v>
      </c>
      <c r="X27" s="4" t="s">
        <v>6</v>
      </c>
      <c r="Y27" s="7">
        <v>2017</v>
      </c>
      <c r="Z27" s="68">
        <v>123664.0431</v>
      </c>
      <c r="AA27" s="68">
        <v>121582.9348</v>
      </c>
      <c r="AB27" s="11">
        <f>AB26*(AA27/Z26)</f>
        <v>120713.65740098177</v>
      </c>
      <c r="AC27" s="7">
        <v>2017</v>
      </c>
      <c r="AD27" s="69">
        <v>52525.175999999999</v>
      </c>
      <c r="AE27" s="69">
        <v>53011.49</v>
      </c>
      <c r="AF27" s="69">
        <v>27765.455999999998</v>
      </c>
      <c r="AG27" s="7">
        <v>2017</v>
      </c>
      <c r="AH27" s="70">
        <v>651779.30700000003</v>
      </c>
      <c r="AI27" s="70">
        <v>612013.60699999996</v>
      </c>
      <c r="AJ27" s="4"/>
    </row>
    <row r="28" spans="9:36" ht="14.5">
      <c r="I28" s="7">
        <v>2018</v>
      </c>
      <c r="J28" s="5">
        <f t="shared" si="0"/>
        <v>0.57477452586141931</v>
      </c>
      <c r="K28" s="5">
        <f t="shared" si="2"/>
        <v>0.42522547413858069</v>
      </c>
      <c r="L28" s="2">
        <f t="shared" si="7"/>
        <v>0.56628455256553378</v>
      </c>
      <c r="M28" s="2">
        <f t="shared" si="7"/>
        <v>0.43371544743446616</v>
      </c>
      <c r="N28" s="131">
        <f t="shared" si="3"/>
        <v>1.790619216744993</v>
      </c>
      <c r="O28" s="132">
        <f t="shared" si="4"/>
        <v>3.6482761744798253</v>
      </c>
      <c r="P28" s="138">
        <f t="shared" si="5"/>
        <v>2.2001606444643329</v>
      </c>
      <c r="Q28" s="131">
        <f t="shared" si="8"/>
        <v>2.0659624411008051</v>
      </c>
      <c r="R28" s="132">
        <f t="shared" si="8"/>
        <v>0.95424365834155156</v>
      </c>
      <c r="S28" s="133">
        <f t="shared" si="9"/>
        <v>-1.2295868826973635</v>
      </c>
      <c r="T28" s="142">
        <f>T27*EXP(S28/100)</f>
        <v>0.98477108653131418</v>
      </c>
      <c r="U28" s="5">
        <f t="shared" si="10"/>
        <v>1.790619216744993</v>
      </c>
      <c r="W28" s="4" t="s">
        <v>236</v>
      </c>
      <c r="X28" s="4" t="s">
        <v>6</v>
      </c>
      <c r="Y28" s="7">
        <v>2018</v>
      </c>
      <c r="Z28" s="68">
        <v>128162.2723</v>
      </c>
      <c r="AA28" s="68">
        <v>126415.0025</v>
      </c>
      <c r="AB28" s="11">
        <f>AB27*(AA28/Z27)</f>
        <v>123398.98421232562</v>
      </c>
      <c r="AC28" s="7">
        <v>2018</v>
      </c>
      <c r="AD28" s="69">
        <v>53474.173000000003</v>
      </c>
      <c r="AE28" s="69">
        <v>54847.775000000001</v>
      </c>
      <c r="AF28" s="69">
        <v>29614.236000000001</v>
      </c>
      <c r="AG28" s="7">
        <v>2018</v>
      </c>
      <c r="AH28" s="70">
        <v>675997.09600000002</v>
      </c>
      <c r="AI28" s="70">
        <v>635022.09600000002</v>
      </c>
      <c r="AJ28" s="4"/>
    </row>
    <row r="29" spans="9:36" ht="14.5">
      <c r="I29" s="7">
        <v>2019</v>
      </c>
      <c r="J29" s="5">
        <f t="shared" si="0"/>
        <v>0.58391517210306354</v>
      </c>
      <c r="K29" s="5">
        <f t="shared" si="2"/>
        <v>0.41608482789693646</v>
      </c>
      <c r="L29" s="2">
        <f t="shared" si="7"/>
        <v>0.57934484898224148</v>
      </c>
      <c r="M29" s="2">
        <f t="shared" si="7"/>
        <v>0.42065515101775858</v>
      </c>
      <c r="N29" s="134">
        <f t="shared" si="3"/>
        <v>3.3148024468092174</v>
      </c>
      <c r="O29" s="135">
        <f t="shared" si="4"/>
        <v>3.2600406476257504</v>
      </c>
      <c r="P29" s="139"/>
      <c r="Q29" s="134"/>
      <c r="R29" s="135"/>
      <c r="S29" s="136"/>
      <c r="T29" s="143"/>
      <c r="U29" s="5"/>
      <c r="W29" s="4" t="s">
        <v>236</v>
      </c>
      <c r="X29" s="4" t="s">
        <v>6</v>
      </c>
      <c r="Y29" s="7">
        <v>2019</v>
      </c>
      <c r="Z29" s="68"/>
      <c r="AA29" s="68"/>
      <c r="AB29" s="11"/>
      <c r="AC29" s="7">
        <v>2019</v>
      </c>
      <c r="AD29" s="69">
        <v>55276.442000000003</v>
      </c>
      <c r="AE29" s="69">
        <v>56922.512999999999</v>
      </c>
      <c r="AF29" s="69">
        <v>31248.069</v>
      </c>
      <c r="AG29" s="7">
        <v>2019</v>
      </c>
      <c r="AH29" s="70">
        <v>698398.03200000001</v>
      </c>
      <c r="AI29" s="70">
        <v>656587.13199999998</v>
      </c>
      <c r="AJ29" s="4"/>
    </row>
    <row r="30" spans="9:36" ht="14.5">
      <c r="Y30" s="8"/>
      <c r="Z30" s="68"/>
      <c r="AA30" s="68"/>
      <c r="AB30" s="8"/>
      <c r="AC30" s="8"/>
      <c r="AD30" s="69">
        <v>54759.569000000003</v>
      </c>
      <c r="AE30" s="69">
        <v>58506.440999999999</v>
      </c>
      <c r="AF30" s="69">
        <v>31931.16</v>
      </c>
      <c r="AG30" s="8"/>
      <c r="AH30" s="70">
        <v>670438.36</v>
      </c>
      <c r="AI30" s="70">
        <v>635685.26</v>
      </c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8" width="11.54296875" style="1"/>
    <col min="9" max="9" width="9.7265625" style="1" customWidth="1"/>
    <col min="10" max="10" width="9.36328125" style="1" customWidth="1"/>
    <col min="11" max="11" width="8.90625" style="1" customWidth="1"/>
    <col min="12" max="12" width="9.7265625" style="1" customWidth="1"/>
    <col min="13" max="13" width="10.81640625" style="1" customWidth="1"/>
    <col min="14" max="19" width="11.54296875" style="1"/>
    <col min="20" max="20" width="12.453125" style="1" bestFit="1" customWidth="1"/>
    <col min="21" max="21" width="11.54296875" style="1"/>
    <col min="22" max="22" width="4.08984375" style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U3" s="105"/>
      <c r="V3" s="105"/>
      <c r="W3" s="105"/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71" t="s">
        <v>161</v>
      </c>
      <c r="AA4" s="71" t="s">
        <v>162</v>
      </c>
      <c r="AB4" s="13"/>
      <c r="AC4" s="7" t="s">
        <v>26</v>
      </c>
      <c r="AD4" s="72" t="s">
        <v>163</v>
      </c>
      <c r="AE4" s="72" t="s">
        <v>164</v>
      </c>
      <c r="AF4" s="72" t="s">
        <v>165</v>
      </c>
      <c r="AG4" s="7" t="s">
        <v>26</v>
      </c>
      <c r="AH4" s="73" t="s">
        <v>166</v>
      </c>
      <c r="AI4" s="73" t="s">
        <v>167</v>
      </c>
      <c r="AJ4" s="4"/>
    </row>
    <row r="5" spans="9:36" ht="14.5">
      <c r="I5" s="7">
        <v>1995</v>
      </c>
      <c r="J5" s="5">
        <f t="shared" ref="J5:J29" si="0">AF5*(AH5/AI5)/AE5</f>
        <v>0.62901284918063982</v>
      </c>
      <c r="K5" s="5">
        <f>1-J5</f>
        <v>0.37098715081936018</v>
      </c>
      <c r="N5" s="128"/>
      <c r="O5" s="129"/>
      <c r="P5" s="137"/>
      <c r="Q5" s="128"/>
      <c r="R5" s="129"/>
      <c r="S5" s="130"/>
      <c r="T5" s="141"/>
      <c r="W5" s="4" t="s">
        <v>219</v>
      </c>
      <c r="X5" s="4" t="s">
        <v>6</v>
      </c>
      <c r="Y5" s="7">
        <v>1995</v>
      </c>
      <c r="Z5" s="71" t="s">
        <v>45</v>
      </c>
      <c r="AA5" s="71" t="s">
        <v>60</v>
      </c>
      <c r="AB5" s="11" t="e">
        <f t="shared" ref="AB5:AB24" si="1">AB6/(AA6/Z5)</f>
        <v>#VALUE!</v>
      </c>
      <c r="AC5" s="7">
        <v>1995</v>
      </c>
      <c r="AD5" s="72" t="s">
        <v>45</v>
      </c>
      <c r="AE5" s="72">
        <v>2724.7855169999998</v>
      </c>
      <c r="AF5" s="72">
        <v>1387.5386940000001</v>
      </c>
      <c r="AG5" s="7">
        <v>1995</v>
      </c>
      <c r="AH5" s="73">
        <v>303065.02399999998</v>
      </c>
      <c r="AI5" s="73">
        <v>245351.70600000001</v>
      </c>
      <c r="AJ5" s="4"/>
    </row>
    <row r="6" spans="9:36" ht="14.5">
      <c r="I6" s="7">
        <v>1996</v>
      </c>
      <c r="J6" s="5">
        <f t="shared" si="0"/>
        <v>0.63338340145846661</v>
      </c>
      <c r="K6" s="5">
        <f t="shared" ref="K6:K29" si="2">1-J6</f>
        <v>0.36661659854153339</v>
      </c>
      <c r="L6" s="2">
        <f>(J6+J5)/2</f>
        <v>0.63119812531955322</v>
      </c>
      <c r="M6" s="2">
        <f>(K6+K5)/2</f>
        <v>0.36880187468044678</v>
      </c>
      <c r="N6" s="131" t="e">
        <f t="shared" ref="N6:N29" si="3">(LN(AD6)-LN(AD5))*100</f>
        <v>#VALUE!</v>
      </c>
      <c r="O6" s="132">
        <f t="shared" ref="O6:O29" si="4">(LN(AH6)-LN(AH5))*100</f>
        <v>2.8454380254322231</v>
      </c>
      <c r="P6" s="138" t="e">
        <f t="shared" ref="P6:P29" si="5">(LN(AB6)-LN(AB5))*100</f>
        <v>#VALUE!</v>
      </c>
      <c r="Q6" s="131">
        <f>L6*O6</f>
        <v>1.7960351473657905</v>
      </c>
      <c r="R6" s="132" t="e">
        <f>M6*P6</f>
        <v>#VALUE!</v>
      </c>
      <c r="S6" s="133" t="e">
        <f>N6-Q6-R6</f>
        <v>#VALUE!</v>
      </c>
      <c r="T6" s="142" t="e">
        <f t="shared" ref="T6:T23" si="6">T7*EXP(-S7/100)</f>
        <v>#VALUE!</v>
      </c>
      <c r="U6" s="5" t="e">
        <f>N6</f>
        <v>#VALUE!</v>
      </c>
      <c r="W6" s="4" t="s">
        <v>219</v>
      </c>
      <c r="X6" s="4" t="s">
        <v>6</v>
      </c>
      <c r="Y6" s="7">
        <v>1996</v>
      </c>
      <c r="Z6" s="71" t="s">
        <v>45</v>
      </c>
      <c r="AA6" s="71" t="s">
        <v>45</v>
      </c>
      <c r="AB6" s="11" t="e">
        <f t="shared" si="1"/>
        <v>#VALUE!</v>
      </c>
      <c r="AC6" s="7">
        <v>1996</v>
      </c>
      <c r="AD6" s="72" t="s">
        <v>45</v>
      </c>
      <c r="AE6" s="72">
        <v>2901.2991609999999</v>
      </c>
      <c r="AF6" s="72">
        <v>1494.4737950000001</v>
      </c>
      <c r="AG6" s="7">
        <v>1996</v>
      </c>
      <c r="AH6" s="73">
        <v>311812.41200000001</v>
      </c>
      <c r="AI6" s="73">
        <v>253584.38800000001</v>
      </c>
      <c r="AJ6" s="4"/>
    </row>
    <row r="7" spans="9:36" ht="14.5">
      <c r="I7" s="7">
        <v>1997</v>
      </c>
      <c r="J7" s="5">
        <f t="shared" si="0"/>
        <v>0.62109891627402758</v>
      </c>
      <c r="K7" s="5">
        <f t="shared" si="2"/>
        <v>0.37890108372597242</v>
      </c>
      <c r="L7" s="2">
        <f t="shared" ref="L7:M29" si="7">(J7+J6)/2</f>
        <v>0.62724115886624709</v>
      </c>
      <c r="M7" s="2">
        <f t="shared" si="7"/>
        <v>0.37275884113375291</v>
      </c>
      <c r="N7" s="131" t="e">
        <f t="shared" si="3"/>
        <v>#VALUE!</v>
      </c>
      <c r="O7" s="132">
        <f t="shared" si="4"/>
        <v>1.3238720328731191</v>
      </c>
      <c r="P7" s="138" t="e">
        <f t="shared" si="5"/>
        <v>#VALUE!</v>
      </c>
      <c r="Q7" s="131">
        <f t="shared" ref="Q7:R29" si="8">L7*O7</f>
        <v>0.83038702808994957</v>
      </c>
      <c r="R7" s="132" t="e">
        <f t="shared" si="8"/>
        <v>#VALUE!</v>
      </c>
      <c r="S7" s="133" t="e">
        <f t="shared" ref="S7:S29" si="9">N7-Q7-R7</f>
        <v>#VALUE!</v>
      </c>
      <c r="T7" s="142" t="e">
        <f t="shared" si="6"/>
        <v>#VALUE!</v>
      </c>
      <c r="U7" s="5" t="e">
        <f t="shared" ref="U7:U29" si="10">N7</f>
        <v>#VALUE!</v>
      </c>
      <c r="W7" s="4" t="s">
        <v>219</v>
      </c>
      <c r="X7" s="4" t="s">
        <v>6</v>
      </c>
      <c r="Y7" s="7">
        <v>1997</v>
      </c>
      <c r="Z7" s="71" t="s">
        <v>45</v>
      </c>
      <c r="AA7" s="71" t="s">
        <v>45</v>
      </c>
      <c r="AB7" s="11" t="e">
        <f t="shared" si="1"/>
        <v>#VALUE!</v>
      </c>
      <c r="AC7" s="7">
        <v>1997</v>
      </c>
      <c r="AD7" s="72" t="s">
        <v>45</v>
      </c>
      <c r="AE7" s="72">
        <v>3060.3606970000001</v>
      </c>
      <c r="AF7" s="72">
        <v>1554.1315030000001</v>
      </c>
      <c r="AG7" s="7">
        <v>1997</v>
      </c>
      <c r="AH7" s="73">
        <v>315967.85499999998</v>
      </c>
      <c r="AI7" s="73">
        <v>258343.345</v>
      </c>
      <c r="AJ7" s="4"/>
    </row>
    <row r="8" spans="9:36" ht="14.5">
      <c r="I8" s="7">
        <v>1998</v>
      </c>
      <c r="J8" s="5">
        <f t="shared" si="0"/>
        <v>0.60892690837817964</v>
      </c>
      <c r="K8" s="5">
        <f t="shared" si="2"/>
        <v>0.39107309162182036</v>
      </c>
      <c r="L8" s="2">
        <f t="shared" si="7"/>
        <v>0.61501291232610367</v>
      </c>
      <c r="M8" s="2">
        <f t="shared" si="7"/>
        <v>0.38498708767389639</v>
      </c>
      <c r="N8" s="131" t="e">
        <f t="shared" si="3"/>
        <v>#VALUE!</v>
      </c>
      <c r="O8" s="132">
        <f t="shared" si="4"/>
        <v>0.85062870970880056</v>
      </c>
      <c r="P8" s="138" t="e">
        <f t="shared" si="5"/>
        <v>#VALUE!</v>
      </c>
      <c r="Q8" s="131">
        <f t="shared" si="8"/>
        <v>0.52314764006620529</v>
      </c>
      <c r="R8" s="132" t="e">
        <f t="shared" si="8"/>
        <v>#VALUE!</v>
      </c>
      <c r="S8" s="133" t="e">
        <f t="shared" si="9"/>
        <v>#VALUE!</v>
      </c>
      <c r="T8" s="142" t="e">
        <f t="shared" si="6"/>
        <v>#VALUE!</v>
      </c>
      <c r="U8" s="5" t="e">
        <f t="shared" si="10"/>
        <v>#VALUE!</v>
      </c>
      <c r="W8" s="4" t="s">
        <v>219</v>
      </c>
      <c r="X8" s="4" t="s">
        <v>6</v>
      </c>
      <c r="Y8" s="7">
        <v>1998</v>
      </c>
      <c r="Z8" s="71" t="s">
        <v>45</v>
      </c>
      <c r="AA8" s="71" t="s">
        <v>45</v>
      </c>
      <c r="AB8" s="11" t="e">
        <f t="shared" si="1"/>
        <v>#VALUE!</v>
      </c>
      <c r="AC8" s="7">
        <v>1998</v>
      </c>
      <c r="AD8" s="72" t="s">
        <v>45</v>
      </c>
      <c r="AE8" s="72">
        <v>3295.5528789999998</v>
      </c>
      <c r="AF8" s="72">
        <v>1645.2413449999999</v>
      </c>
      <c r="AG8" s="7">
        <v>1998</v>
      </c>
      <c r="AH8" s="73">
        <v>318667.03200000001</v>
      </c>
      <c r="AI8" s="73">
        <v>261260.22700000001</v>
      </c>
      <c r="AJ8" s="4"/>
    </row>
    <row r="9" spans="9:36" ht="14.5">
      <c r="I9" s="7">
        <v>1999</v>
      </c>
      <c r="J9" s="5">
        <f t="shared" si="0"/>
        <v>0.61377587604176176</v>
      </c>
      <c r="K9" s="5">
        <f t="shared" si="2"/>
        <v>0.38622412395823824</v>
      </c>
      <c r="L9" s="2">
        <f t="shared" si="7"/>
        <v>0.6113513922099707</v>
      </c>
      <c r="M9" s="2">
        <f t="shared" si="7"/>
        <v>0.3886486077900293</v>
      </c>
      <c r="N9" s="131" t="e">
        <f t="shared" si="3"/>
        <v>#VALUE!</v>
      </c>
      <c r="O9" s="132">
        <f t="shared" si="4"/>
        <v>1.5454920493150226</v>
      </c>
      <c r="P9" s="138" t="e">
        <f t="shared" si="5"/>
        <v>#VALUE!</v>
      </c>
      <c r="Q9" s="131">
        <f t="shared" si="8"/>
        <v>0.94483871599817981</v>
      </c>
      <c r="R9" s="132" t="e">
        <f t="shared" si="8"/>
        <v>#VALUE!</v>
      </c>
      <c r="S9" s="133" t="e">
        <f t="shared" si="9"/>
        <v>#VALUE!</v>
      </c>
      <c r="T9" s="142" t="e">
        <f t="shared" si="6"/>
        <v>#VALUE!</v>
      </c>
      <c r="U9" s="5" t="e">
        <f t="shared" si="10"/>
        <v>#VALUE!</v>
      </c>
      <c r="W9" s="4" t="s">
        <v>219</v>
      </c>
      <c r="X9" s="4" t="s">
        <v>6</v>
      </c>
      <c r="Y9" s="7">
        <v>1999</v>
      </c>
      <c r="Z9" s="71" t="s">
        <v>45</v>
      </c>
      <c r="AA9" s="71" t="s">
        <v>45</v>
      </c>
      <c r="AB9" s="11" t="e">
        <f t="shared" si="1"/>
        <v>#VALUE!</v>
      </c>
      <c r="AC9" s="7">
        <v>1999</v>
      </c>
      <c r="AD9" s="72" t="s">
        <v>45</v>
      </c>
      <c r="AE9" s="72">
        <v>3426.0638490000001</v>
      </c>
      <c r="AF9" s="72">
        <v>1723.0068000000001</v>
      </c>
      <c r="AG9" s="7">
        <v>1999</v>
      </c>
      <c r="AH9" s="73">
        <v>323630.26</v>
      </c>
      <c r="AI9" s="73">
        <v>265173.94300000003</v>
      </c>
      <c r="AJ9" s="4"/>
    </row>
    <row r="10" spans="9:36" ht="14.5">
      <c r="I10" s="7">
        <v>2000</v>
      </c>
      <c r="J10" s="5">
        <f t="shared" si="0"/>
        <v>0.59092395217653382</v>
      </c>
      <c r="K10" s="5">
        <f t="shared" si="2"/>
        <v>0.40907604782346618</v>
      </c>
      <c r="L10" s="2">
        <f t="shared" si="7"/>
        <v>0.60234991410914773</v>
      </c>
      <c r="M10" s="2">
        <f t="shared" si="7"/>
        <v>0.39765008589085221</v>
      </c>
      <c r="N10" s="131" t="e">
        <f t="shared" si="3"/>
        <v>#VALUE!</v>
      </c>
      <c r="O10" s="132">
        <f t="shared" si="4"/>
        <v>1.5924976197085883</v>
      </c>
      <c r="P10" s="138" t="e">
        <f t="shared" si="5"/>
        <v>#VALUE!</v>
      </c>
      <c r="Q10" s="131">
        <f t="shared" si="8"/>
        <v>0.95924080445049031</v>
      </c>
      <c r="R10" s="132" t="e">
        <f t="shared" si="8"/>
        <v>#VALUE!</v>
      </c>
      <c r="S10" s="133" t="e">
        <f t="shared" si="9"/>
        <v>#VALUE!</v>
      </c>
      <c r="T10" s="142">
        <f t="shared" si="6"/>
        <v>0.6891660852498227</v>
      </c>
      <c r="U10" s="5" t="e">
        <f t="shared" si="10"/>
        <v>#VALUE!</v>
      </c>
      <c r="W10" s="4" t="s">
        <v>219</v>
      </c>
      <c r="X10" s="4" t="s">
        <v>6</v>
      </c>
      <c r="Y10" s="7">
        <v>2000</v>
      </c>
      <c r="Z10" s="71">
        <v>13797.867872999999</v>
      </c>
      <c r="AA10" s="71">
        <v>13495.713825000001</v>
      </c>
      <c r="AB10" s="11">
        <f t="shared" si="1"/>
        <v>20712.076774897141</v>
      </c>
      <c r="AC10" s="7">
        <v>2000</v>
      </c>
      <c r="AD10" s="72">
        <v>5277.2371000000003</v>
      </c>
      <c r="AE10" s="72">
        <v>3702.707402</v>
      </c>
      <c r="AF10" s="72">
        <v>1797.3897629999999</v>
      </c>
      <c r="AG10" s="7">
        <v>2000</v>
      </c>
      <c r="AH10" s="73">
        <v>328825.32</v>
      </c>
      <c r="AI10" s="73">
        <v>270119.86700000003</v>
      </c>
      <c r="AJ10" s="4"/>
    </row>
    <row r="11" spans="9:36" ht="14.5">
      <c r="I11" s="7">
        <v>2001</v>
      </c>
      <c r="J11" s="5">
        <f t="shared" si="0"/>
        <v>0.61688622490609368</v>
      </c>
      <c r="K11" s="5">
        <f t="shared" si="2"/>
        <v>0.38311377509390632</v>
      </c>
      <c r="L11" s="2">
        <f t="shared" si="7"/>
        <v>0.60390508854131375</v>
      </c>
      <c r="M11" s="2">
        <f t="shared" si="7"/>
        <v>0.39609491145868625</v>
      </c>
      <c r="N11" s="131">
        <f t="shared" si="3"/>
        <v>-2.0113611245912821</v>
      </c>
      <c r="O11" s="132">
        <f t="shared" si="4"/>
        <v>-2.1955462597304631</v>
      </c>
      <c r="P11" s="138">
        <f t="shared" si="5"/>
        <v>-1.5827775712269343</v>
      </c>
      <c r="Q11" s="131">
        <f t="shared" si="8"/>
        <v>-1.3259015583790756</v>
      </c>
      <c r="R11" s="132">
        <f t="shared" si="8"/>
        <v>-0.62693014193392704</v>
      </c>
      <c r="S11" s="133">
        <f t="shared" si="9"/>
        <v>-5.8529424278279452E-2</v>
      </c>
      <c r="T11" s="142">
        <f t="shared" si="6"/>
        <v>0.68876283832836727</v>
      </c>
      <c r="U11" s="5">
        <f t="shared" si="10"/>
        <v>-2.0113611245912821</v>
      </c>
      <c r="W11" s="4" t="s">
        <v>219</v>
      </c>
      <c r="X11" s="4" t="s">
        <v>6</v>
      </c>
      <c r="Y11" s="7">
        <v>2001</v>
      </c>
      <c r="Z11" s="71">
        <v>14303.544076</v>
      </c>
      <c r="AA11" s="71">
        <v>13581.197543</v>
      </c>
      <c r="AB11" s="11">
        <f t="shared" si="1"/>
        <v>20386.831414446639</v>
      </c>
      <c r="AC11" s="7">
        <v>2001</v>
      </c>
      <c r="AD11" s="72">
        <v>5172.1531560000003</v>
      </c>
      <c r="AE11" s="72">
        <v>3802.2736570000002</v>
      </c>
      <c r="AF11" s="72">
        <v>1940.9370610000001</v>
      </c>
      <c r="AG11" s="7">
        <v>2001</v>
      </c>
      <c r="AH11" s="73">
        <v>321684.48499999999</v>
      </c>
      <c r="AI11" s="73">
        <v>266190.85100000002</v>
      </c>
      <c r="AJ11" s="4"/>
    </row>
    <row r="12" spans="9:36" ht="14.5">
      <c r="I12" s="7">
        <v>2002</v>
      </c>
      <c r="J12" s="5">
        <f t="shared" si="0"/>
        <v>0.61248455447057437</v>
      </c>
      <c r="K12" s="5">
        <f t="shared" si="2"/>
        <v>0.38751544552942563</v>
      </c>
      <c r="L12" s="2">
        <f t="shared" si="7"/>
        <v>0.61468538968833397</v>
      </c>
      <c r="M12" s="2">
        <f t="shared" si="7"/>
        <v>0.38531461031166597</v>
      </c>
      <c r="N12" s="131">
        <f t="shared" si="3"/>
        <v>3.0966116715397618</v>
      </c>
      <c r="O12" s="132">
        <f t="shared" si="4"/>
        <v>3.0230761486365054</v>
      </c>
      <c r="P12" s="138">
        <f t="shared" si="5"/>
        <v>-0.61611242783108366</v>
      </c>
      <c r="Q12" s="131">
        <f t="shared" si="8"/>
        <v>1.8582407404821382</v>
      </c>
      <c r="R12" s="132">
        <f t="shared" si="8"/>
        <v>-0.23739712003790842</v>
      </c>
      <c r="S12" s="133">
        <f t="shared" si="9"/>
        <v>1.475768051095532</v>
      </c>
      <c r="T12" s="142">
        <f t="shared" si="6"/>
        <v>0.69900275309502269</v>
      </c>
      <c r="U12" s="5">
        <f t="shared" si="10"/>
        <v>3.0966116715397618</v>
      </c>
      <c r="W12" s="4" t="s">
        <v>219</v>
      </c>
      <c r="X12" s="4" t="s">
        <v>6</v>
      </c>
      <c r="Y12" s="7">
        <v>2002</v>
      </c>
      <c r="Z12" s="71">
        <v>14806.470555</v>
      </c>
      <c r="AA12" s="71">
        <v>14215.689084</v>
      </c>
      <c r="AB12" s="11">
        <f t="shared" si="1"/>
        <v>20261.611755507227</v>
      </c>
      <c r="AC12" s="7">
        <v>2002</v>
      </c>
      <c r="AD12" s="72">
        <v>5334.82024</v>
      </c>
      <c r="AE12" s="72">
        <v>3997.1992409999998</v>
      </c>
      <c r="AF12" s="72">
        <v>2008.1677769999999</v>
      </c>
      <c r="AG12" s="7">
        <v>2002</v>
      </c>
      <c r="AH12" s="73">
        <v>331557.73800000001</v>
      </c>
      <c r="AI12" s="73">
        <v>271961.99900000001</v>
      </c>
      <c r="AJ12" s="4"/>
    </row>
    <row r="13" spans="9:36" ht="14.5">
      <c r="I13" s="7">
        <v>2003</v>
      </c>
      <c r="J13" s="5">
        <f t="shared" si="0"/>
        <v>0.61206269877606068</v>
      </c>
      <c r="K13" s="5">
        <f t="shared" si="2"/>
        <v>0.38793730122393932</v>
      </c>
      <c r="L13" s="2">
        <f t="shared" si="7"/>
        <v>0.61227362662331752</v>
      </c>
      <c r="M13" s="2">
        <f t="shared" si="7"/>
        <v>0.38772637337668248</v>
      </c>
      <c r="N13" s="131">
        <f t="shared" si="3"/>
        <v>4.7337090570328755</v>
      </c>
      <c r="O13" s="132">
        <f t="shared" si="4"/>
        <v>-1.3657891930195731</v>
      </c>
      <c r="P13" s="138">
        <f t="shared" si="5"/>
        <v>0.79747920777961667</v>
      </c>
      <c r="Q13" s="131">
        <f t="shared" si="8"/>
        <v>-0.83623670241302828</v>
      </c>
      <c r="R13" s="132">
        <f t="shared" si="8"/>
        <v>0.3092037210757006</v>
      </c>
      <c r="S13" s="133">
        <f t="shared" si="9"/>
        <v>5.2607420383702035</v>
      </c>
      <c r="T13" s="142">
        <f t="shared" si="6"/>
        <v>0.73675993117066296</v>
      </c>
      <c r="U13" s="5">
        <f t="shared" si="10"/>
        <v>4.7337090570328755</v>
      </c>
      <c r="W13" s="4" t="s">
        <v>219</v>
      </c>
      <c r="X13" s="4" t="s">
        <v>6</v>
      </c>
      <c r="Y13" s="7">
        <v>2003</v>
      </c>
      <c r="Z13" s="71">
        <v>15248.59158</v>
      </c>
      <c r="AA13" s="71">
        <v>14925.021159</v>
      </c>
      <c r="AB13" s="11">
        <f t="shared" si="1"/>
        <v>20423.839904525343</v>
      </c>
      <c r="AC13" s="7">
        <v>2003</v>
      </c>
      <c r="AD13" s="72">
        <v>5593.4276819999995</v>
      </c>
      <c r="AE13" s="72">
        <v>4251.1778270000004</v>
      </c>
      <c r="AF13" s="72">
        <v>2132.5187430000001</v>
      </c>
      <c r="AG13" s="7">
        <v>2003</v>
      </c>
      <c r="AH13" s="73">
        <v>327060.14199999999</v>
      </c>
      <c r="AI13" s="73">
        <v>268049.68</v>
      </c>
      <c r="AJ13" s="4"/>
    </row>
    <row r="14" spans="9:36" ht="14.5">
      <c r="I14" s="7">
        <v>2004</v>
      </c>
      <c r="J14" s="5">
        <f t="shared" si="0"/>
        <v>0.61661651670935247</v>
      </c>
      <c r="K14" s="5">
        <f t="shared" si="2"/>
        <v>0.38338348329064753</v>
      </c>
      <c r="L14" s="2">
        <f t="shared" si="7"/>
        <v>0.61433960774270657</v>
      </c>
      <c r="M14" s="2">
        <f t="shared" si="7"/>
        <v>0.38566039225729343</v>
      </c>
      <c r="N14" s="131">
        <f t="shared" si="3"/>
        <v>-1.2125524290947709</v>
      </c>
      <c r="O14" s="132">
        <f t="shared" si="4"/>
        <v>-4.2726011967335609</v>
      </c>
      <c r="P14" s="138">
        <f t="shared" si="5"/>
        <v>2.8575506350241753</v>
      </c>
      <c r="Q14" s="131">
        <f t="shared" si="8"/>
        <v>-2.6248281432423144</v>
      </c>
      <c r="R14" s="132">
        <f t="shared" si="8"/>
        <v>1.1020440987985014</v>
      </c>
      <c r="S14" s="133">
        <f t="shared" si="9"/>
        <v>0.31023161534904209</v>
      </c>
      <c r="T14" s="142">
        <f t="shared" si="6"/>
        <v>0.73904914249900255</v>
      </c>
      <c r="U14" s="5">
        <f t="shared" si="10"/>
        <v>-1.2125524290947709</v>
      </c>
      <c r="W14" s="4" t="s">
        <v>219</v>
      </c>
      <c r="X14" s="4" t="s">
        <v>6</v>
      </c>
      <c r="Y14" s="7">
        <v>2004</v>
      </c>
      <c r="Z14" s="71">
        <v>15754.038832</v>
      </c>
      <c r="AA14" s="71">
        <v>15690.613224000001</v>
      </c>
      <c r="AB14" s="11">
        <f t="shared" si="1"/>
        <v>21015.880109945487</v>
      </c>
      <c r="AC14" s="7">
        <v>2004</v>
      </c>
      <c r="AD14" s="72">
        <v>5526.013978</v>
      </c>
      <c r="AE14" s="72">
        <v>4289.120664</v>
      </c>
      <c r="AF14" s="72">
        <v>2171.4353460000002</v>
      </c>
      <c r="AG14" s="7">
        <v>2004</v>
      </c>
      <c r="AH14" s="73">
        <v>313380.48599999998</v>
      </c>
      <c r="AI14" s="73">
        <v>257297.42199999999</v>
      </c>
      <c r="AJ14" s="4"/>
    </row>
    <row r="15" spans="9:36" ht="14.5">
      <c r="I15" s="7">
        <v>2005</v>
      </c>
      <c r="J15" s="5">
        <f t="shared" si="0"/>
        <v>0.60731628463334209</v>
      </c>
      <c r="K15" s="5">
        <f t="shared" si="2"/>
        <v>0.39268371536665791</v>
      </c>
      <c r="L15" s="2">
        <f t="shared" si="7"/>
        <v>0.61196640067134722</v>
      </c>
      <c r="M15" s="2">
        <f t="shared" si="7"/>
        <v>0.38803359932865272</v>
      </c>
      <c r="N15" s="131">
        <f t="shared" si="3"/>
        <v>2.4467756361520543</v>
      </c>
      <c r="O15" s="132">
        <f t="shared" si="4"/>
        <v>4.4632564065359759</v>
      </c>
      <c r="P15" s="138">
        <f t="shared" si="5"/>
        <v>-2.5233310191994818</v>
      </c>
      <c r="Q15" s="131">
        <f t="shared" si="8"/>
        <v>2.7313629583811525</v>
      </c>
      <c r="R15" s="132">
        <f t="shared" si="8"/>
        <v>-0.97913721767761264</v>
      </c>
      <c r="S15" s="133">
        <f t="shared" si="9"/>
        <v>0.69454989544851442</v>
      </c>
      <c r="T15" s="142">
        <f t="shared" si="6"/>
        <v>0.74420007473606409</v>
      </c>
      <c r="U15" s="5">
        <f t="shared" si="10"/>
        <v>2.4467756361520543</v>
      </c>
      <c r="W15" s="4" t="s">
        <v>219</v>
      </c>
      <c r="X15" s="4" t="s">
        <v>6</v>
      </c>
      <c r="Y15" s="7">
        <v>2005</v>
      </c>
      <c r="Z15" s="71">
        <v>15553.60347</v>
      </c>
      <c r="AA15" s="71">
        <v>15361.485817999999</v>
      </c>
      <c r="AB15" s="11">
        <f t="shared" si="1"/>
        <v>20492.21458093432</v>
      </c>
      <c r="AC15" s="7">
        <v>2005</v>
      </c>
      <c r="AD15" s="72">
        <v>5662.890848</v>
      </c>
      <c r="AE15" s="72">
        <v>4481.5392300000003</v>
      </c>
      <c r="AF15" s="72">
        <v>2236.450405</v>
      </c>
      <c r="AG15" s="7">
        <v>2005</v>
      </c>
      <c r="AH15" s="73">
        <v>327684.29399999999</v>
      </c>
      <c r="AI15" s="73">
        <v>269260.57500000001</v>
      </c>
      <c r="AJ15" s="4"/>
    </row>
    <row r="16" spans="9:36" ht="14.5">
      <c r="I16" s="7">
        <v>2006</v>
      </c>
      <c r="J16" s="5">
        <f t="shared" si="0"/>
        <v>0.6177679691271355</v>
      </c>
      <c r="K16" s="5">
        <f t="shared" si="2"/>
        <v>0.3822320308728645</v>
      </c>
      <c r="L16" s="2">
        <f t="shared" si="7"/>
        <v>0.61254212688023879</v>
      </c>
      <c r="M16" s="2">
        <f t="shared" si="7"/>
        <v>0.38745787311976121</v>
      </c>
      <c r="N16" s="131">
        <f t="shared" si="3"/>
        <v>2.6414772781480522</v>
      </c>
      <c r="O16" s="132">
        <f t="shared" si="4"/>
        <v>1.8720378804777837</v>
      </c>
      <c r="P16" s="138">
        <f t="shared" si="5"/>
        <v>17.247376581672924</v>
      </c>
      <c r="Q16" s="131">
        <f t="shared" si="8"/>
        <v>1.146702064908236</v>
      </c>
      <c r="R16" s="132">
        <f t="shared" si="8"/>
        <v>6.682631847230569</v>
      </c>
      <c r="S16" s="133">
        <f t="shared" si="9"/>
        <v>-5.1878566339907533</v>
      </c>
      <c r="T16" s="142">
        <f t="shared" si="6"/>
        <v>0.70657641060383169</v>
      </c>
      <c r="U16" s="5">
        <f t="shared" si="10"/>
        <v>2.6414772781480522</v>
      </c>
      <c r="W16" s="4" t="s">
        <v>219</v>
      </c>
      <c r="X16" s="4" t="s">
        <v>6</v>
      </c>
      <c r="Y16" s="7">
        <v>2006</v>
      </c>
      <c r="Z16" s="71">
        <v>18722.489944000001</v>
      </c>
      <c r="AA16" s="71">
        <v>18481.423860999999</v>
      </c>
      <c r="AB16" s="11">
        <f t="shared" si="1"/>
        <v>24349.682326111895</v>
      </c>
      <c r="AC16" s="7">
        <v>2006</v>
      </c>
      <c r="AD16" s="72">
        <v>5814.4679470000001</v>
      </c>
      <c r="AE16" s="72">
        <v>4698.4401189999999</v>
      </c>
      <c r="AF16" s="72">
        <v>2385.4405569999999</v>
      </c>
      <c r="AG16" s="7">
        <v>2006</v>
      </c>
      <c r="AH16" s="73">
        <v>333876.44699999999</v>
      </c>
      <c r="AI16" s="73">
        <v>274394.435</v>
      </c>
      <c r="AJ16" s="4"/>
    </row>
    <row r="17" spans="9:36" ht="14.5">
      <c r="I17" s="7">
        <v>2007</v>
      </c>
      <c r="J17" s="5">
        <f t="shared" si="0"/>
        <v>0.60279155412439012</v>
      </c>
      <c r="K17" s="5">
        <f t="shared" si="2"/>
        <v>0.39720844587560988</v>
      </c>
      <c r="L17" s="2">
        <f t="shared" si="7"/>
        <v>0.61027976162576281</v>
      </c>
      <c r="M17" s="2">
        <f t="shared" si="7"/>
        <v>0.38972023837423719</v>
      </c>
      <c r="N17" s="131">
        <f t="shared" si="3"/>
        <v>4.4265842534034761</v>
      </c>
      <c r="O17" s="132">
        <f t="shared" si="4"/>
        <v>1.9821305687983681</v>
      </c>
      <c r="P17" s="138">
        <f t="shared" si="5"/>
        <v>-5.1992773997689312</v>
      </c>
      <c r="Q17" s="131">
        <f t="shared" si="8"/>
        <v>1.2096541710374058</v>
      </c>
      <c r="R17" s="132">
        <f t="shared" si="8"/>
        <v>-2.0262636276117321</v>
      </c>
      <c r="S17" s="133">
        <f t="shared" si="9"/>
        <v>5.2431937099778025</v>
      </c>
      <c r="T17" s="142">
        <f t="shared" si="6"/>
        <v>0.74461200726211196</v>
      </c>
      <c r="U17" s="5">
        <f t="shared" si="10"/>
        <v>4.4265842534034761</v>
      </c>
      <c r="W17" s="4" t="s">
        <v>219</v>
      </c>
      <c r="X17" s="4" t="s">
        <v>6</v>
      </c>
      <c r="Y17" s="7">
        <v>2007</v>
      </c>
      <c r="Z17" s="71">
        <v>19377.784199000002</v>
      </c>
      <c r="AA17" s="71">
        <v>17773.928596999998</v>
      </c>
      <c r="AB17" s="11">
        <f t="shared" si="1"/>
        <v>23116.023366466903</v>
      </c>
      <c r="AC17" s="7">
        <v>2007</v>
      </c>
      <c r="AD17" s="72">
        <v>6077.6318860000001</v>
      </c>
      <c r="AE17" s="72">
        <v>5052.1262509999997</v>
      </c>
      <c r="AF17" s="72">
        <v>2514.9917110000001</v>
      </c>
      <c r="AG17" s="7">
        <v>2007</v>
      </c>
      <c r="AH17" s="73">
        <v>340560.337</v>
      </c>
      <c r="AI17" s="73">
        <v>281247.88900000002</v>
      </c>
      <c r="AJ17" s="4"/>
    </row>
    <row r="18" spans="9:36" ht="14.5">
      <c r="I18" s="7">
        <v>2008</v>
      </c>
      <c r="J18" s="5">
        <f t="shared" si="0"/>
        <v>0.58985887362228617</v>
      </c>
      <c r="K18" s="5">
        <f t="shared" si="2"/>
        <v>0.41014112637771383</v>
      </c>
      <c r="L18" s="2">
        <f t="shared" si="7"/>
        <v>0.59632521387333814</v>
      </c>
      <c r="M18" s="2">
        <f t="shared" si="7"/>
        <v>0.40367478612666186</v>
      </c>
      <c r="N18" s="131">
        <f t="shared" si="3"/>
        <v>4.6113092468791805</v>
      </c>
      <c r="O18" s="132">
        <f t="shared" si="4"/>
        <v>3.1929641617175264</v>
      </c>
      <c r="P18" s="138">
        <f t="shared" si="5"/>
        <v>1.4859956243103767</v>
      </c>
      <c r="Q18" s="131">
        <f t="shared" si="8"/>
        <v>1.9040450366261077</v>
      </c>
      <c r="R18" s="132">
        <f t="shared" si="8"/>
        <v>0.59985896582864662</v>
      </c>
      <c r="S18" s="133">
        <f t="shared" si="9"/>
        <v>2.1074052444244264</v>
      </c>
      <c r="T18" s="142">
        <f t="shared" si="6"/>
        <v>0.76047051434544621</v>
      </c>
      <c r="U18" s="5">
        <f t="shared" si="10"/>
        <v>4.6113092468791805</v>
      </c>
      <c r="W18" s="4" t="s">
        <v>219</v>
      </c>
      <c r="X18" s="4" t="s">
        <v>6</v>
      </c>
      <c r="Y18" s="7">
        <v>2008</v>
      </c>
      <c r="Z18" s="71">
        <v>20060.560797999999</v>
      </c>
      <c r="AA18" s="71">
        <v>19667.887346</v>
      </c>
      <c r="AB18" s="11">
        <f t="shared" si="1"/>
        <v>23462.091371759456</v>
      </c>
      <c r="AC18" s="7">
        <v>2008</v>
      </c>
      <c r="AD18" s="72">
        <v>6364.452558</v>
      </c>
      <c r="AE18" s="72">
        <v>5461.7858429999997</v>
      </c>
      <c r="AF18" s="72">
        <v>2676.965721</v>
      </c>
      <c r="AG18" s="7">
        <v>2008</v>
      </c>
      <c r="AH18" s="73">
        <v>351609.77</v>
      </c>
      <c r="AI18" s="73">
        <v>292160.13699999999</v>
      </c>
      <c r="AJ18" s="4"/>
    </row>
    <row r="19" spans="9:36" ht="14.5">
      <c r="I19" s="7">
        <v>2009</v>
      </c>
      <c r="J19" s="5">
        <f t="shared" si="0"/>
        <v>0.60365294824989368</v>
      </c>
      <c r="K19" s="5">
        <f t="shared" si="2"/>
        <v>0.39634705175010632</v>
      </c>
      <c r="L19" s="2">
        <f t="shared" si="7"/>
        <v>0.59675591093608993</v>
      </c>
      <c r="M19" s="2">
        <f t="shared" si="7"/>
        <v>0.40324408906391007</v>
      </c>
      <c r="N19" s="131">
        <f t="shared" si="3"/>
        <v>-1.1154794348762209</v>
      </c>
      <c r="O19" s="132">
        <f t="shared" si="4"/>
        <v>0.28434739137335185</v>
      </c>
      <c r="P19" s="138">
        <f t="shared" si="5"/>
        <v>-0.51837346749543656</v>
      </c>
      <c r="Q19" s="131">
        <f t="shared" si="8"/>
        <v>0.16968598656130546</v>
      </c>
      <c r="R19" s="132">
        <f t="shared" si="8"/>
        <v>-0.20903103669509771</v>
      </c>
      <c r="S19" s="133">
        <f t="shared" si="9"/>
        <v>-1.0761343847424287</v>
      </c>
      <c r="T19" s="142">
        <f t="shared" si="6"/>
        <v>0.75233070584722206</v>
      </c>
      <c r="U19" s="5">
        <f t="shared" si="10"/>
        <v>-1.1154794348762209</v>
      </c>
      <c r="W19" s="4" t="s">
        <v>219</v>
      </c>
      <c r="X19" s="4" t="s">
        <v>6</v>
      </c>
      <c r="Y19" s="7">
        <v>2009</v>
      </c>
      <c r="Z19" s="71">
        <v>20335.473853</v>
      </c>
      <c r="AA19" s="71">
        <v>19956.841232999999</v>
      </c>
      <c r="AB19" s="11">
        <f t="shared" si="1"/>
        <v>23340.784797353434</v>
      </c>
      <c r="AC19" s="7">
        <v>2009</v>
      </c>
      <c r="AD19" s="72">
        <v>6293.8528930000002</v>
      </c>
      <c r="AE19" s="72">
        <v>5477.8918970000004</v>
      </c>
      <c r="AF19" s="72">
        <v>2740.8312080000001</v>
      </c>
      <c r="AG19" s="7">
        <v>2009</v>
      </c>
      <c r="AH19" s="73">
        <v>352610.98599999998</v>
      </c>
      <c r="AI19" s="73">
        <v>292265.36099999998</v>
      </c>
      <c r="AJ19" s="4"/>
    </row>
    <row r="20" spans="9:36" ht="14.5">
      <c r="I20" s="7">
        <v>2010</v>
      </c>
      <c r="J20" s="5">
        <f t="shared" si="0"/>
        <v>0.58394793617123752</v>
      </c>
      <c r="K20" s="5">
        <f t="shared" si="2"/>
        <v>0.41605206382876248</v>
      </c>
      <c r="L20" s="2">
        <f t="shared" si="7"/>
        <v>0.5938004422105656</v>
      </c>
      <c r="M20" s="2">
        <f t="shared" si="7"/>
        <v>0.4061995577894344</v>
      </c>
      <c r="N20" s="131">
        <f t="shared" si="3"/>
        <v>5.7901924594068177</v>
      </c>
      <c r="O20" s="132">
        <f t="shared" si="4"/>
        <v>-0.82724563980445254</v>
      </c>
      <c r="P20" s="138">
        <f t="shared" si="5"/>
        <v>0.34287409364228694</v>
      </c>
      <c r="Q20" s="131">
        <f t="shared" si="8"/>
        <v>-0.49121882673264616</v>
      </c>
      <c r="R20" s="132">
        <f t="shared" si="8"/>
        <v>0.13927530521495007</v>
      </c>
      <c r="S20" s="133">
        <f t="shared" si="9"/>
        <v>6.1421359809245137</v>
      </c>
      <c r="T20" s="142">
        <f t="shared" si="6"/>
        <v>0.79998850235080599</v>
      </c>
      <c r="U20" s="5">
        <f t="shared" si="10"/>
        <v>5.7901924594068177</v>
      </c>
      <c r="W20" s="4" t="s">
        <v>219</v>
      </c>
      <c r="X20" s="4" t="s">
        <v>6</v>
      </c>
      <c r="Y20" s="7">
        <v>2010</v>
      </c>
      <c r="Z20" s="71">
        <v>20527.981488000001</v>
      </c>
      <c r="AA20" s="71">
        <v>20405.318596000001</v>
      </c>
      <c r="AB20" s="11">
        <f t="shared" si="1"/>
        <v>23420.951658837657</v>
      </c>
      <c r="AC20" s="7">
        <v>2010</v>
      </c>
      <c r="AD20" s="72">
        <v>6669.0361910000001</v>
      </c>
      <c r="AE20" s="72">
        <v>6007.037386</v>
      </c>
      <c r="AF20" s="72">
        <v>2869.2152639999999</v>
      </c>
      <c r="AG20" s="7">
        <v>2010</v>
      </c>
      <c r="AH20" s="73">
        <v>349706.05900000001</v>
      </c>
      <c r="AI20" s="73">
        <v>286043.33100000001</v>
      </c>
      <c r="AJ20" s="4"/>
    </row>
    <row r="21" spans="9:36" ht="14.5">
      <c r="I21" s="7">
        <v>2011</v>
      </c>
      <c r="J21" s="5">
        <f t="shared" si="0"/>
        <v>0.61728552881215248</v>
      </c>
      <c r="K21" s="5">
        <f t="shared" si="2"/>
        <v>0.38271447118784752</v>
      </c>
      <c r="L21" s="2">
        <f t="shared" si="7"/>
        <v>0.600616732491695</v>
      </c>
      <c r="M21" s="2">
        <f t="shared" si="7"/>
        <v>0.399383267508305</v>
      </c>
      <c r="N21" s="131">
        <f t="shared" si="3"/>
        <v>-0.62834703437850692</v>
      </c>
      <c r="O21" s="132">
        <f t="shared" si="4"/>
        <v>-0.2919098687780064</v>
      </c>
      <c r="P21" s="138">
        <f t="shared" si="5"/>
        <v>-1.2017225776547846</v>
      </c>
      <c r="Q21" s="131">
        <f t="shared" si="8"/>
        <v>-0.17532595156752567</v>
      </c>
      <c r="R21" s="132">
        <f t="shared" si="8"/>
        <v>-0.47994788970227065</v>
      </c>
      <c r="S21" s="133">
        <f t="shared" si="9"/>
        <v>2.6926806891289401E-2</v>
      </c>
      <c r="T21" s="142">
        <f t="shared" si="6"/>
        <v>0.80020394271429007</v>
      </c>
      <c r="U21" s="5">
        <f t="shared" si="10"/>
        <v>-0.62834703437850692</v>
      </c>
      <c r="W21" s="4" t="s">
        <v>219</v>
      </c>
      <c r="X21" s="4" t="s">
        <v>6</v>
      </c>
      <c r="Y21" s="7">
        <v>2011</v>
      </c>
      <c r="Z21" s="71">
        <v>20593.543713999999</v>
      </c>
      <c r="AA21" s="71">
        <v>20282.768441</v>
      </c>
      <c r="AB21" s="11">
        <f t="shared" si="1"/>
        <v>23141.181194154582</v>
      </c>
      <c r="AC21" s="7">
        <v>2011</v>
      </c>
      <c r="AD21" s="72">
        <v>6627.2628779999995</v>
      </c>
      <c r="AE21" s="72">
        <v>6042.9103809999997</v>
      </c>
      <c r="AF21" s="72">
        <v>3070.9379210000002</v>
      </c>
      <c r="AG21" s="7">
        <v>2011</v>
      </c>
      <c r="AH21" s="73">
        <v>348686.72100000002</v>
      </c>
      <c r="AI21" s="73">
        <v>287061.00199999998</v>
      </c>
      <c r="AJ21" s="4"/>
    </row>
    <row r="22" spans="9:36" ht="14.5">
      <c r="I22" s="7">
        <v>2012</v>
      </c>
      <c r="J22" s="5">
        <f t="shared" si="0"/>
        <v>0.60243982811028662</v>
      </c>
      <c r="K22" s="5">
        <f t="shared" si="2"/>
        <v>0.39756017188971338</v>
      </c>
      <c r="L22" s="2">
        <f t="shared" si="7"/>
        <v>0.60986267846121955</v>
      </c>
      <c r="M22" s="2">
        <f t="shared" si="7"/>
        <v>0.39013732153878045</v>
      </c>
      <c r="N22" s="131">
        <f t="shared" si="3"/>
        <v>4.8118421424076629</v>
      </c>
      <c r="O22" s="132">
        <f t="shared" si="4"/>
        <v>1.1829167969876764</v>
      </c>
      <c r="P22" s="138">
        <f t="shared" si="5"/>
        <v>1.0125502101411499</v>
      </c>
      <c r="Q22" s="131">
        <f t="shared" si="8"/>
        <v>0.72141680620767101</v>
      </c>
      <c r="R22" s="132">
        <f t="shared" si="8"/>
        <v>0.39503362690799748</v>
      </c>
      <c r="S22" s="133">
        <f t="shared" si="9"/>
        <v>3.6953917092919948</v>
      </c>
      <c r="T22" s="142">
        <f t="shared" si="6"/>
        <v>0.83032778180211075</v>
      </c>
      <c r="U22" s="5">
        <f t="shared" si="10"/>
        <v>4.8118421424076629</v>
      </c>
      <c r="W22" s="4" t="s">
        <v>219</v>
      </c>
      <c r="X22" s="4" t="s">
        <v>6</v>
      </c>
      <c r="Y22" s="7">
        <v>2012</v>
      </c>
      <c r="Z22" s="71">
        <v>21601.892195</v>
      </c>
      <c r="AA22" s="71">
        <v>20803.122941000001</v>
      </c>
      <c r="AB22" s="11">
        <f t="shared" si="1"/>
        <v>23376.687571002236</v>
      </c>
      <c r="AC22" s="7">
        <v>2012</v>
      </c>
      <c r="AD22" s="72">
        <v>6953.9531850000003</v>
      </c>
      <c r="AE22" s="72">
        <v>6477.589645</v>
      </c>
      <c r="AF22" s="72">
        <v>3246.0245030000001</v>
      </c>
      <c r="AG22" s="7">
        <v>2012</v>
      </c>
      <c r="AH22" s="73">
        <v>352835.88699999999</v>
      </c>
      <c r="AI22" s="73">
        <v>293492.78999999998</v>
      </c>
      <c r="AJ22" s="4"/>
    </row>
    <row r="23" spans="9:36" ht="14.5">
      <c r="I23" s="7">
        <v>2013</v>
      </c>
      <c r="J23" s="5">
        <f t="shared" si="0"/>
        <v>0.59288700761696589</v>
      </c>
      <c r="K23" s="5">
        <f t="shared" si="2"/>
        <v>0.40711299238303411</v>
      </c>
      <c r="L23" s="2">
        <f t="shared" si="7"/>
        <v>0.5976634178636262</v>
      </c>
      <c r="M23" s="2">
        <f t="shared" si="7"/>
        <v>0.40233658213637374</v>
      </c>
      <c r="N23" s="131">
        <f t="shared" si="3"/>
        <v>6.3682318346872435</v>
      </c>
      <c r="O23" s="132">
        <f t="shared" si="4"/>
        <v>2.7800984678869156</v>
      </c>
      <c r="P23" s="138">
        <f t="shared" si="5"/>
        <v>5.0979466794487394E-2</v>
      </c>
      <c r="Q23" s="131">
        <f t="shared" si="8"/>
        <v>1.6615631523147247</v>
      </c>
      <c r="R23" s="132">
        <f t="shared" si="8"/>
        <v>2.0510904429228816E-2</v>
      </c>
      <c r="S23" s="133">
        <f t="shared" si="9"/>
        <v>4.6861577779432899</v>
      </c>
      <c r="T23" s="142">
        <f t="shared" si="6"/>
        <v>0.87016436443662992</v>
      </c>
      <c r="U23" s="5">
        <f t="shared" si="10"/>
        <v>6.3682318346872435</v>
      </c>
      <c r="W23" s="4" t="s">
        <v>219</v>
      </c>
      <c r="X23" s="4" t="s">
        <v>6</v>
      </c>
      <c r="Y23" s="7">
        <v>2013</v>
      </c>
      <c r="Z23" s="71">
        <v>22284.519864000002</v>
      </c>
      <c r="AA23" s="71">
        <v>21612.907532000001</v>
      </c>
      <c r="AB23" s="11">
        <f t="shared" si="1"/>
        <v>23388.607919887134</v>
      </c>
      <c r="AC23" s="7">
        <v>2013</v>
      </c>
      <c r="AD23" s="72">
        <v>7411.2018550000003</v>
      </c>
      <c r="AE23" s="72">
        <v>7019.2373070000003</v>
      </c>
      <c r="AF23" s="72">
        <v>3455.7878620000001</v>
      </c>
      <c r="AG23" s="7">
        <v>2013</v>
      </c>
      <c r="AH23" s="73">
        <v>362782.69699999999</v>
      </c>
      <c r="AI23" s="73">
        <v>301253.27799999999</v>
      </c>
      <c r="AJ23" s="4"/>
    </row>
    <row r="24" spans="9:36" ht="14.5">
      <c r="I24" s="7">
        <v>2014</v>
      </c>
      <c r="J24" s="5">
        <f t="shared" si="0"/>
        <v>0.58252913792616767</v>
      </c>
      <c r="K24" s="5">
        <f t="shared" si="2"/>
        <v>0.41747086207383233</v>
      </c>
      <c r="L24" s="2">
        <f t="shared" si="7"/>
        <v>0.58770807277156678</v>
      </c>
      <c r="M24" s="2">
        <f t="shared" si="7"/>
        <v>0.41229192722843322</v>
      </c>
      <c r="N24" s="131">
        <f t="shared" si="3"/>
        <v>7.8077592612070035</v>
      </c>
      <c r="O24" s="132">
        <f t="shared" si="4"/>
        <v>2.8991389231007858</v>
      </c>
      <c r="P24" s="138">
        <f t="shared" si="5"/>
        <v>0.11921595794781581</v>
      </c>
      <c r="Q24" s="131">
        <f t="shared" si="8"/>
        <v>1.7038473491925983</v>
      </c>
      <c r="R24" s="132">
        <f t="shared" si="8"/>
        <v>4.9151777058688832E-2</v>
      </c>
      <c r="S24" s="133">
        <f t="shared" si="9"/>
        <v>6.0547601349557167</v>
      </c>
      <c r="T24" s="142">
        <f>T25*EXP(-S25/100)</f>
        <v>0.92447843071142366</v>
      </c>
      <c r="U24" s="5">
        <f t="shared" si="10"/>
        <v>7.8077592612070035</v>
      </c>
      <c r="W24" s="4" t="s">
        <v>219</v>
      </c>
      <c r="X24" s="4" t="s">
        <v>6</v>
      </c>
      <c r="Y24" s="7">
        <v>2014</v>
      </c>
      <c r="Z24" s="71">
        <v>23004.741309000001</v>
      </c>
      <c r="AA24" s="71">
        <v>22311.10241</v>
      </c>
      <c r="AB24" s="11">
        <f t="shared" si="1"/>
        <v>23416.507499940937</v>
      </c>
      <c r="AC24" s="7">
        <v>2014</v>
      </c>
      <c r="AD24" s="72">
        <v>8013.0399820000002</v>
      </c>
      <c r="AE24" s="72">
        <v>7716.192978</v>
      </c>
      <c r="AF24" s="72">
        <v>3716.734888</v>
      </c>
      <c r="AG24" s="7">
        <v>2014</v>
      </c>
      <c r="AH24" s="73">
        <v>373454.21500000003</v>
      </c>
      <c r="AI24" s="73">
        <v>308800.65700000001</v>
      </c>
      <c r="AJ24" s="4"/>
    </row>
    <row r="25" spans="9:36" ht="14.5">
      <c r="I25" s="7">
        <v>2015</v>
      </c>
      <c r="J25" s="5">
        <f t="shared" si="0"/>
        <v>0.55608354139134264</v>
      </c>
      <c r="K25" s="5">
        <f t="shared" si="2"/>
        <v>0.44391645860865736</v>
      </c>
      <c r="L25" s="2">
        <f t="shared" si="7"/>
        <v>0.56930633965875521</v>
      </c>
      <c r="M25" s="2">
        <f t="shared" si="7"/>
        <v>0.43069366034124484</v>
      </c>
      <c r="N25" s="131">
        <f t="shared" si="3"/>
        <v>10.372410804491672</v>
      </c>
      <c r="O25" s="132">
        <f t="shared" si="4"/>
        <v>3.1371211416127309</v>
      </c>
      <c r="P25" s="138">
        <f t="shared" si="5"/>
        <v>1.7039301922780581</v>
      </c>
      <c r="Q25" s="131">
        <f t="shared" si="8"/>
        <v>1.7859829541976393</v>
      </c>
      <c r="R25" s="132">
        <f t="shared" si="8"/>
        <v>0.73387193147819796</v>
      </c>
      <c r="S25" s="133">
        <f t="shared" si="9"/>
        <v>7.8525559188158347</v>
      </c>
      <c r="T25" s="142">
        <v>1</v>
      </c>
      <c r="U25" s="5">
        <f t="shared" si="10"/>
        <v>10.372410804491672</v>
      </c>
      <c r="W25" s="4" t="s">
        <v>219</v>
      </c>
      <c r="X25" s="4" t="s">
        <v>6</v>
      </c>
      <c r="Y25" s="7">
        <v>2015</v>
      </c>
      <c r="Z25" s="71">
        <v>23818.927179999999</v>
      </c>
      <c r="AA25" s="71">
        <v>23400.084664000002</v>
      </c>
      <c r="AB25" s="11">
        <f>Z25</f>
        <v>23818.927179999999</v>
      </c>
      <c r="AC25" s="7">
        <v>2015</v>
      </c>
      <c r="AD25" s="72">
        <v>8888.8201169999993</v>
      </c>
      <c r="AE25" s="72">
        <v>8888.8201169999993</v>
      </c>
      <c r="AF25" s="72">
        <v>4096.647747</v>
      </c>
      <c r="AG25" s="7">
        <v>2015</v>
      </c>
      <c r="AH25" s="73">
        <v>385355.63099999999</v>
      </c>
      <c r="AI25" s="73">
        <v>319378.86499999999</v>
      </c>
      <c r="AJ25" s="4"/>
    </row>
    <row r="26" spans="9:36" ht="14.5">
      <c r="I26" s="7">
        <v>2016</v>
      </c>
      <c r="J26" s="5">
        <f t="shared" si="0"/>
        <v>0.57660970616212859</v>
      </c>
      <c r="K26" s="5">
        <f t="shared" si="2"/>
        <v>0.42339029383787141</v>
      </c>
      <c r="L26" s="2">
        <f t="shared" si="7"/>
        <v>0.56634662377673561</v>
      </c>
      <c r="M26" s="2">
        <f t="shared" si="7"/>
        <v>0.43365337622326439</v>
      </c>
      <c r="N26" s="131">
        <f t="shared" si="3"/>
        <v>4.1355478934219647</v>
      </c>
      <c r="O26" s="132">
        <f t="shared" si="4"/>
        <v>8.7818740405538165</v>
      </c>
      <c r="P26" s="138">
        <f t="shared" si="5"/>
        <v>5.055713576781784</v>
      </c>
      <c r="Q26" s="131">
        <f t="shared" si="8"/>
        <v>4.9735847133002133</v>
      </c>
      <c r="R26" s="132">
        <f t="shared" si="8"/>
        <v>2.1924272617892164</v>
      </c>
      <c r="S26" s="133">
        <f t="shared" si="9"/>
        <v>-3.0304640816674651</v>
      </c>
      <c r="T26" s="142">
        <f>T25*EXP(S26/100)</f>
        <v>0.97014994125565446</v>
      </c>
      <c r="U26" s="5">
        <f t="shared" si="10"/>
        <v>4.1355478934219647</v>
      </c>
      <c r="W26" s="4" t="s">
        <v>219</v>
      </c>
      <c r="X26" s="4" t="s">
        <v>6</v>
      </c>
      <c r="Y26" s="7">
        <v>2016</v>
      </c>
      <c r="Z26" s="71">
        <v>25410.440853</v>
      </c>
      <c r="AA26" s="71">
        <v>25054.104340999998</v>
      </c>
      <c r="AB26" s="11">
        <f>AB25*(AA26/Z25)</f>
        <v>25054.104340999998</v>
      </c>
      <c r="AC26" s="7">
        <v>2016</v>
      </c>
      <c r="AD26" s="72">
        <v>9264.1285719999996</v>
      </c>
      <c r="AE26" s="72">
        <v>9381.1434790000003</v>
      </c>
      <c r="AF26" s="72">
        <v>4519.977022</v>
      </c>
      <c r="AG26" s="7">
        <v>2016</v>
      </c>
      <c r="AH26" s="73">
        <v>420727.50400000002</v>
      </c>
      <c r="AI26" s="73">
        <v>351559.95799999998</v>
      </c>
      <c r="AJ26" s="4"/>
    </row>
    <row r="27" spans="9:36" ht="14.5">
      <c r="I27" s="7">
        <v>2017</v>
      </c>
      <c r="J27" s="5">
        <f t="shared" si="0"/>
        <v>0.55962990032652338</v>
      </c>
      <c r="K27" s="5">
        <f t="shared" si="2"/>
        <v>0.44037009967347662</v>
      </c>
      <c r="L27" s="2">
        <f t="shared" si="7"/>
        <v>0.56811980324432598</v>
      </c>
      <c r="M27" s="2">
        <f t="shared" si="7"/>
        <v>0.43188019675567402</v>
      </c>
      <c r="N27" s="131">
        <f t="shared" si="3"/>
        <v>10.796199794971351</v>
      </c>
      <c r="O27" s="132">
        <f t="shared" si="4"/>
        <v>3.8953879709245243</v>
      </c>
      <c r="P27" s="138">
        <f t="shared" si="5"/>
        <v>9.6150906929175051</v>
      </c>
      <c r="Q27" s="131">
        <f t="shared" si="8"/>
        <v>2.2130470476019548</v>
      </c>
      <c r="R27" s="132">
        <f t="shared" si="8"/>
        <v>4.1525672602808621</v>
      </c>
      <c r="S27" s="133">
        <f t="shared" si="9"/>
        <v>4.4305854870885346</v>
      </c>
      <c r="T27" s="142">
        <f>T26*EXP(S27/100)</f>
        <v>1.0140996901097437</v>
      </c>
      <c r="U27" s="5">
        <f t="shared" si="10"/>
        <v>10.796199794971351</v>
      </c>
      <c r="W27" s="4" t="s">
        <v>219</v>
      </c>
      <c r="X27" s="4" t="s">
        <v>6</v>
      </c>
      <c r="Y27" s="7">
        <v>2017</v>
      </c>
      <c r="Z27" s="71">
        <v>28300.928508000001</v>
      </c>
      <c r="AA27" s="71">
        <v>27974.994391</v>
      </c>
      <c r="AB27" s="11">
        <f>AB26*(AA27/Z26)</f>
        <v>27582.694549286247</v>
      </c>
      <c r="AC27" s="7">
        <v>2017</v>
      </c>
      <c r="AD27" s="72">
        <v>10320.289349000001</v>
      </c>
      <c r="AE27" s="72">
        <v>10651.76053</v>
      </c>
      <c r="AF27" s="72">
        <v>4994.172947</v>
      </c>
      <c r="AG27" s="7">
        <v>2017</v>
      </c>
      <c r="AH27" s="73">
        <v>437439.86499999999</v>
      </c>
      <c r="AI27" s="73">
        <v>366487.89299999998</v>
      </c>
      <c r="AJ27" s="4"/>
    </row>
    <row r="28" spans="9:36" ht="14.5">
      <c r="I28" s="7">
        <v>2018</v>
      </c>
      <c r="J28" s="5">
        <f t="shared" si="0"/>
        <v>0.57240248957668238</v>
      </c>
      <c r="K28" s="5">
        <f t="shared" si="2"/>
        <v>0.42759751042331762</v>
      </c>
      <c r="L28" s="2">
        <f t="shared" si="7"/>
        <v>0.56601619495160294</v>
      </c>
      <c r="M28" s="2">
        <f t="shared" si="7"/>
        <v>0.43398380504839712</v>
      </c>
      <c r="N28" s="131">
        <f t="shared" si="3"/>
        <v>6.0197029920976419</v>
      </c>
      <c r="O28" s="132">
        <f t="shared" si="4"/>
        <v>7.337666392225195</v>
      </c>
      <c r="P28" s="138">
        <f t="shared" si="5"/>
        <v>3.0156113415443997</v>
      </c>
      <c r="Q28" s="131">
        <f t="shared" si="8"/>
        <v>4.1532380111515605</v>
      </c>
      <c r="R28" s="132">
        <f t="shared" si="8"/>
        <v>1.30872648455054</v>
      </c>
      <c r="S28" s="133">
        <f t="shared" si="9"/>
        <v>0.55773849639554141</v>
      </c>
      <c r="T28" s="142">
        <f>T27*EXP(S28/100)</f>
        <v>1.019771516750736</v>
      </c>
      <c r="U28" s="5">
        <f t="shared" si="10"/>
        <v>6.0197029920976419</v>
      </c>
      <c r="W28" s="4" t="s">
        <v>219</v>
      </c>
      <c r="X28" s="4" t="s">
        <v>6</v>
      </c>
      <c r="Y28" s="7">
        <v>2018</v>
      </c>
      <c r="Z28" s="71">
        <v>29569.61105</v>
      </c>
      <c r="AA28" s="71">
        <v>29167.373158999999</v>
      </c>
      <c r="AB28" s="11">
        <f>AB27*(AA28/Z27)</f>
        <v>28427.150170084704</v>
      </c>
      <c r="AC28" s="7">
        <v>2018</v>
      </c>
      <c r="AD28" s="72">
        <v>10960.619758999999</v>
      </c>
      <c r="AE28" s="72">
        <v>11510.564248999999</v>
      </c>
      <c r="AF28" s="72">
        <v>5460.8345040000004</v>
      </c>
      <c r="AG28" s="7">
        <v>2018</v>
      </c>
      <c r="AH28" s="73">
        <v>470744.7</v>
      </c>
      <c r="AI28" s="73">
        <v>390163.22</v>
      </c>
      <c r="AJ28" s="4"/>
    </row>
    <row r="29" spans="9:36" ht="14.5">
      <c r="I29" s="7">
        <v>2019</v>
      </c>
      <c r="J29" s="5">
        <f t="shared" si="0"/>
        <v>0.58012538249266465</v>
      </c>
      <c r="K29" s="5">
        <f t="shared" si="2"/>
        <v>0.41987461750733535</v>
      </c>
      <c r="L29" s="2">
        <f t="shared" si="7"/>
        <v>0.57626393603467352</v>
      </c>
      <c r="M29" s="2">
        <f t="shared" si="7"/>
        <v>0.42373606396532648</v>
      </c>
      <c r="N29" s="134">
        <f t="shared" si="3"/>
        <v>6.5738112491654732</v>
      </c>
      <c r="O29" s="135">
        <f t="shared" si="4"/>
        <v>10.029815011322718</v>
      </c>
      <c r="P29" s="139">
        <f t="shared" si="5"/>
        <v>2.5487597439559195</v>
      </c>
      <c r="Q29" s="134">
        <f t="shared" si="8"/>
        <v>5.7798206761244835</v>
      </c>
      <c r="R29" s="135">
        <f t="shared" si="8"/>
        <v>1.0800014218971548</v>
      </c>
      <c r="S29" s="136">
        <f t="shared" si="9"/>
        <v>-0.28601084885616501</v>
      </c>
      <c r="T29" s="143">
        <f>T28*EXP(S29/100)</f>
        <v>1.0168590265836095</v>
      </c>
      <c r="U29" s="5">
        <f t="shared" si="10"/>
        <v>6.5738112491654732</v>
      </c>
      <c r="W29" s="4" t="s">
        <v>219</v>
      </c>
      <c r="X29" s="4" t="s">
        <v>6</v>
      </c>
      <c r="Y29" s="7">
        <v>2019</v>
      </c>
      <c r="Z29" s="71">
        <v>30807.187161999998</v>
      </c>
      <c r="AA29" s="71">
        <v>30332.955984</v>
      </c>
      <c r="AB29" s="11">
        <f>AB28*(AA29/Z28)</f>
        <v>29161.002266877545</v>
      </c>
      <c r="AC29" s="7">
        <v>2019</v>
      </c>
      <c r="AD29" s="72">
        <v>11705.360973999999</v>
      </c>
      <c r="AE29" s="72">
        <v>12551.474369</v>
      </c>
      <c r="AF29" s="72">
        <v>5963.551297</v>
      </c>
      <c r="AG29" s="7">
        <v>2019</v>
      </c>
      <c r="AH29" s="73">
        <v>520408.489</v>
      </c>
      <c r="AI29" s="73">
        <v>426218.91600000003</v>
      </c>
      <c r="AJ29" s="4"/>
    </row>
    <row r="30" spans="9:36" ht="14.5">
      <c r="Y30" s="8"/>
      <c r="Z30" s="71"/>
      <c r="AA30" s="71"/>
      <c r="AB30" s="8"/>
      <c r="AC30" s="8"/>
      <c r="AD30" s="72"/>
      <c r="AE30" s="72"/>
      <c r="AF30" s="72"/>
      <c r="AG30" s="8"/>
      <c r="AH30" s="73"/>
      <c r="AI30" s="73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8" width="11.54296875" style="1"/>
    <col min="9" max="9" width="6.6328125" style="1" bestFit="1" customWidth="1"/>
    <col min="10" max="10" width="7.36328125" style="1" customWidth="1"/>
    <col min="11" max="11" width="11.54296875" style="1"/>
    <col min="12" max="12" width="10.1796875" style="1" customWidth="1"/>
    <col min="13" max="13" width="9.1796875" style="1" customWidth="1"/>
    <col min="14" max="14" width="10.36328125" style="1" customWidth="1"/>
    <col min="15" max="19" width="11.54296875" style="1"/>
    <col min="20" max="20" width="12.453125" style="1" bestFit="1" customWidth="1"/>
    <col min="21" max="21" width="11.54296875" style="1"/>
    <col min="22" max="22" width="5.90625" style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55" t="s">
        <v>14</v>
      </c>
      <c r="K3" s="155"/>
      <c r="L3" s="155" t="s">
        <v>15</v>
      </c>
      <c r="M3" s="155"/>
      <c r="N3" s="157" t="s">
        <v>16</v>
      </c>
      <c r="O3" s="158"/>
      <c r="P3" s="159"/>
      <c r="Q3" s="157" t="s">
        <v>316</v>
      </c>
      <c r="R3" s="158"/>
      <c r="S3" s="159"/>
      <c r="T3" s="144" t="s">
        <v>18</v>
      </c>
      <c r="U3" s="104"/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74" t="s">
        <v>168</v>
      </c>
      <c r="AA4" s="74" t="s">
        <v>169</v>
      </c>
      <c r="AB4" s="13"/>
      <c r="AC4" s="7" t="s">
        <v>26</v>
      </c>
      <c r="AD4" s="75" t="s">
        <v>170</v>
      </c>
      <c r="AE4" s="75" t="s">
        <v>171</v>
      </c>
      <c r="AF4" s="75" t="s">
        <v>172</v>
      </c>
      <c r="AG4" s="7" t="s">
        <v>26</v>
      </c>
      <c r="AH4" s="76" t="s">
        <v>173</v>
      </c>
      <c r="AI4" s="76" t="s">
        <v>174</v>
      </c>
      <c r="AJ4" s="4"/>
    </row>
    <row r="5" spans="9:36" ht="14.5">
      <c r="I5" s="7">
        <v>1995</v>
      </c>
      <c r="J5" s="5">
        <f t="shared" ref="J5:J29" si="0">AF5*(AH5/AI5)/AE5</f>
        <v>0.69812577166566658</v>
      </c>
      <c r="K5" s="5">
        <f>1-J5</f>
        <v>0.30187422833433342</v>
      </c>
      <c r="N5" s="128"/>
      <c r="O5" s="129"/>
      <c r="P5" s="137"/>
      <c r="Q5" s="128"/>
      <c r="R5" s="129"/>
      <c r="S5" s="130"/>
      <c r="T5" s="141"/>
      <c r="W5" s="4" t="s">
        <v>220</v>
      </c>
      <c r="X5" s="4" t="s">
        <v>6</v>
      </c>
      <c r="Y5" s="7">
        <v>1995</v>
      </c>
      <c r="Z5" s="74">
        <v>1003064</v>
      </c>
      <c r="AA5" s="74">
        <v>983619</v>
      </c>
      <c r="AB5" s="11">
        <f t="shared" ref="AB5:AB24" si="1">AB6/(AA6/Z5)</f>
        <v>1471900.258090751</v>
      </c>
      <c r="AC5" s="7">
        <v>1995</v>
      </c>
      <c r="AD5" s="75">
        <v>416848</v>
      </c>
      <c r="AE5" s="75">
        <v>299274</v>
      </c>
      <c r="AF5" s="75">
        <v>165485</v>
      </c>
      <c r="AG5" s="7">
        <v>1995</v>
      </c>
      <c r="AH5" s="76">
        <v>10767965</v>
      </c>
      <c r="AI5" s="76">
        <v>8528833</v>
      </c>
      <c r="AJ5" s="4"/>
    </row>
    <row r="6" spans="9:36" ht="14.5">
      <c r="I6" s="7">
        <v>1996</v>
      </c>
      <c r="J6" s="5">
        <f t="shared" si="0"/>
        <v>0.69828054919827776</v>
      </c>
      <c r="K6" s="5">
        <f t="shared" ref="K6:K29" si="2">1-J6</f>
        <v>0.30171945080172224</v>
      </c>
      <c r="L6" s="2">
        <f>(J6+J5)/2</f>
        <v>0.69820316043197217</v>
      </c>
      <c r="M6" s="2">
        <f>(K6+K5)/2</f>
        <v>0.30179683956802783</v>
      </c>
      <c r="N6" s="131">
        <f t="shared" ref="N6:N29" si="3">(LN(AD6)-LN(AD5))*100</f>
        <v>3.1347242420485699</v>
      </c>
      <c r="O6" s="132">
        <f t="shared" ref="O6:O29" si="4">(LN(AH6)-LN(AH5))*100</f>
        <v>3.0699441294270713</v>
      </c>
      <c r="P6" s="138">
        <f t="shared" ref="P6:P29" si="5">(LN(AB6)-LN(AB5))*100</f>
        <v>1.9084686267092366</v>
      </c>
      <c r="Q6" s="131">
        <f>L6*O6</f>
        <v>2.1434446935155607</v>
      </c>
      <c r="R6" s="132">
        <f>M6*P6</f>
        <v>0.57596979995558184</v>
      </c>
      <c r="S6" s="133">
        <f>N6-Q6-R6</f>
        <v>0.41530974857742742</v>
      </c>
      <c r="T6" s="142">
        <f t="shared" ref="T6:T23" si="6">T7*EXP(-S7/100)</f>
        <v>0.83166369091960712</v>
      </c>
      <c r="U6" s="5">
        <f>N6</f>
        <v>3.1347242420485699</v>
      </c>
      <c r="W6" s="4" t="s">
        <v>220</v>
      </c>
      <c r="X6" s="4" t="s">
        <v>6</v>
      </c>
      <c r="Y6" s="7">
        <v>1996</v>
      </c>
      <c r="Z6" s="74">
        <v>1046865</v>
      </c>
      <c r="AA6" s="74">
        <v>1022391</v>
      </c>
      <c r="AB6" s="11">
        <f t="shared" si="1"/>
        <v>1500260.7777466453</v>
      </c>
      <c r="AC6" s="7">
        <v>1996</v>
      </c>
      <c r="AD6" s="75">
        <v>430122</v>
      </c>
      <c r="AE6" s="75">
        <v>311336</v>
      </c>
      <c r="AF6" s="75">
        <v>171905</v>
      </c>
      <c r="AG6" s="7">
        <v>1996</v>
      </c>
      <c r="AH6" s="76">
        <v>11103662</v>
      </c>
      <c r="AI6" s="76">
        <v>8780019</v>
      </c>
      <c r="AJ6" s="4"/>
    </row>
    <row r="7" spans="9:36" ht="14.5">
      <c r="I7" s="7">
        <v>1997</v>
      </c>
      <c r="J7" s="5">
        <f t="shared" si="0"/>
        <v>0.68670840576001801</v>
      </c>
      <c r="K7" s="5">
        <f t="shared" si="2"/>
        <v>0.31329159423998199</v>
      </c>
      <c r="L7" s="2">
        <f t="shared" ref="L7:M29" si="7">(J7+J6)/2</f>
        <v>0.69249447747914794</v>
      </c>
      <c r="M7" s="2">
        <f t="shared" si="7"/>
        <v>0.30750552252085211</v>
      </c>
      <c r="N7" s="131">
        <f t="shared" si="3"/>
        <v>4.3572960443862385</v>
      </c>
      <c r="O7" s="132">
        <f t="shared" si="4"/>
        <v>2.0539681687704814</v>
      </c>
      <c r="P7" s="138">
        <f t="shared" si="5"/>
        <v>2.1183670614531636</v>
      </c>
      <c r="Q7" s="131">
        <f t="shared" ref="Q7:R29" si="8">L7*O7</f>
        <v>1.4223616137915169</v>
      </c>
      <c r="R7" s="132">
        <f t="shared" si="8"/>
        <v>0.65140957012311707</v>
      </c>
      <c r="S7" s="133">
        <f t="shared" ref="S7:S29" si="9">N7-Q7-R7</f>
        <v>2.283524860471605</v>
      </c>
      <c r="T7" s="142">
        <f t="shared" si="6"/>
        <v>0.85087343294081352</v>
      </c>
      <c r="U7" s="5">
        <f t="shared" ref="U7:U29" si="10">N7</f>
        <v>4.3572960443862385</v>
      </c>
      <c r="W7" s="4" t="s">
        <v>220</v>
      </c>
      <c r="X7" s="4" t="s">
        <v>6</v>
      </c>
      <c r="Y7" s="7">
        <v>1997</v>
      </c>
      <c r="Z7" s="74">
        <v>1088536</v>
      </c>
      <c r="AA7" s="74">
        <v>1069278</v>
      </c>
      <c r="AB7" s="11">
        <f t="shared" si="1"/>
        <v>1532380.8169223131</v>
      </c>
      <c r="AC7" s="7">
        <v>1997</v>
      </c>
      <c r="AD7" s="75">
        <v>449278</v>
      </c>
      <c r="AE7" s="75">
        <v>332931</v>
      </c>
      <c r="AF7" s="75">
        <v>181552</v>
      </c>
      <c r="AG7" s="7">
        <v>1997</v>
      </c>
      <c r="AH7" s="76">
        <v>11334086</v>
      </c>
      <c r="AI7" s="76">
        <v>9000382</v>
      </c>
      <c r="AJ7" s="4"/>
    </row>
    <row r="8" spans="9:36" ht="14.5">
      <c r="I8" s="7">
        <v>1998</v>
      </c>
      <c r="J8" s="5">
        <f t="shared" si="0"/>
        <v>0.6825710473449067</v>
      </c>
      <c r="K8" s="5">
        <f t="shared" si="2"/>
        <v>0.3174289526550933</v>
      </c>
      <c r="L8" s="2">
        <f t="shared" si="7"/>
        <v>0.68463972655246241</v>
      </c>
      <c r="M8" s="2">
        <f t="shared" si="7"/>
        <v>0.31536027344753764</v>
      </c>
      <c r="N8" s="131">
        <f t="shared" si="3"/>
        <v>4.5184457523049559</v>
      </c>
      <c r="O8" s="132">
        <f t="shared" si="4"/>
        <v>2.1325956891669051</v>
      </c>
      <c r="P8" s="138">
        <f t="shared" si="5"/>
        <v>2.3878119664892949</v>
      </c>
      <c r="Q8" s="131">
        <f t="shared" si="8"/>
        <v>1.4600597294781901</v>
      </c>
      <c r="R8" s="132">
        <f t="shared" si="8"/>
        <v>0.75302103469336668</v>
      </c>
      <c r="S8" s="133">
        <f t="shared" si="9"/>
        <v>2.3053649881333991</v>
      </c>
      <c r="T8" s="142">
        <f t="shared" si="6"/>
        <v>0.87071702593004996</v>
      </c>
      <c r="U8" s="5">
        <f t="shared" si="10"/>
        <v>4.5184457523049559</v>
      </c>
      <c r="W8" s="4" t="s">
        <v>220</v>
      </c>
      <c r="X8" s="4" t="s">
        <v>6</v>
      </c>
      <c r="Y8" s="7">
        <v>1998</v>
      </c>
      <c r="Z8" s="74">
        <v>1138560</v>
      </c>
      <c r="AA8" s="74">
        <v>1114841</v>
      </c>
      <c r="AB8" s="11">
        <f t="shared" si="1"/>
        <v>1569411.5420330502</v>
      </c>
      <c r="AC8" s="7">
        <v>1998</v>
      </c>
      <c r="AD8" s="75">
        <v>470044</v>
      </c>
      <c r="AE8" s="75">
        <v>355365</v>
      </c>
      <c r="AF8" s="75">
        <v>194591</v>
      </c>
      <c r="AG8" s="7">
        <v>1998</v>
      </c>
      <c r="AH8" s="76">
        <v>11578392</v>
      </c>
      <c r="AI8" s="76">
        <v>9288562</v>
      </c>
      <c r="AJ8" s="4"/>
    </row>
    <row r="9" spans="9:36" ht="14.5">
      <c r="I9" s="7">
        <v>1999</v>
      </c>
      <c r="J9" s="5">
        <f t="shared" si="0"/>
        <v>0.69090911431544499</v>
      </c>
      <c r="K9" s="5">
        <f t="shared" si="2"/>
        <v>0.30909088568455501</v>
      </c>
      <c r="L9" s="2">
        <f t="shared" si="7"/>
        <v>0.68674008083017579</v>
      </c>
      <c r="M9" s="2">
        <f t="shared" si="7"/>
        <v>0.31325991916982415</v>
      </c>
      <c r="N9" s="131">
        <f t="shared" si="3"/>
        <v>4.6452901677204395</v>
      </c>
      <c r="O9" s="132">
        <f t="shared" si="4"/>
        <v>2.7283253343135527</v>
      </c>
      <c r="P9" s="138">
        <f t="shared" si="5"/>
        <v>2.7677808196676423</v>
      </c>
      <c r="Q9" s="131">
        <f t="shared" si="8"/>
        <v>1.8736503606175057</v>
      </c>
      <c r="R9" s="132">
        <f t="shared" si="8"/>
        <v>0.86703479584887533</v>
      </c>
      <c r="S9" s="133">
        <f t="shared" si="9"/>
        <v>1.9046050112540585</v>
      </c>
      <c r="T9" s="142">
        <f t="shared" si="6"/>
        <v>0.88745968064383884</v>
      </c>
      <c r="U9" s="5">
        <f t="shared" si="10"/>
        <v>4.6452901677204395</v>
      </c>
      <c r="W9" s="4" t="s">
        <v>220</v>
      </c>
      <c r="X9" s="4" t="s">
        <v>6</v>
      </c>
      <c r="Y9" s="7">
        <v>1999</v>
      </c>
      <c r="Z9" s="74">
        <v>1202763</v>
      </c>
      <c r="AA9" s="74">
        <v>1170513</v>
      </c>
      <c r="AB9" s="11">
        <f t="shared" si="1"/>
        <v>1613456.1308141262</v>
      </c>
      <c r="AC9" s="7">
        <v>1999</v>
      </c>
      <c r="AD9" s="75">
        <v>492394</v>
      </c>
      <c r="AE9" s="75">
        <v>375889</v>
      </c>
      <c r="AF9" s="75">
        <v>209544</v>
      </c>
      <c r="AG9" s="7">
        <v>1999</v>
      </c>
      <c r="AH9" s="76">
        <v>11898637</v>
      </c>
      <c r="AI9" s="76">
        <v>9600457</v>
      </c>
      <c r="AJ9" s="4"/>
    </row>
    <row r="10" spans="9:36" ht="14.5">
      <c r="I10" s="7">
        <v>2000</v>
      </c>
      <c r="J10" s="5">
        <f t="shared" si="0"/>
        <v>0.68890810532767077</v>
      </c>
      <c r="K10" s="5">
        <f t="shared" si="2"/>
        <v>0.31109189467232923</v>
      </c>
      <c r="L10" s="2">
        <f t="shared" si="7"/>
        <v>0.68990860982155788</v>
      </c>
      <c r="M10" s="2">
        <f t="shared" si="7"/>
        <v>0.31009139017844212</v>
      </c>
      <c r="N10" s="131">
        <f t="shared" si="3"/>
        <v>4.317165699055181</v>
      </c>
      <c r="O10" s="132">
        <f t="shared" si="4"/>
        <v>0.92904677893308474</v>
      </c>
      <c r="P10" s="138">
        <f t="shared" si="5"/>
        <v>2.575296113326786</v>
      </c>
      <c r="Q10" s="131">
        <f t="shared" si="8"/>
        <v>0.64095737171292066</v>
      </c>
      <c r="R10" s="132">
        <f t="shared" si="8"/>
        <v>0.79857715190264189</v>
      </c>
      <c r="S10" s="133">
        <f t="shared" si="9"/>
        <v>2.8776311754396184</v>
      </c>
      <c r="T10" s="142">
        <f t="shared" si="6"/>
        <v>0.9133684892123175</v>
      </c>
      <c r="U10" s="5">
        <f t="shared" si="10"/>
        <v>4.317165699055181</v>
      </c>
      <c r="W10" s="4" t="s">
        <v>220</v>
      </c>
      <c r="X10" s="4" t="s">
        <v>6</v>
      </c>
      <c r="Y10" s="7">
        <v>2000</v>
      </c>
      <c r="Z10" s="74">
        <v>1290407</v>
      </c>
      <c r="AA10" s="74">
        <v>1234140</v>
      </c>
      <c r="AB10" s="11">
        <f t="shared" si="1"/>
        <v>1655547.0606286905</v>
      </c>
      <c r="AC10" s="7">
        <v>2000</v>
      </c>
      <c r="AD10" s="75">
        <v>514117</v>
      </c>
      <c r="AE10" s="75">
        <v>405832</v>
      </c>
      <c r="AF10" s="75">
        <v>226691</v>
      </c>
      <c r="AG10" s="7">
        <v>2000</v>
      </c>
      <c r="AH10" s="76">
        <v>12009696</v>
      </c>
      <c r="AI10" s="76">
        <v>9737752</v>
      </c>
      <c r="AJ10" s="4"/>
    </row>
    <row r="11" spans="9:36" ht="14.5">
      <c r="I11" s="7">
        <v>2001</v>
      </c>
      <c r="J11" s="5">
        <f t="shared" si="0"/>
        <v>0.67939777827901726</v>
      </c>
      <c r="K11" s="5">
        <f t="shared" si="2"/>
        <v>0.32060222172098274</v>
      </c>
      <c r="L11" s="2">
        <f t="shared" si="7"/>
        <v>0.68415294180334407</v>
      </c>
      <c r="M11" s="2">
        <f t="shared" si="7"/>
        <v>0.31584705819665598</v>
      </c>
      <c r="N11" s="131">
        <f t="shared" si="3"/>
        <v>2.3270410578453138</v>
      </c>
      <c r="O11" s="132">
        <f t="shared" si="4"/>
        <v>1.2952305366979999</v>
      </c>
      <c r="P11" s="138">
        <f t="shared" si="5"/>
        <v>2.3463903619397541</v>
      </c>
      <c r="Q11" s="131">
        <f t="shared" si="8"/>
        <v>0.88613578199546084</v>
      </c>
      <c r="R11" s="132">
        <f t="shared" si="8"/>
        <v>0.74110049319965821</v>
      </c>
      <c r="S11" s="133">
        <f t="shared" si="9"/>
        <v>0.69980478265019486</v>
      </c>
      <c r="T11" s="142">
        <f t="shared" si="6"/>
        <v>0.91978270289335518</v>
      </c>
      <c r="U11" s="5">
        <f t="shared" si="10"/>
        <v>2.3270410578453138</v>
      </c>
      <c r="W11" s="4" t="s">
        <v>220</v>
      </c>
      <c r="X11" s="4" t="s">
        <v>6</v>
      </c>
      <c r="Y11" s="7">
        <v>2001</v>
      </c>
      <c r="Z11" s="74">
        <v>1386446</v>
      </c>
      <c r="AA11" s="74">
        <v>1321043</v>
      </c>
      <c r="AB11" s="11">
        <f t="shared" si="1"/>
        <v>1694851.9774103109</v>
      </c>
      <c r="AC11" s="7">
        <v>2001</v>
      </c>
      <c r="AD11" s="75">
        <v>526221</v>
      </c>
      <c r="AE11" s="75">
        <v>430408</v>
      </c>
      <c r="AF11" s="75">
        <v>239070</v>
      </c>
      <c r="AG11" s="7">
        <v>2001</v>
      </c>
      <c r="AH11" s="76">
        <v>12166261</v>
      </c>
      <c r="AI11" s="76">
        <v>9946671</v>
      </c>
      <c r="AJ11" s="4"/>
    </row>
    <row r="12" spans="9:36" ht="14.5">
      <c r="I12" s="7">
        <v>2002</v>
      </c>
      <c r="J12" s="5">
        <f t="shared" si="0"/>
        <v>0.68242984778340221</v>
      </c>
      <c r="K12" s="5">
        <f t="shared" si="2"/>
        <v>0.31757015221659779</v>
      </c>
      <c r="L12" s="2">
        <f t="shared" si="7"/>
        <v>0.68091381303120979</v>
      </c>
      <c r="M12" s="2">
        <f t="shared" si="7"/>
        <v>0.31908618696879026</v>
      </c>
      <c r="N12" s="131">
        <f t="shared" si="3"/>
        <v>0.20256122440986957</v>
      </c>
      <c r="O12" s="132">
        <f t="shared" si="4"/>
        <v>-0.51020672296751002</v>
      </c>
      <c r="P12" s="138">
        <f t="shared" si="5"/>
        <v>1.7902245698181218</v>
      </c>
      <c r="Q12" s="131">
        <f t="shared" si="8"/>
        <v>-0.34740680516996536</v>
      </c>
      <c r="R12" s="132">
        <f t="shared" si="8"/>
        <v>0.57123593180110732</v>
      </c>
      <c r="S12" s="133">
        <f t="shared" si="9"/>
        <v>-2.1267902221272394E-2</v>
      </c>
      <c r="T12" s="142">
        <f t="shared" si="6"/>
        <v>0.91958710520795517</v>
      </c>
      <c r="U12" s="5">
        <f t="shared" si="10"/>
        <v>0.20256122440986957</v>
      </c>
      <c r="W12" s="4" t="s">
        <v>220</v>
      </c>
      <c r="X12" s="4" t="s">
        <v>6</v>
      </c>
      <c r="Y12" s="7">
        <v>2002</v>
      </c>
      <c r="Z12" s="74">
        <v>1476512</v>
      </c>
      <c r="AA12" s="74">
        <v>1411490</v>
      </c>
      <c r="AB12" s="11">
        <f t="shared" si="1"/>
        <v>1725466.8538081397</v>
      </c>
      <c r="AC12" s="7">
        <v>2002</v>
      </c>
      <c r="AD12" s="75">
        <v>527288</v>
      </c>
      <c r="AE12" s="75">
        <v>448394</v>
      </c>
      <c r="AF12" s="75">
        <v>251061</v>
      </c>
      <c r="AG12" s="7">
        <v>2002</v>
      </c>
      <c r="AH12" s="76">
        <v>12104346</v>
      </c>
      <c r="AI12" s="76">
        <v>9931224</v>
      </c>
      <c r="AJ12" s="4"/>
    </row>
    <row r="13" spans="9:36" ht="14.5">
      <c r="I13" s="7">
        <v>2003</v>
      </c>
      <c r="J13" s="5">
        <f t="shared" si="0"/>
        <v>0.68362171115273629</v>
      </c>
      <c r="K13" s="5">
        <f t="shared" si="2"/>
        <v>0.31637828884726371</v>
      </c>
      <c r="L13" s="2">
        <f t="shared" si="7"/>
        <v>0.68302577946806919</v>
      </c>
      <c r="M13" s="2">
        <f t="shared" si="7"/>
        <v>0.31697422053193075</v>
      </c>
      <c r="N13" s="131">
        <f t="shared" si="3"/>
        <v>0.12300695715747878</v>
      </c>
      <c r="O13" s="132">
        <f t="shared" si="4"/>
        <v>-1.1562375755563181</v>
      </c>
      <c r="P13" s="138">
        <f t="shared" si="5"/>
        <v>1.495221397049562</v>
      </c>
      <c r="Q13" s="131">
        <f t="shared" si="8"/>
        <v>-0.78974007129462476</v>
      </c>
      <c r="R13" s="132">
        <f t="shared" si="8"/>
        <v>0.47394663685244948</v>
      </c>
      <c r="S13" s="133">
        <f t="shared" si="9"/>
        <v>0.43880039159965406</v>
      </c>
      <c r="T13" s="142">
        <f t="shared" si="6"/>
        <v>0.92363112312110773</v>
      </c>
      <c r="U13" s="5">
        <f t="shared" si="10"/>
        <v>0.12300695715747878</v>
      </c>
      <c r="W13" s="4" t="s">
        <v>220</v>
      </c>
      <c r="X13" s="4" t="s">
        <v>6</v>
      </c>
      <c r="Y13" s="7">
        <v>2003</v>
      </c>
      <c r="Z13" s="74">
        <v>1544322</v>
      </c>
      <c r="AA13" s="74">
        <v>1498755</v>
      </c>
      <c r="AB13" s="11">
        <f t="shared" si="1"/>
        <v>1751460.2485311453</v>
      </c>
      <c r="AC13" s="7">
        <v>2003</v>
      </c>
      <c r="AD13" s="75">
        <v>527937</v>
      </c>
      <c r="AE13" s="75">
        <v>458616</v>
      </c>
      <c r="AF13" s="75">
        <v>257855</v>
      </c>
      <c r="AG13" s="7">
        <v>2003</v>
      </c>
      <c r="AH13" s="76">
        <v>11965197</v>
      </c>
      <c r="AI13" s="76">
        <v>9840799</v>
      </c>
      <c r="AJ13" s="4"/>
    </row>
    <row r="14" spans="9:36" ht="14.5">
      <c r="I14" s="7">
        <v>2004</v>
      </c>
      <c r="J14" s="5">
        <f t="shared" si="0"/>
        <v>0.67661364575217819</v>
      </c>
      <c r="K14" s="5">
        <f t="shared" si="2"/>
        <v>0.32338635424782181</v>
      </c>
      <c r="L14" s="2">
        <f t="shared" si="7"/>
        <v>0.68011767845245719</v>
      </c>
      <c r="M14" s="2">
        <f t="shared" si="7"/>
        <v>0.31988232154754276</v>
      </c>
      <c r="N14" s="131">
        <f t="shared" si="3"/>
        <v>2.044172242490383</v>
      </c>
      <c r="O14" s="132">
        <f t="shared" si="4"/>
        <v>0.25554029598531258</v>
      </c>
      <c r="P14" s="138">
        <f t="shared" si="5"/>
        <v>1.3657969631877265</v>
      </c>
      <c r="Q14" s="131">
        <f t="shared" si="8"/>
        <v>0.17379747285658456</v>
      </c>
      <c r="R14" s="132">
        <f t="shared" si="8"/>
        <v>0.43689430334707374</v>
      </c>
      <c r="S14" s="133">
        <f t="shared" si="9"/>
        <v>1.4334804662867247</v>
      </c>
      <c r="T14" s="142">
        <f t="shared" si="6"/>
        <v>0.93696654684519864</v>
      </c>
      <c r="U14" s="5">
        <f t="shared" si="10"/>
        <v>2.044172242490383</v>
      </c>
      <c r="W14" s="4" t="s">
        <v>220</v>
      </c>
      <c r="X14" s="4" t="s">
        <v>6</v>
      </c>
      <c r="Y14" s="7">
        <v>2004</v>
      </c>
      <c r="Z14" s="74">
        <v>1597236</v>
      </c>
      <c r="AA14" s="74">
        <v>1565559</v>
      </c>
      <c r="AB14" s="11">
        <f t="shared" si="1"/>
        <v>1775545.7444951062</v>
      </c>
      <c r="AC14" s="7">
        <v>2004</v>
      </c>
      <c r="AD14" s="75">
        <v>538840</v>
      </c>
      <c r="AE14" s="75">
        <v>472578</v>
      </c>
      <c r="AF14" s="75">
        <v>261594</v>
      </c>
      <c r="AG14" s="7">
        <v>2004</v>
      </c>
      <c r="AH14" s="76">
        <v>11995812</v>
      </c>
      <c r="AI14" s="76">
        <v>9813935</v>
      </c>
      <c r="AJ14" s="4"/>
    </row>
    <row r="15" spans="9:36" ht="14.5">
      <c r="I15" s="7">
        <v>2005</v>
      </c>
      <c r="J15" s="5">
        <f t="shared" si="0"/>
        <v>0.66498786391547626</v>
      </c>
      <c r="K15" s="5">
        <f t="shared" si="2"/>
        <v>0.33501213608452374</v>
      </c>
      <c r="L15" s="2">
        <f t="shared" si="7"/>
        <v>0.67080075483382728</v>
      </c>
      <c r="M15" s="2">
        <f t="shared" si="7"/>
        <v>0.32919924516617277</v>
      </c>
      <c r="N15" s="131">
        <f t="shared" si="3"/>
        <v>2.0525051617642731</v>
      </c>
      <c r="O15" s="132">
        <f t="shared" si="4"/>
        <v>-0.3297329092230683</v>
      </c>
      <c r="P15" s="138">
        <f t="shared" si="5"/>
        <v>1.4671748872006063</v>
      </c>
      <c r="Q15" s="131">
        <f t="shared" si="8"/>
        <v>-0.22118508440038806</v>
      </c>
      <c r="R15" s="132">
        <f t="shared" si="8"/>
        <v>0.4829928653932043</v>
      </c>
      <c r="S15" s="133">
        <f t="shared" si="9"/>
        <v>1.790697380771457</v>
      </c>
      <c r="T15" s="142">
        <f t="shared" si="6"/>
        <v>0.95389590668196456</v>
      </c>
      <c r="U15" s="5">
        <f t="shared" si="10"/>
        <v>2.0525051617642731</v>
      </c>
      <c r="W15" s="4" t="s">
        <v>220</v>
      </c>
      <c r="X15" s="4" t="s">
        <v>6</v>
      </c>
      <c r="Y15" s="7">
        <v>2005</v>
      </c>
      <c r="Z15" s="74">
        <v>1652394</v>
      </c>
      <c r="AA15" s="74">
        <v>1620843</v>
      </c>
      <c r="AB15" s="11">
        <f t="shared" si="1"/>
        <v>1801788.1459876194</v>
      </c>
      <c r="AC15" s="7">
        <v>2005</v>
      </c>
      <c r="AD15" s="75">
        <v>550014</v>
      </c>
      <c r="AE15" s="75">
        <v>491394</v>
      </c>
      <c r="AF15" s="75">
        <v>265786</v>
      </c>
      <c r="AG15" s="7">
        <v>2005</v>
      </c>
      <c r="AH15" s="76">
        <v>11956323</v>
      </c>
      <c r="AI15" s="76">
        <v>9724923</v>
      </c>
      <c r="AJ15" s="4"/>
    </row>
    <row r="16" spans="9:36" ht="14.5">
      <c r="I16" s="7">
        <v>2006</v>
      </c>
      <c r="J16" s="5">
        <f t="shared" si="0"/>
        <v>0.65265051018056186</v>
      </c>
      <c r="K16" s="5">
        <f t="shared" si="2"/>
        <v>0.34734948981943814</v>
      </c>
      <c r="L16" s="2">
        <f t="shared" si="7"/>
        <v>0.65881918704801912</v>
      </c>
      <c r="M16" s="2">
        <f t="shared" si="7"/>
        <v>0.34118081295198094</v>
      </c>
      <c r="N16" s="131">
        <f t="shared" si="3"/>
        <v>3.2944997448415947</v>
      </c>
      <c r="O16" s="132">
        <f t="shared" si="4"/>
        <v>1.9260519216903305</v>
      </c>
      <c r="P16" s="138">
        <f t="shared" si="5"/>
        <v>1.7792303753045857</v>
      </c>
      <c r="Q16" s="131">
        <f t="shared" si="8"/>
        <v>1.2689199612602986</v>
      </c>
      <c r="R16" s="132">
        <f t="shared" si="8"/>
        <v>0.60703926587527668</v>
      </c>
      <c r="S16" s="133">
        <f t="shared" si="9"/>
        <v>1.4185405177060195</v>
      </c>
      <c r="T16" s="142">
        <f t="shared" si="6"/>
        <v>0.9675237362352177</v>
      </c>
      <c r="U16" s="5">
        <f t="shared" si="10"/>
        <v>3.2944997448415947</v>
      </c>
      <c r="W16" s="4" t="s">
        <v>220</v>
      </c>
      <c r="X16" s="4" t="s">
        <v>6</v>
      </c>
      <c r="Y16" s="7">
        <v>2006</v>
      </c>
      <c r="Z16" s="74">
        <v>1732856</v>
      </c>
      <c r="AA16" s="74">
        <v>1682057</v>
      </c>
      <c r="AB16" s="11">
        <f t="shared" si="1"/>
        <v>1834132.9994392965</v>
      </c>
      <c r="AC16" s="7">
        <v>2006</v>
      </c>
      <c r="AD16" s="75">
        <v>568436</v>
      </c>
      <c r="AE16" s="75">
        <v>520586</v>
      </c>
      <c r="AF16" s="75">
        <v>274630</v>
      </c>
      <c r="AG16" s="7">
        <v>2006</v>
      </c>
      <c r="AH16" s="76">
        <v>12188840</v>
      </c>
      <c r="AI16" s="76">
        <v>9852290</v>
      </c>
      <c r="AJ16" s="4"/>
    </row>
    <row r="17" spans="9:36" ht="14.5">
      <c r="I17" s="7">
        <v>2007</v>
      </c>
      <c r="J17" s="5">
        <f t="shared" si="0"/>
        <v>0.6519936677485545</v>
      </c>
      <c r="K17" s="5">
        <f t="shared" si="2"/>
        <v>0.3480063322514455</v>
      </c>
      <c r="L17" s="2">
        <f t="shared" si="7"/>
        <v>0.65232208896455823</v>
      </c>
      <c r="M17" s="2">
        <f t="shared" si="7"/>
        <v>0.34767791103544182</v>
      </c>
      <c r="N17" s="131">
        <f t="shared" si="3"/>
        <v>3.7804830379132071</v>
      </c>
      <c r="O17" s="132">
        <f t="shared" si="4"/>
        <v>2.8139324382472353</v>
      </c>
      <c r="P17" s="138">
        <f t="shared" si="5"/>
        <v>2.6119154702612946</v>
      </c>
      <c r="Q17" s="131">
        <f t="shared" si="8"/>
        <v>1.8355902863225693</v>
      </c>
      <c r="R17" s="132">
        <f t="shared" si="8"/>
        <v>0.90810531450160059</v>
      </c>
      <c r="S17" s="133">
        <f t="shared" si="9"/>
        <v>1.0367874370890373</v>
      </c>
      <c r="T17" s="142">
        <f t="shared" si="6"/>
        <v>0.97760708189007717</v>
      </c>
      <c r="U17" s="5">
        <f t="shared" si="10"/>
        <v>3.7804830379132071</v>
      </c>
      <c r="W17" s="4" t="s">
        <v>220</v>
      </c>
      <c r="X17" s="4" t="s">
        <v>6</v>
      </c>
      <c r="Y17" s="7">
        <v>2007</v>
      </c>
      <c r="Z17" s="74">
        <v>1817083</v>
      </c>
      <c r="AA17" s="74">
        <v>1778713</v>
      </c>
      <c r="AB17" s="11">
        <f t="shared" si="1"/>
        <v>1882670.117904586</v>
      </c>
      <c r="AC17" s="7">
        <v>2007</v>
      </c>
      <c r="AD17" s="75">
        <v>590337</v>
      </c>
      <c r="AE17" s="75">
        <v>552505</v>
      </c>
      <c r="AF17" s="75">
        <v>290422</v>
      </c>
      <c r="AG17" s="7">
        <v>2007</v>
      </c>
      <c r="AH17" s="76">
        <v>12536697</v>
      </c>
      <c r="AI17" s="76">
        <v>10107251</v>
      </c>
      <c r="AJ17" s="4"/>
    </row>
    <row r="18" spans="9:36" ht="14.5">
      <c r="I18" s="7">
        <v>2008</v>
      </c>
      <c r="J18" s="5">
        <f t="shared" si="0"/>
        <v>0.65695036953439467</v>
      </c>
      <c r="K18" s="5">
        <f t="shared" si="2"/>
        <v>0.34304963046560533</v>
      </c>
      <c r="L18" s="2">
        <f t="shared" si="7"/>
        <v>0.65447201864147453</v>
      </c>
      <c r="M18" s="2">
        <f t="shared" si="7"/>
        <v>0.34552798135852542</v>
      </c>
      <c r="N18" s="131">
        <f t="shared" si="3"/>
        <v>2.459109452332342</v>
      </c>
      <c r="O18" s="132">
        <f t="shared" si="4"/>
        <v>1.574645754259052</v>
      </c>
      <c r="P18" s="138">
        <f t="shared" si="5"/>
        <v>2.1464835747112332</v>
      </c>
      <c r="Q18" s="131">
        <f t="shared" si="8"/>
        <v>1.0305615854351489</v>
      </c>
      <c r="R18" s="132">
        <f t="shared" si="8"/>
        <v>0.741670136589204</v>
      </c>
      <c r="S18" s="133">
        <f t="shared" si="9"/>
        <v>0.68687773030798915</v>
      </c>
      <c r="T18" s="142">
        <f t="shared" si="6"/>
        <v>0.984345161919158</v>
      </c>
      <c r="U18" s="5">
        <f t="shared" si="10"/>
        <v>2.459109452332342</v>
      </c>
      <c r="W18" s="4" t="s">
        <v>220</v>
      </c>
      <c r="X18" s="4" t="s">
        <v>6</v>
      </c>
      <c r="Y18" s="7">
        <v>2008</v>
      </c>
      <c r="Z18" s="74">
        <v>1913356</v>
      </c>
      <c r="AA18" s="74">
        <v>1856508</v>
      </c>
      <c r="AB18" s="11">
        <f t="shared" si="1"/>
        <v>1923518.1525834578</v>
      </c>
      <c r="AC18" s="7">
        <v>2008</v>
      </c>
      <c r="AD18" s="75">
        <v>605034</v>
      </c>
      <c r="AE18" s="75">
        <v>578387</v>
      </c>
      <c r="AF18" s="75">
        <v>307606</v>
      </c>
      <c r="AG18" s="7">
        <v>2008</v>
      </c>
      <c r="AH18" s="76">
        <v>12735668</v>
      </c>
      <c r="AI18" s="76">
        <v>10310161</v>
      </c>
      <c r="AJ18" s="4"/>
    </row>
    <row r="19" spans="9:36" ht="14.5">
      <c r="I19" s="7">
        <v>2009</v>
      </c>
      <c r="J19" s="5">
        <f t="shared" si="0"/>
        <v>0.68837760251524194</v>
      </c>
      <c r="K19" s="5">
        <f t="shared" si="2"/>
        <v>0.31162239748475806</v>
      </c>
      <c r="L19" s="2">
        <f t="shared" si="7"/>
        <v>0.67266398602481825</v>
      </c>
      <c r="M19" s="2">
        <f t="shared" si="7"/>
        <v>0.32733601397518169</v>
      </c>
      <c r="N19" s="131">
        <f t="shared" si="3"/>
        <v>-3.3589050390993691</v>
      </c>
      <c r="O19" s="132">
        <f t="shared" si="4"/>
        <v>-1.4542798014456793</v>
      </c>
      <c r="P19" s="138">
        <f t="shared" si="5"/>
        <v>1.4175536564952296</v>
      </c>
      <c r="Q19" s="131">
        <f t="shared" si="8"/>
        <v>-0.9782416480358318</v>
      </c>
      <c r="R19" s="132">
        <f t="shared" si="8"/>
        <v>0.46401636351309239</v>
      </c>
      <c r="S19" s="133">
        <f t="shared" si="9"/>
        <v>-2.8446797545766298</v>
      </c>
      <c r="T19" s="142">
        <f t="shared" si="6"/>
        <v>0.95673822056827296</v>
      </c>
      <c r="U19" s="5">
        <f t="shared" si="10"/>
        <v>-3.3589050390993691</v>
      </c>
      <c r="W19" s="4" t="s">
        <v>220</v>
      </c>
      <c r="X19" s="4" t="s">
        <v>6</v>
      </c>
      <c r="Y19" s="7">
        <v>2009</v>
      </c>
      <c r="Z19" s="74">
        <v>1989141</v>
      </c>
      <c r="AA19" s="74">
        <v>1940672</v>
      </c>
      <c r="AB19" s="11">
        <f t="shared" si="1"/>
        <v>1950979.2324117643</v>
      </c>
      <c r="AC19" s="7">
        <v>2009</v>
      </c>
      <c r="AD19" s="75">
        <v>585049</v>
      </c>
      <c r="AE19" s="75">
        <v>561185</v>
      </c>
      <c r="AF19" s="75">
        <v>312196</v>
      </c>
      <c r="AG19" s="7">
        <v>2009</v>
      </c>
      <c r="AH19" s="76">
        <v>12551796</v>
      </c>
      <c r="AI19" s="76">
        <v>10143794</v>
      </c>
      <c r="AJ19" s="4"/>
    </row>
    <row r="20" spans="9:36" ht="14.5">
      <c r="I20" s="7">
        <v>2010</v>
      </c>
      <c r="J20" s="5">
        <f t="shared" si="0"/>
        <v>0.67412465982049419</v>
      </c>
      <c r="K20" s="5">
        <f t="shared" si="2"/>
        <v>0.32587534017950581</v>
      </c>
      <c r="L20" s="2">
        <f t="shared" si="7"/>
        <v>0.68125113116786806</v>
      </c>
      <c r="M20" s="2">
        <f t="shared" si="7"/>
        <v>0.31874886883213194</v>
      </c>
      <c r="N20" s="131">
        <f t="shared" si="3"/>
        <v>1.4988409688639237</v>
      </c>
      <c r="O20" s="132">
        <f t="shared" si="4"/>
        <v>-0.7102557094125217</v>
      </c>
      <c r="P20" s="138">
        <f t="shared" si="5"/>
        <v>0.74223356898883708</v>
      </c>
      <c r="Q20" s="131">
        <f t="shared" si="8"/>
        <v>-0.48386250545571702</v>
      </c>
      <c r="R20" s="132">
        <f t="shared" si="8"/>
        <v>0.23658611052442799</v>
      </c>
      <c r="S20" s="133">
        <f t="shared" si="9"/>
        <v>1.7461173637952128</v>
      </c>
      <c r="T20" s="142">
        <f t="shared" si="6"/>
        <v>0.97359069658794661</v>
      </c>
      <c r="U20" s="5">
        <f t="shared" si="10"/>
        <v>1.4988409688639237</v>
      </c>
      <c r="W20" s="4" t="s">
        <v>220</v>
      </c>
      <c r="X20" s="4" t="s">
        <v>6</v>
      </c>
      <c r="Y20" s="7">
        <v>2010</v>
      </c>
      <c r="Z20" s="74">
        <v>2035026</v>
      </c>
      <c r="AA20" s="74">
        <v>2003960</v>
      </c>
      <c r="AB20" s="11">
        <f t="shared" si="1"/>
        <v>1965513.9291703701</v>
      </c>
      <c r="AC20" s="7">
        <v>2010</v>
      </c>
      <c r="AD20" s="75">
        <v>593884</v>
      </c>
      <c r="AE20" s="75">
        <v>574280</v>
      </c>
      <c r="AF20" s="75">
        <v>311717</v>
      </c>
      <c r="AG20" s="7">
        <v>2010</v>
      </c>
      <c r="AH20" s="76">
        <v>12462962</v>
      </c>
      <c r="AI20" s="76">
        <v>10035011</v>
      </c>
      <c r="AJ20" s="4"/>
    </row>
    <row r="21" spans="9:36" ht="14.5">
      <c r="I21" s="7">
        <v>2011</v>
      </c>
      <c r="J21" s="5">
        <f t="shared" si="0"/>
        <v>0.67836249935131088</v>
      </c>
      <c r="K21" s="5">
        <f t="shared" si="2"/>
        <v>0.32163750064868912</v>
      </c>
      <c r="L21" s="2">
        <f t="shared" si="7"/>
        <v>0.67624357958590253</v>
      </c>
      <c r="M21" s="2">
        <f t="shared" si="7"/>
        <v>0.32375642041409747</v>
      </c>
      <c r="N21" s="131">
        <f t="shared" si="3"/>
        <v>1.8539485244334131</v>
      </c>
      <c r="O21" s="132">
        <f t="shared" si="4"/>
        <v>0.90048565522096169</v>
      </c>
      <c r="P21" s="138">
        <f t="shared" si="5"/>
        <v>1.0066964495416997</v>
      </c>
      <c r="Q21" s="131">
        <f t="shared" si="8"/>
        <v>0.60894764285238001</v>
      </c>
      <c r="R21" s="132">
        <f t="shared" si="8"/>
        <v>0.3259244389472018</v>
      </c>
      <c r="S21" s="133">
        <f t="shared" si="9"/>
        <v>0.91907644263383137</v>
      </c>
      <c r="T21" s="142">
        <f t="shared" si="6"/>
        <v>0.98257998526814605</v>
      </c>
      <c r="U21" s="5">
        <f t="shared" si="10"/>
        <v>1.8539485244334131</v>
      </c>
      <c r="W21" s="4" t="s">
        <v>220</v>
      </c>
      <c r="X21" s="4" t="s">
        <v>6</v>
      </c>
      <c r="Y21" s="7">
        <v>2011</v>
      </c>
      <c r="Z21" s="74">
        <v>2037141</v>
      </c>
      <c r="AA21" s="74">
        <v>2055616</v>
      </c>
      <c r="AB21" s="11">
        <f t="shared" si="1"/>
        <v>1985400.6194640654</v>
      </c>
      <c r="AC21" s="7">
        <v>2011</v>
      </c>
      <c r="AD21" s="75">
        <v>604997</v>
      </c>
      <c r="AE21" s="75">
        <v>585953</v>
      </c>
      <c r="AF21" s="75">
        <v>319557</v>
      </c>
      <c r="AG21" s="7">
        <v>2011</v>
      </c>
      <c r="AH21" s="76">
        <v>12575696</v>
      </c>
      <c r="AI21" s="76">
        <v>10110107</v>
      </c>
      <c r="AJ21" s="4"/>
    </row>
    <row r="22" spans="9:36" ht="14.5">
      <c r="I22" s="7">
        <v>2012</v>
      </c>
      <c r="J22" s="5">
        <f t="shared" si="0"/>
        <v>0.68548039656072435</v>
      </c>
      <c r="K22" s="5">
        <f t="shared" si="2"/>
        <v>0.31451960343927565</v>
      </c>
      <c r="L22" s="2">
        <f t="shared" si="7"/>
        <v>0.68192144795601761</v>
      </c>
      <c r="M22" s="2">
        <f t="shared" si="7"/>
        <v>0.31807855204398239</v>
      </c>
      <c r="N22" s="131">
        <f t="shared" si="3"/>
        <v>-0.79738953137944435</v>
      </c>
      <c r="O22" s="132">
        <f t="shared" si="4"/>
        <v>-0.88674187354875755</v>
      </c>
      <c r="P22" s="138">
        <f t="shared" si="5"/>
        <v>0.52714300037770556</v>
      </c>
      <c r="Q22" s="131">
        <f t="shared" si="8"/>
        <v>-0.60468830237360061</v>
      </c>
      <c r="R22" s="132">
        <f t="shared" si="8"/>
        <v>0.16767288228026106</v>
      </c>
      <c r="S22" s="133">
        <f t="shared" si="9"/>
        <v>-0.3603741112861048</v>
      </c>
      <c r="T22" s="142">
        <f t="shared" si="6"/>
        <v>0.97904539407964808</v>
      </c>
      <c r="U22" s="5">
        <f t="shared" si="10"/>
        <v>-0.79738953137944435</v>
      </c>
      <c r="W22" s="4" t="s">
        <v>220</v>
      </c>
      <c r="X22" s="4" t="s">
        <v>6</v>
      </c>
      <c r="Y22" s="7">
        <v>2012</v>
      </c>
      <c r="Z22" s="74">
        <v>2040820</v>
      </c>
      <c r="AA22" s="74">
        <v>2047908</v>
      </c>
      <c r="AB22" s="11">
        <f t="shared" si="1"/>
        <v>1995894.1535246775</v>
      </c>
      <c r="AC22" s="7">
        <v>2012</v>
      </c>
      <c r="AD22" s="75">
        <v>600192</v>
      </c>
      <c r="AE22" s="75">
        <v>590316</v>
      </c>
      <c r="AF22" s="75">
        <v>323867</v>
      </c>
      <c r="AG22" s="7">
        <v>2012</v>
      </c>
      <c r="AH22" s="76">
        <v>12464675</v>
      </c>
      <c r="AI22" s="76">
        <v>9976267</v>
      </c>
      <c r="AJ22" s="4"/>
    </row>
    <row r="23" spans="9:36" ht="14.5">
      <c r="I23" s="7">
        <v>2013</v>
      </c>
      <c r="J23" s="5">
        <f t="shared" si="0"/>
        <v>0.68315943501002896</v>
      </c>
      <c r="K23" s="5">
        <f t="shared" si="2"/>
        <v>0.31684056498997104</v>
      </c>
      <c r="L23" s="2">
        <f t="shared" si="7"/>
        <v>0.68431991578537665</v>
      </c>
      <c r="M23" s="2">
        <f t="shared" si="7"/>
        <v>0.31568008421462335</v>
      </c>
      <c r="N23" s="131">
        <f t="shared" si="3"/>
        <v>0.2630693758607805</v>
      </c>
      <c r="O23" s="132">
        <f t="shared" si="4"/>
        <v>-0.88729322863656535</v>
      </c>
      <c r="P23" s="138">
        <f t="shared" si="5"/>
        <v>0.38498528542341148</v>
      </c>
      <c r="Q23" s="131">
        <f t="shared" si="8"/>
        <v>-0.60719242749750935</v>
      </c>
      <c r="R23" s="132">
        <f t="shared" si="8"/>
        <v>0.12153218732385335</v>
      </c>
      <c r="S23" s="133">
        <f t="shared" si="9"/>
        <v>0.74872961603443655</v>
      </c>
      <c r="T23" s="142">
        <f t="shared" si="6"/>
        <v>0.98640330796629327</v>
      </c>
      <c r="U23" s="5">
        <f t="shared" si="10"/>
        <v>0.2630693758607805</v>
      </c>
      <c r="W23" s="4" t="s">
        <v>220</v>
      </c>
      <c r="X23" s="4" t="s">
        <v>6</v>
      </c>
      <c r="Y23" s="7">
        <v>2013</v>
      </c>
      <c r="Z23" s="74">
        <v>2046654</v>
      </c>
      <c r="AA23" s="74">
        <v>2048692</v>
      </c>
      <c r="AB23" s="11">
        <f t="shared" si="1"/>
        <v>2003592.8622675093</v>
      </c>
      <c r="AC23" s="7">
        <v>2013</v>
      </c>
      <c r="AD23" s="75">
        <v>601773</v>
      </c>
      <c r="AE23" s="75">
        <v>595709</v>
      </c>
      <c r="AF23" s="75">
        <v>324676</v>
      </c>
      <c r="AG23" s="7">
        <v>2013</v>
      </c>
      <c r="AH23" s="76">
        <v>12354566</v>
      </c>
      <c r="AI23" s="76">
        <v>9856471</v>
      </c>
      <c r="AJ23" s="4"/>
    </row>
    <row r="24" spans="9:36" ht="14.5">
      <c r="I24" s="7">
        <v>2014</v>
      </c>
      <c r="J24" s="5">
        <f t="shared" si="0"/>
        <v>0.68381246207678104</v>
      </c>
      <c r="K24" s="5">
        <f t="shared" si="2"/>
        <v>0.31618753792321896</v>
      </c>
      <c r="L24" s="2">
        <f t="shared" si="7"/>
        <v>0.68348594854340505</v>
      </c>
      <c r="M24" s="2">
        <f t="shared" si="7"/>
        <v>0.316514051456595</v>
      </c>
      <c r="N24" s="131">
        <f t="shared" si="3"/>
        <v>1.4283329076450357</v>
      </c>
      <c r="O24" s="132">
        <f t="shared" si="4"/>
        <v>0.67562382181414193</v>
      </c>
      <c r="P24" s="138">
        <f t="shared" si="5"/>
        <v>0.19008099539377099</v>
      </c>
      <c r="Q24" s="131">
        <f t="shared" si="8"/>
        <v>0.46177938871115926</v>
      </c>
      <c r="R24" s="132">
        <f t="shared" si="8"/>
        <v>6.0163305956984832E-2</v>
      </c>
      <c r="S24" s="133">
        <f t="shared" si="9"/>
        <v>0.90639021297689171</v>
      </c>
      <c r="T24" s="142">
        <f>T25*EXP(-S25/100)</f>
        <v>0.99538461235450293</v>
      </c>
      <c r="U24" s="5">
        <f t="shared" si="10"/>
        <v>1.4283329076450357</v>
      </c>
      <c r="W24" s="4" t="s">
        <v>220</v>
      </c>
      <c r="X24" s="4" t="s">
        <v>6</v>
      </c>
      <c r="Y24" s="7">
        <v>2014</v>
      </c>
      <c r="Z24" s="74">
        <v>2031287</v>
      </c>
      <c r="AA24" s="74">
        <v>2050548</v>
      </c>
      <c r="AB24" s="11">
        <f t="shared" si="1"/>
        <v>2007404.9333873324</v>
      </c>
      <c r="AC24" s="7">
        <v>2014</v>
      </c>
      <c r="AD24" s="75">
        <v>610430</v>
      </c>
      <c r="AE24" s="75">
        <v>604814</v>
      </c>
      <c r="AF24" s="75">
        <v>328166</v>
      </c>
      <c r="AG24" s="7">
        <v>2014</v>
      </c>
      <c r="AH24" s="76">
        <v>12438319</v>
      </c>
      <c r="AI24" s="76">
        <v>9869529</v>
      </c>
      <c r="AJ24" s="4"/>
    </row>
    <row r="25" spans="9:36" ht="14.5">
      <c r="I25" s="7">
        <v>2015</v>
      </c>
      <c r="J25" s="5">
        <f t="shared" si="0"/>
        <v>0.67360470573749964</v>
      </c>
      <c r="K25" s="5">
        <f t="shared" si="2"/>
        <v>0.32639529426250036</v>
      </c>
      <c r="L25" s="2">
        <f t="shared" si="7"/>
        <v>0.67870858390714028</v>
      </c>
      <c r="M25" s="2">
        <f t="shared" si="7"/>
        <v>0.32129141609285966</v>
      </c>
      <c r="N25" s="131">
        <f t="shared" si="3"/>
        <v>1.6901719283634264</v>
      </c>
      <c r="O25" s="132">
        <f t="shared" si="4"/>
        <v>0.96210329844375053</v>
      </c>
      <c r="P25" s="138">
        <f t="shared" si="5"/>
        <v>1.78833603710018</v>
      </c>
      <c r="Q25" s="131">
        <f t="shared" si="8"/>
        <v>0.65298776725914665</v>
      </c>
      <c r="R25" s="132">
        <f t="shared" si="8"/>
        <v>0.57457701780980963</v>
      </c>
      <c r="S25" s="133">
        <f t="shared" si="9"/>
        <v>0.46260714329447017</v>
      </c>
      <c r="T25" s="142">
        <v>1</v>
      </c>
      <c r="U25" s="5">
        <f t="shared" si="10"/>
        <v>1.6901719283634264</v>
      </c>
      <c r="W25" s="4" t="s">
        <v>220</v>
      </c>
      <c r="X25" s="4" t="s">
        <v>6</v>
      </c>
      <c r="Y25" s="7">
        <v>2015</v>
      </c>
      <c r="Z25" s="74">
        <v>2043627</v>
      </c>
      <c r="AA25" s="74">
        <v>2067940</v>
      </c>
      <c r="AB25" s="11">
        <f>Z25</f>
        <v>2043627</v>
      </c>
      <c r="AC25" s="7">
        <v>2015</v>
      </c>
      <c r="AD25" s="75">
        <v>620835</v>
      </c>
      <c r="AE25" s="75">
        <v>620835</v>
      </c>
      <c r="AF25" s="75">
        <v>330267</v>
      </c>
      <c r="AG25" s="7">
        <v>2015</v>
      </c>
      <c r="AH25" s="76">
        <v>12558566</v>
      </c>
      <c r="AI25" s="76">
        <v>9917996</v>
      </c>
      <c r="AJ25" s="4"/>
    </row>
    <row r="26" spans="9:36" ht="14.5">
      <c r="I26" s="7">
        <v>2016</v>
      </c>
      <c r="J26" s="5">
        <f t="shared" si="0"/>
        <v>0.68006303281055613</v>
      </c>
      <c r="K26" s="5">
        <f t="shared" si="2"/>
        <v>0.31993696718944387</v>
      </c>
      <c r="L26" s="2">
        <f t="shared" si="7"/>
        <v>0.67683386927402789</v>
      </c>
      <c r="M26" s="2">
        <f t="shared" si="7"/>
        <v>0.32316613072597211</v>
      </c>
      <c r="N26" s="131">
        <f t="shared" si="3"/>
        <v>1.9473004180976972</v>
      </c>
      <c r="O26" s="132">
        <f t="shared" si="4"/>
        <v>2.324101719580085</v>
      </c>
      <c r="P26" s="138">
        <f t="shared" si="5"/>
        <v>1.1616879601032082</v>
      </c>
      <c r="Q26" s="131">
        <f t="shared" si="8"/>
        <v>1.5730307594498107</v>
      </c>
      <c r="R26" s="132">
        <f t="shared" si="8"/>
        <v>0.37541820317750124</v>
      </c>
      <c r="S26" s="133">
        <f t="shared" si="9"/>
        <v>-1.1485445296148256E-3</v>
      </c>
      <c r="T26" s="142">
        <f>T25*EXP(S26/100)</f>
        <v>0.9999885146206613</v>
      </c>
      <c r="U26" s="5">
        <f t="shared" si="10"/>
        <v>1.9473004180976972</v>
      </c>
      <c r="W26" s="4" t="s">
        <v>220</v>
      </c>
      <c r="X26" s="4" t="s">
        <v>6</v>
      </c>
      <c r="Y26" s="7">
        <v>2016</v>
      </c>
      <c r="Z26" s="74">
        <v>2058060</v>
      </c>
      <c r="AA26" s="74">
        <v>2067506</v>
      </c>
      <c r="AB26" s="11">
        <f>AB25*(AA26/Z25)</f>
        <v>2067505.9999999998</v>
      </c>
      <c r="AC26" s="7">
        <v>2016</v>
      </c>
      <c r="AD26" s="75">
        <v>633043</v>
      </c>
      <c r="AE26" s="75">
        <v>634824</v>
      </c>
      <c r="AF26" s="75">
        <v>340586</v>
      </c>
      <c r="AG26" s="7">
        <v>2016</v>
      </c>
      <c r="AH26" s="76">
        <v>12853858</v>
      </c>
      <c r="AI26" s="76">
        <v>10140463</v>
      </c>
      <c r="AJ26" s="4"/>
    </row>
    <row r="27" spans="9:36" ht="14.5">
      <c r="I27" s="7">
        <v>2017</v>
      </c>
      <c r="J27" s="5">
        <f t="shared" si="0"/>
        <v>0.67539818549742769</v>
      </c>
      <c r="K27" s="5">
        <f t="shared" si="2"/>
        <v>0.32460181450257231</v>
      </c>
      <c r="L27" s="2">
        <f t="shared" si="7"/>
        <v>0.67773060915399186</v>
      </c>
      <c r="M27" s="2">
        <f t="shared" si="7"/>
        <v>0.32226939084600809</v>
      </c>
      <c r="N27" s="131">
        <f t="shared" si="3"/>
        <v>2.8886387646890554</v>
      </c>
      <c r="O27" s="132">
        <f t="shared" si="4"/>
        <v>2.3269121032136297</v>
      </c>
      <c r="P27" s="138">
        <f t="shared" si="5"/>
        <v>1.2988277033301188</v>
      </c>
      <c r="Q27" s="131">
        <f t="shared" si="8"/>
        <v>1.5770195571587697</v>
      </c>
      <c r="R27" s="132">
        <f t="shared" si="8"/>
        <v>0.41857241276611706</v>
      </c>
      <c r="S27" s="133">
        <f t="shared" si="9"/>
        <v>0.89304679476416871</v>
      </c>
      <c r="T27" s="142">
        <f>T26*EXP(S27/100)</f>
        <v>1.0089588751391585</v>
      </c>
      <c r="U27" s="5">
        <f t="shared" si="10"/>
        <v>2.8886387646890554</v>
      </c>
      <c r="W27" s="4" t="s">
        <v>220</v>
      </c>
      <c r="X27" s="4" t="s">
        <v>6</v>
      </c>
      <c r="Y27" s="7">
        <v>2017</v>
      </c>
      <c r="Z27" s="74">
        <v>2098557</v>
      </c>
      <c r="AA27" s="74">
        <v>2084965</v>
      </c>
      <c r="AB27" s="11">
        <f>AB26*(AA27/Z26)</f>
        <v>2094534.4874736399</v>
      </c>
      <c r="AC27" s="7">
        <v>2017</v>
      </c>
      <c r="AD27" s="75">
        <v>651596</v>
      </c>
      <c r="AE27" s="75">
        <v>661566</v>
      </c>
      <c r="AF27" s="75">
        <v>352818</v>
      </c>
      <c r="AG27" s="7">
        <v>2017</v>
      </c>
      <c r="AH27" s="76">
        <v>13156463</v>
      </c>
      <c r="AI27" s="76">
        <v>10388595</v>
      </c>
      <c r="AJ27" s="4"/>
    </row>
    <row r="28" spans="9:36" ht="14.5">
      <c r="I28" s="7">
        <v>2018</v>
      </c>
      <c r="J28" s="5">
        <f t="shared" si="0"/>
        <v>0.67506687359687023</v>
      </c>
      <c r="K28" s="5">
        <f t="shared" si="2"/>
        <v>0.32493312640312977</v>
      </c>
      <c r="L28" s="2">
        <f t="shared" si="7"/>
        <v>0.67523252954714896</v>
      </c>
      <c r="M28" s="2">
        <f t="shared" si="7"/>
        <v>0.32476747045285104</v>
      </c>
      <c r="N28" s="131">
        <f t="shared" si="3"/>
        <v>2.2933430588450321</v>
      </c>
      <c r="O28" s="132">
        <f t="shared" si="4"/>
        <v>2.6550635369360975</v>
      </c>
      <c r="P28" s="138">
        <f t="shared" si="5"/>
        <v>1.399369415765328</v>
      </c>
      <c r="Q28" s="131">
        <f t="shared" si="8"/>
        <v>1.7927852681537613</v>
      </c>
      <c r="R28" s="132">
        <f t="shared" si="8"/>
        <v>0.45446966538718958</v>
      </c>
      <c r="S28" s="133">
        <f t="shared" si="9"/>
        <v>4.608812530408124E-2</v>
      </c>
      <c r="T28" s="142">
        <f>T27*EXP(S28/100)</f>
        <v>1.0094239925435124</v>
      </c>
      <c r="U28" s="5">
        <f t="shared" si="10"/>
        <v>2.2933430588450321</v>
      </c>
      <c r="W28" s="4" t="s">
        <v>220</v>
      </c>
      <c r="X28" s="4" t="s">
        <v>6</v>
      </c>
      <c r="Y28" s="7">
        <v>2018</v>
      </c>
      <c r="Z28" s="74">
        <v>2195950</v>
      </c>
      <c r="AA28" s="74">
        <v>2128130</v>
      </c>
      <c r="AB28" s="11">
        <f>AB27*(AA28/Z27)</f>
        <v>2124050.8019688181</v>
      </c>
      <c r="AC28" s="7">
        <v>2018</v>
      </c>
      <c r="AD28" s="75">
        <v>666712</v>
      </c>
      <c r="AE28" s="75">
        <v>692632</v>
      </c>
      <c r="AF28" s="75">
        <v>369840</v>
      </c>
      <c r="AG28" s="7">
        <v>2018</v>
      </c>
      <c r="AH28" s="76">
        <v>13510454</v>
      </c>
      <c r="AI28" s="76">
        <v>10686475</v>
      </c>
      <c r="AJ28" s="4"/>
    </row>
    <row r="29" spans="9:36" ht="14.5">
      <c r="I29" s="7">
        <v>2019</v>
      </c>
      <c r="J29" s="5">
        <f t="shared" si="0"/>
        <v>0.67527029192165611</v>
      </c>
      <c r="K29" s="5">
        <f t="shared" si="2"/>
        <v>0.32472970807834389</v>
      </c>
      <c r="L29" s="2">
        <f t="shared" si="7"/>
        <v>0.67516858275926317</v>
      </c>
      <c r="M29" s="2">
        <f t="shared" si="7"/>
        <v>0.32483141724073683</v>
      </c>
      <c r="N29" s="134">
        <f t="shared" si="3"/>
        <v>1.9981657917599094</v>
      </c>
      <c r="O29" s="135">
        <f t="shared" si="4"/>
        <v>2.1080552933305796</v>
      </c>
      <c r="P29" s="139">
        <f t="shared" si="5"/>
        <v>1.5775096176662728</v>
      </c>
      <c r="Q29" s="134">
        <f t="shared" si="8"/>
        <v>1.4232927047761703</v>
      </c>
      <c r="R29" s="135">
        <f t="shared" si="8"/>
        <v>0.51242468481742831</v>
      </c>
      <c r="S29" s="136">
        <f t="shared" si="9"/>
        <v>6.2448402166310757E-2</v>
      </c>
      <c r="T29" s="143">
        <f>T28*EXP(S29/100)</f>
        <v>1.0100545585666501</v>
      </c>
      <c r="U29" s="5">
        <f t="shared" si="10"/>
        <v>1.9981657917599094</v>
      </c>
      <c r="W29" s="4" t="s">
        <v>220</v>
      </c>
      <c r="X29" s="4" t="s">
        <v>6</v>
      </c>
      <c r="Y29" s="7">
        <v>2019</v>
      </c>
      <c r="Z29" s="74">
        <v>2316329</v>
      </c>
      <c r="AA29" s="74">
        <v>2230866</v>
      </c>
      <c r="AB29" s="11">
        <f>AB28*(AA29/Z28)</f>
        <v>2157823.5917871394</v>
      </c>
      <c r="AC29" s="7">
        <v>2019</v>
      </c>
      <c r="AD29" s="75">
        <v>680168</v>
      </c>
      <c r="AE29" s="75">
        <v>724960</v>
      </c>
      <c r="AF29" s="75">
        <v>388869</v>
      </c>
      <c r="AG29" s="7">
        <v>2019</v>
      </c>
      <c r="AH29" s="76">
        <v>13798285</v>
      </c>
      <c r="AI29" s="76">
        <v>10960661</v>
      </c>
      <c r="AJ29" s="4"/>
    </row>
    <row r="30" spans="9:36" ht="14.5">
      <c r="Y30" s="8"/>
      <c r="Z30" s="74" t="s">
        <v>45</v>
      </c>
      <c r="AA30" s="74" t="s">
        <v>45</v>
      </c>
      <c r="AB30" s="8"/>
      <c r="AC30" s="8"/>
      <c r="AD30" s="75">
        <v>654145</v>
      </c>
      <c r="AE30" s="75">
        <v>713731</v>
      </c>
      <c r="AF30" s="75">
        <v>402576</v>
      </c>
      <c r="AG30" s="8"/>
      <c r="AH30" s="76">
        <v>13427139</v>
      </c>
      <c r="AI30" s="76">
        <v>10587249</v>
      </c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J31:K31"/>
    <mergeCell ref="L31:M31"/>
    <mergeCell ref="N31:P31"/>
    <mergeCell ref="Z2:AB2"/>
    <mergeCell ref="AD2:AE2"/>
    <mergeCell ref="Q31:S31"/>
    <mergeCell ref="AH2:AI2"/>
    <mergeCell ref="J3:K3"/>
    <mergeCell ref="L3:M3"/>
    <mergeCell ref="N3:P3"/>
    <mergeCell ref="Q3:S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9" width="11.54296875" style="1"/>
    <col min="10" max="10" width="10" style="1" customWidth="1"/>
    <col min="1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11.1796875" style="1" customWidth="1"/>
    <col min="27" max="27" width="7.54296875" style="1" customWidth="1"/>
    <col min="28" max="28" width="12.453125" style="1" customWidth="1"/>
    <col min="29" max="29" width="8.1796875" style="1" customWidth="1"/>
    <col min="30" max="30" width="14.26953125" style="1" customWidth="1"/>
    <col min="31" max="31" width="16.906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77" t="s">
        <v>175</v>
      </c>
      <c r="AA4" s="77" t="s">
        <v>176</v>
      </c>
      <c r="AB4" s="13"/>
      <c r="AC4" s="7" t="s">
        <v>26</v>
      </c>
      <c r="AD4" s="78" t="s">
        <v>177</v>
      </c>
      <c r="AE4" s="78" t="s">
        <v>178</v>
      </c>
      <c r="AF4" s="78" t="s">
        <v>179</v>
      </c>
      <c r="AG4" s="7" t="s">
        <v>26</v>
      </c>
      <c r="AH4" s="79" t="s">
        <v>180</v>
      </c>
      <c r="AI4" s="79" t="s">
        <v>181</v>
      </c>
      <c r="AJ4" s="4"/>
    </row>
    <row r="5" spans="9:36" ht="14.5">
      <c r="I5" s="7">
        <v>1995</v>
      </c>
      <c r="J5" s="5">
        <f t="shared" ref="J5:J29" si="0">AF5*(AH5/AI5)/AE5</f>
        <v>0.64716424074047696</v>
      </c>
      <c r="K5" s="5">
        <f>1-J5</f>
        <v>0.35283575925952304</v>
      </c>
      <c r="N5" s="128"/>
      <c r="O5" s="129"/>
      <c r="P5" s="137"/>
      <c r="Q5" s="128"/>
      <c r="R5" s="129"/>
      <c r="S5" s="130"/>
      <c r="T5" s="141"/>
      <c r="W5" s="4" t="s">
        <v>221</v>
      </c>
      <c r="X5" s="4" t="s">
        <v>6</v>
      </c>
      <c r="Y5" s="7">
        <v>1995</v>
      </c>
      <c r="Z5" s="77" t="s">
        <v>45</v>
      </c>
      <c r="AA5" s="77" t="s">
        <v>45</v>
      </c>
      <c r="AB5" s="11" t="e">
        <f t="shared" ref="AB5:AB24" si="1">AB6/(AA6/Z5)</f>
        <v>#VALUE!</v>
      </c>
      <c r="AC5" s="7">
        <v>1995</v>
      </c>
      <c r="AD5" s="78">
        <v>740415</v>
      </c>
      <c r="AE5" s="78">
        <v>304362</v>
      </c>
      <c r="AF5" s="78">
        <v>137577</v>
      </c>
      <c r="AG5" s="7">
        <v>1995</v>
      </c>
      <c r="AH5" s="79">
        <v>30784730.100000001</v>
      </c>
      <c r="AI5" s="79">
        <v>21501870.600000001</v>
      </c>
      <c r="AJ5" s="4"/>
    </row>
    <row r="6" spans="9:36" ht="14.5">
      <c r="I6" s="7">
        <v>1996</v>
      </c>
      <c r="J6" s="5">
        <f t="shared" si="0"/>
        <v>0.66765370897452303</v>
      </c>
      <c r="K6" s="5">
        <f t="shared" ref="K6:K29" si="2">1-J6</f>
        <v>0.33234629102547697</v>
      </c>
      <c r="L6" s="2">
        <f>(J6+J5)/2</f>
        <v>0.65740897485750005</v>
      </c>
      <c r="M6" s="2">
        <f>(K6+K5)/2</f>
        <v>0.34259102514250001</v>
      </c>
      <c r="N6" s="131">
        <f t="shared" ref="N6:N29" si="3">(LN(AD6)-LN(AD5))*100</f>
        <v>5.4138658028783482</v>
      </c>
      <c r="O6" s="132">
        <f t="shared" ref="O6:O29" si="4">(LN(AH6)-LN(AH5))*100</f>
        <v>1.1991152511317438</v>
      </c>
      <c r="P6" s="138" t="e">
        <f t="shared" ref="P6:P28" si="5">(LN(AB6)-LN(AB5))*100</f>
        <v>#VALUE!</v>
      </c>
      <c r="Q6" s="131">
        <f>L6*O6</f>
        <v>0.7883091279825134</v>
      </c>
      <c r="R6" s="132" t="e">
        <f>M6*P6</f>
        <v>#VALUE!</v>
      </c>
      <c r="S6" s="133" t="e">
        <f>N6-Q6-R6</f>
        <v>#VALUE!</v>
      </c>
      <c r="T6" s="142" t="e">
        <f t="shared" ref="T6:T23" si="6">T7*EXP(-S7/100)</f>
        <v>#VALUE!</v>
      </c>
      <c r="U6" s="5">
        <f>N6</f>
        <v>5.4138658028783482</v>
      </c>
      <c r="W6" s="4" t="s">
        <v>221</v>
      </c>
      <c r="X6" s="4" t="s">
        <v>6</v>
      </c>
      <c r="Y6" s="7">
        <v>1996</v>
      </c>
      <c r="Z6" s="77" t="s">
        <v>45</v>
      </c>
      <c r="AA6" s="77" t="s">
        <v>45</v>
      </c>
      <c r="AB6" s="11" t="e">
        <f t="shared" si="1"/>
        <v>#VALUE!</v>
      </c>
      <c r="AC6" s="7">
        <v>1996</v>
      </c>
      <c r="AD6" s="78">
        <v>781605</v>
      </c>
      <c r="AE6" s="78">
        <v>379943</v>
      </c>
      <c r="AF6" s="78">
        <v>177604</v>
      </c>
      <c r="AG6" s="7">
        <v>1996</v>
      </c>
      <c r="AH6" s="79">
        <v>31156096.600000001</v>
      </c>
      <c r="AI6" s="79">
        <v>21813536</v>
      </c>
      <c r="AJ6" s="4"/>
    </row>
    <row r="7" spans="9:36" ht="14.5">
      <c r="I7" s="7">
        <v>1997</v>
      </c>
      <c r="J7" s="5">
        <f t="shared" si="0"/>
        <v>0.67267949141470285</v>
      </c>
      <c r="K7" s="5">
        <f t="shared" si="2"/>
        <v>0.32732050858529715</v>
      </c>
      <c r="L7" s="2">
        <f t="shared" ref="L7:M29" si="7">(J7+J6)/2</f>
        <v>0.67016660019461294</v>
      </c>
      <c r="M7" s="2">
        <f t="shared" si="7"/>
        <v>0.32983339980538706</v>
      </c>
      <c r="N7" s="131">
        <f t="shared" si="3"/>
        <v>5.6358457314921395</v>
      </c>
      <c r="O7" s="132">
        <f t="shared" si="4"/>
        <v>1.4036917770702928</v>
      </c>
      <c r="P7" s="138" t="e">
        <f t="shared" si="5"/>
        <v>#VALUE!</v>
      </c>
      <c r="Q7" s="131">
        <f t="shared" ref="Q7:R28" si="8">L7*O7</f>
        <v>0.94070734596033267</v>
      </c>
      <c r="R7" s="132" t="e">
        <f t="shared" si="8"/>
        <v>#VALUE!</v>
      </c>
      <c r="S7" s="133" t="e">
        <f t="shared" ref="S7:S28" si="9">N7-Q7-R7</f>
        <v>#VALUE!</v>
      </c>
      <c r="T7" s="142" t="e">
        <f t="shared" si="6"/>
        <v>#VALUE!</v>
      </c>
      <c r="U7" s="5">
        <f t="shared" ref="U7:U28" si="10">N7</f>
        <v>5.6358457314921395</v>
      </c>
      <c r="W7" s="4" t="s">
        <v>221</v>
      </c>
      <c r="X7" s="4" t="s">
        <v>6</v>
      </c>
      <c r="Y7" s="7">
        <v>1997</v>
      </c>
      <c r="Z7" s="77" t="s">
        <v>45</v>
      </c>
      <c r="AA7" s="77" t="s">
        <v>45</v>
      </c>
      <c r="AB7" s="11" t="e">
        <f t="shared" si="1"/>
        <v>#VALUE!</v>
      </c>
      <c r="AC7" s="7">
        <v>1997</v>
      </c>
      <c r="AD7" s="78">
        <v>826920</v>
      </c>
      <c r="AE7" s="78">
        <v>460948</v>
      </c>
      <c r="AF7" s="78">
        <v>220873</v>
      </c>
      <c r="AG7" s="7">
        <v>1997</v>
      </c>
      <c r="AH7" s="79">
        <v>31596516</v>
      </c>
      <c r="AI7" s="79">
        <v>22507212.199999999</v>
      </c>
      <c r="AJ7" s="4"/>
    </row>
    <row r="8" spans="9:36" ht="14.5">
      <c r="I8" s="7">
        <v>1998</v>
      </c>
      <c r="J8" s="5">
        <f t="shared" si="0"/>
        <v>0.66325715861489565</v>
      </c>
      <c r="K8" s="5">
        <f t="shared" si="2"/>
        <v>0.33674284138510435</v>
      </c>
      <c r="L8" s="2">
        <f t="shared" si="7"/>
        <v>0.66796832501479919</v>
      </c>
      <c r="M8" s="2">
        <f t="shared" si="7"/>
        <v>0.33203167498520075</v>
      </c>
      <c r="N8" s="131">
        <f t="shared" si="3"/>
        <v>4.355458034437909</v>
      </c>
      <c r="O8" s="132">
        <f t="shared" si="4"/>
        <v>1.1586061515956203</v>
      </c>
      <c r="P8" s="138" t="e">
        <f t="shared" si="5"/>
        <v>#VALUE!</v>
      </c>
      <c r="Q8" s="131">
        <f t="shared" si="8"/>
        <v>0.77391221043316905</v>
      </c>
      <c r="R8" s="132" t="e">
        <f t="shared" si="8"/>
        <v>#VALUE!</v>
      </c>
      <c r="S8" s="133" t="e">
        <f t="shared" si="9"/>
        <v>#VALUE!</v>
      </c>
      <c r="T8" s="142" t="e">
        <f t="shared" si="6"/>
        <v>#VALUE!</v>
      </c>
      <c r="U8" s="5">
        <f t="shared" si="10"/>
        <v>4.355458034437909</v>
      </c>
      <c r="W8" s="4" t="s">
        <v>221</v>
      </c>
      <c r="X8" s="4" t="s">
        <v>6</v>
      </c>
      <c r="Y8" s="7">
        <v>1998</v>
      </c>
      <c r="Z8" s="77" t="s">
        <v>45</v>
      </c>
      <c r="AA8" s="77" t="s">
        <v>45</v>
      </c>
      <c r="AB8" s="11" t="e">
        <f t="shared" si="1"/>
        <v>#VALUE!</v>
      </c>
      <c r="AC8" s="7">
        <v>1998</v>
      </c>
      <c r="AD8" s="78">
        <v>863732</v>
      </c>
      <c r="AE8" s="78">
        <v>538540</v>
      </c>
      <c r="AF8" s="78">
        <v>258743</v>
      </c>
      <c r="AG8" s="7">
        <v>1998</v>
      </c>
      <c r="AH8" s="79">
        <v>31964724.100000001</v>
      </c>
      <c r="AI8" s="79">
        <v>23154726.600000001</v>
      </c>
      <c r="AJ8" s="4"/>
    </row>
    <row r="9" spans="9:36" ht="14.5">
      <c r="I9" s="7">
        <v>1999</v>
      </c>
      <c r="J9" s="5">
        <f t="shared" si="0"/>
        <v>0.6747765091005381</v>
      </c>
      <c r="K9" s="5">
        <f t="shared" si="2"/>
        <v>0.3252234908994619</v>
      </c>
      <c r="L9" s="2">
        <f t="shared" si="7"/>
        <v>0.66901683385771693</v>
      </c>
      <c r="M9" s="2">
        <f t="shared" si="7"/>
        <v>0.33098316614228313</v>
      </c>
      <c r="N9" s="131">
        <f t="shared" si="3"/>
        <v>4.3203414766868065</v>
      </c>
      <c r="O9" s="132">
        <f t="shared" si="4"/>
        <v>-2.4292561840923099</v>
      </c>
      <c r="P9" s="138" t="e">
        <f t="shared" si="5"/>
        <v>#VALUE!</v>
      </c>
      <c r="Q9" s="131">
        <f t="shared" si="8"/>
        <v>-1.6252132809107163</v>
      </c>
      <c r="R9" s="132" t="e">
        <f t="shared" si="8"/>
        <v>#VALUE!</v>
      </c>
      <c r="S9" s="133" t="e">
        <f t="shared" si="9"/>
        <v>#VALUE!</v>
      </c>
      <c r="T9" s="142" t="e">
        <f t="shared" si="6"/>
        <v>#VALUE!</v>
      </c>
      <c r="U9" s="5">
        <f t="shared" si="10"/>
        <v>4.3203414766868065</v>
      </c>
      <c r="W9" s="4" t="s">
        <v>221</v>
      </c>
      <c r="X9" s="4" t="s">
        <v>6</v>
      </c>
      <c r="Y9" s="7">
        <v>1999</v>
      </c>
      <c r="Z9" s="77" t="s">
        <v>45</v>
      </c>
      <c r="AA9" s="77" t="s">
        <v>45</v>
      </c>
      <c r="AB9" s="11" t="e">
        <f t="shared" si="1"/>
        <v>#VALUE!</v>
      </c>
      <c r="AC9" s="7">
        <v>1999</v>
      </c>
      <c r="AD9" s="78">
        <v>901866</v>
      </c>
      <c r="AE9" s="78">
        <v>593321</v>
      </c>
      <c r="AF9" s="78">
        <v>285125</v>
      </c>
      <c r="AG9" s="7">
        <v>1999</v>
      </c>
      <c r="AH9" s="79">
        <v>31197574.800000001</v>
      </c>
      <c r="AI9" s="79">
        <v>22218076.5</v>
      </c>
      <c r="AJ9" s="4"/>
    </row>
    <row r="10" spans="9:36" ht="14.5">
      <c r="I10" s="7">
        <v>2000</v>
      </c>
      <c r="J10" s="5">
        <f t="shared" si="0"/>
        <v>0.6416931715742884</v>
      </c>
      <c r="K10" s="5">
        <f t="shared" si="2"/>
        <v>0.3583068284257116</v>
      </c>
      <c r="L10" s="2">
        <f t="shared" si="7"/>
        <v>0.6582348403374132</v>
      </c>
      <c r="M10" s="2">
        <f t="shared" si="7"/>
        <v>0.34176515966258675</v>
      </c>
      <c r="N10" s="131">
        <f t="shared" si="3"/>
        <v>4.2269941487726115</v>
      </c>
      <c r="O10" s="132">
        <f t="shared" si="4"/>
        <v>-3.186392937723781</v>
      </c>
      <c r="P10" s="138" t="e">
        <f t="shared" si="5"/>
        <v>#VALUE!</v>
      </c>
      <c r="Q10" s="131">
        <f t="shared" si="8"/>
        <v>-2.0973948466148737</v>
      </c>
      <c r="R10" s="132" t="e">
        <f t="shared" si="8"/>
        <v>#VALUE!</v>
      </c>
      <c r="S10" s="133" t="e">
        <f t="shared" si="9"/>
        <v>#VALUE!</v>
      </c>
      <c r="T10" s="142">
        <f t="shared" si="6"/>
        <v>0.75783499125573239</v>
      </c>
      <c r="U10" s="5">
        <f t="shared" si="10"/>
        <v>4.2269941487726115</v>
      </c>
      <c r="W10" s="4" t="s">
        <v>221</v>
      </c>
      <c r="X10" s="4" t="s">
        <v>6</v>
      </c>
      <c r="Y10" s="7">
        <v>2000</v>
      </c>
      <c r="Z10" s="77">
        <v>1333510</v>
      </c>
      <c r="AA10" s="77">
        <v>1254874</v>
      </c>
      <c r="AB10" s="11">
        <f t="shared" si="1"/>
        <v>1610409.4877518045</v>
      </c>
      <c r="AC10" s="7">
        <v>2000</v>
      </c>
      <c r="AD10" s="78">
        <v>940805</v>
      </c>
      <c r="AE10" s="78">
        <v>664322</v>
      </c>
      <c r="AF10" s="78">
        <v>307956</v>
      </c>
      <c r="AG10" s="7">
        <v>2000</v>
      </c>
      <c r="AH10" s="79">
        <v>30219168.199999999</v>
      </c>
      <c r="AI10" s="79">
        <v>21830572.399999999</v>
      </c>
      <c r="AJ10" s="4"/>
    </row>
    <row r="11" spans="9:36" ht="14.5">
      <c r="I11" s="7">
        <v>2001</v>
      </c>
      <c r="J11" s="5">
        <f t="shared" si="0"/>
        <v>0.65970422744213653</v>
      </c>
      <c r="K11" s="5">
        <f t="shared" si="2"/>
        <v>0.34029577255786347</v>
      </c>
      <c r="L11" s="2">
        <f t="shared" si="7"/>
        <v>0.65069869950821246</v>
      </c>
      <c r="M11" s="2">
        <f t="shared" si="7"/>
        <v>0.34930130049178754</v>
      </c>
      <c r="N11" s="131">
        <f t="shared" si="3"/>
        <v>1.3425557163513346</v>
      </c>
      <c r="O11" s="132">
        <f t="shared" si="4"/>
        <v>-2.1459952032163443</v>
      </c>
      <c r="P11" s="138">
        <f t="shared" si="5"/>
        <v>1.883964425181972</v>
      </c>
      <c r="Q11" s="131">
        <f t="shared" si="8"/>
        <v>-1.3963962878837373</v>
      </c>
      <c r="R11" s="132">
        <f t="shared" si="8"/>
        <v>0.65807122379632577</v>
      </c>
      <c r="S11" s="133">
        <f t="shared" si="9"/>
        <v>2.0808807804387461</v>
      </c>
      <c r="T11" s="142">
        <f t="shared" si="6"/>
        <v>0.77376985167277823</v>
      </c>
      <c r="U11" s="5">
        <f t="shared" si="10"/>
        <v>1.3425557163513346</v>
      </c>
      <c r="W11" s="4" t="s">
        <v>221</v>
      </c>
      <c r="X11" s="4" t="s">
        <v>6</v>
      </c>
      <c r="Y11" s="7">
        <v>2001</v>
      </c>
      <c r="Z11" s="77">
        <v>1395379</v>
      </c>
      <c r="AA11" s="77">
        <v>1358871</v>
      </c>
      <c r="AB11" s="11">
        <f t="shared" si="1"/>
        <v>1641036.6259201525</v>
      </c>
      <c r="AC11" s="7">
        <v>2001</v>
      </c>
      <c r="AD11" s="78">
        <v>953521</v>
      </c>
      <c r="AE11" s="78">
        <v>694819</v>
      </c>
      <c r="AF11" s="78">
        <v>328273</v>
      </c>
      <c r="AG11" s="7">
        <v>2001</v>
      </c>
      <c r="AH11" s="79">
        <v>29577575.199999999</v>
      </c>
      <c r="AI11" s="79">
        <v>21182478.699999999</v>
      </c>
      <c r="AJ11" s="4"/>
    </row>
    <row r="12" spans="9:36" ht="14.5">
      <c r="I12" s="7">
        <v>2002</v>
      </c>
      <c r="J12" s="5">
        <f t="shared" si="0"/>
        <v>0.63828735565774719</v>
      </c>
      <c r="K12" s="5">
        <f t="shared" si="2"/>
        <v>0.36171264434225281</v>
      </c>
      <c r="L12" s="2">
        <f t="shared" si="7"/>
        <v>0.6489957915499418</v>
      </c>
      <c r="M12" s="2">
        <f t="shared" si="7"/>
        <v>0.35100420845005814</v>
      </c>
      <c r="N12" s="131">
        <f t="shared" si="3"/>
        <v>1.9329120122232979</v>
      </c>
      <c r="O12" s="132">
        <f t="shared" si="4"/>
        <v>-3.3158353200484214</v>
      </c>
      <c r="P12" s="138">
        <f t="shared" si="5"/>
        <v>3.2485569677776382</v>
      </c>
      <c r="Q12" s="131">
        <f t="shared" si="8"/>
        <v>-2.1519631681840798</v>
      </c>
      <c r="R12" s="132">
        <f t="shared" si="8"/>
        <v>1.140257167079711</v>
      </c>
      <c r="S12" s="133">
        <f t="shared" si="9"/>
        <v>2.9446180133276671</v>
      </c>
      <c r="T12" s="142">
        <f t="shared" si="6"/>
        <v>0.79689319437736417</v>
      </c>
      <c r="U12" s="5">
        <f t="shared" si="10"/>
        <v>1.9329120122232979</v>
      </c>
      <c r="W12" s="4" t="s">
        <v>221</v>
      </c>
      <c r="X12" s="4" t="s">
        <v>6</v>
      </c>
      <c r="Y12" s="7">
        <v>2002</v>
      </c>
      <c r="Z12" s="77">
        <v>1441610</v>
      </c>
      <c r="AA12" s="77">
        <v>1441453</v>
      </c>
      <c r="AB12" s="11">
        <f t="shared" si="1"/>
        <v>1695221.9916900583</v>
      </c>
      <c r="AC12" s="7">
        <v>2002</v>
      </c>
      <c r="AD12" s="78">
        <v>972131</v>
      </c>
      <c r="AE12" s="78">
        <v>716566</v>
      </c>
      <c r="AF12" s="78">
        <v>325698</v>
      </c>
      <c r="AG12" s="7">
        <v>2002</v>
      </c>
      <c r="AH12" s="79">
        <v>28612913.199999999</v>
      </c>
      <c r="AI12" s="79">
        <v>20375333.699999999</v>
      </c>
      <c r="AJ12" s="4"/>
    </row>
    <row r="13" spans="9:36" ht="14.5">
      <c r="I13" s="7">
        <v>2003</v>
      </c>
      <c r="J13" s="5">
        <f t="shared" si="0"/>
        <v>0.6174934755394107</v>
      </c>
      <c r="K13" s="5">
        <f t="shared" si="2"/>
        <v>0.3825065244605893</v>
      </c>
      <c r="L13" s="2">
        <f t="shared" si="7"/>
        <v>0.62789041559857894</v>
      </c>
      <c r="M13" s="2">
        <f t="shared" si="7"/>
        <v>0.37210958440142106</v>
      </c>
      <c r="N13" s="131">
        <f t="shared" si="3"/>
        <v>3.2597310656273137</v>
      </c>
      <c r="O13" s="132">
        <f t="shared" si="4"/>
        <v>-0.89682207432488781</v>
      </c>
      <c r="P13" s="138">
        <f t="shared" si="5"/>
        <v>3.3921205434261026</v>
      </c>
      <c r="Q13" s="131">
        <f t="shared" si="8"/>
        <v>-0.56310598496583342</v>
      </c>
      <c r="R13" s="132">
        <f t="shared" si="8"/>
        <v>1.2622405656538096</v>
      </c>
      <c r="S13" s="133">
        <f t="shared" si="9"/>
        <v>2.5605964849393379</v>
      </c>
      <c r="T13" s="142">
        <f t="shared" si="6"/>
        <v>0.81756190534361239</v>
      </c>
      <c r="U13" s="5">
        <f t="shared" si="10"/>
        <v>3.2597310656273137</v>
      </c>
      <c r="W13" s="4" t="s">
        <v>221</v>
      </c>
      <c r="X13" s="4" t="s">
        <v>6</v>
      </c>
      <c r="Y13" s="7">
        <v>2003</v>
      </c>
      <c r="Z13" s="77">
        <v>1499066</v>
      </c>
      <c r="AA13" s="77">
        <v>1491350</v>
      </c>
      <c r="AB13" s="11">
        <f t="shared" si="1"/>
        <v>1753712.3891392043</v>
      </c>
      <c r="AC13" s="7">
        <v>2003</v>
      </c>
      <c r="AD13" s="78">
        <v>1004342</v>
      </c>
      <c r="AE13" s="78">
        <v>746437</v>
      </c>
      <c r="AF13" s="78">
        <v>331408</v>
      </c>
      <c r="AG13" s="7">
        <v>2003</v>
      </c>
      <c r="AH13" s="79">
        <v>28357453.5</v>
      </c>
      <c r="AI13" s="79">
        <v>20389411.199999999</v>
      </c>
      <c r="AJ13" s="4"/>
    </row>
    <row r="14" spans="9:36" ht="14.5">
      <c r="I14" s="7">
        <v>2004</v>
      </c>
      <c r="J14" s="5">
        <f t="shared" si="0"/>
        <v>0.57692681709431004</v>
      </c>
      <c r="K14" s="5">
        <f t="shared" si="2"/>
        <v>0.42307318290568996</v>
      </c>
      <c r="L14" s="2">
        <f t="shared" si="7"/>
        <v>0.59721014631686042</v>
      </c>
      <c r="M14" s="2">
        <f t="shared" si="7"/>
        <v>0.40278985368313963</v>
      </c>
      <c r="N14" s="131">
        <f t="shared" si="3"/>
        <v>5.1698900618751154</v>
      </c>
      <c r="O14" s="132">
        <f t="shared" si="4"/>
        <v>1.1442482748375227</v>
      </c>
      <c r="P14" s="138">
        <f t="shared" si="5"/>
        <v>0.38921772264011167</v>
      </c>
      <c r="Q14" s="131">
        <f t="shared" si="8"/>
        <v>0.68335667963853208</v>
      </c>
      <c r="R14" s="132">
        <f t="shared" si="8"/>
        <v>0.1567729495530954</v>
      </c>
      <c r="S14" s="133">
        <f t="shared" si="9"/>
        <v>4.3297604326834875</v>
      </c>
      <c r="T14" s="142">
        <f t="shared" si="6"/>
        <v>0.85373789266198385</v>
      </c>
      <c r="U14" s="5">
        <f t="shared" si="10"/>
        <v>5.1698900618751154</v>
      </c>
      <c r="W14" s="4" t="s">
        <v>221</v>
      </c>
      <c r="X14" s="4" t="s">
        <v>6</v>
      </c>
      <c r="Y14" s="7">
        <v>2004</v>
      </c>
      <c r="Z14" s="77">
        <v>1539320</v>
      </c>
      <c r="AA14" s="77">
        <v>1504912</v>
      </c>
      <c r="AB14" s="11">
        <f t="shared" si="1"/>
        <v>1760551.4493452976</v>
      </c>
      <c r="AC14" s="7">
        <v>2004</v>
      </c>
      <c r="AD14" s="78">
        <v>1057631</v>
      </c>
      <c r="AE14" s="78">
        <v>825318</v>
      </c>
      <c r="AF14" s="78">
        <v>345160</v>
      </c>
      <c r="AG14" s="7">
        <v>2004</v>
      </c>
      <c r="AH14" s="79">
        <v>28683796.699999999</v>
      </c>
      <c r="AI14" s="79">
        <v>20792899.399999999</v>
      </c>
      <c r="AJ14" s="4"/>
    </row>
    <row r="15" spans="9:36" ht="14.5">
      <c r="I15" s="7">
        <v>2005</v>
      </c>
      <c r="J15" s="5">
        <f t="shared" si="0"/>
        <v>0.57010066175272334</v>
      </c>
      <c r="K15" s="5">
        <f t="shared" si="2"/>
        <v>0.42989933824727666</v>
      </c>
      <c r="L15" s="2">
        <f t="shared" si="7"/>
        <v>0.57351373942351669</v>
      </c>
      <c r="M15" s="2">
        <f t="shared" si="7"/>
        <v>0.42648626057648331</v>
      </c>
      <c r="N15" s="131">
        <f t="shared" si="3"/>
        <v>3.3169144123577965</v>
      </c>
      <c r="O15" s="132">
        <f t="shared" si="4"/>
        <v>1.8698408054113713</v>
      </c>
      <c r="P15" s="138">
        <f t="shared" si="5"/>
        <v>0.589946227215421</v>
      </c>
      <c r="Q15" s="131">
        <f t="shared" si="8"/>
        <v>1.0723793924381557</v>
      </c>
      <c r="R15" s="132">
        <f t="shared" si="8"/>
        <v>0.25160396038630928</v>
      </c>
      <c r="S15" s="133">
        <f t="shared" si="9"/>
        <v>1.9929310595333316</v>
      </c>
      <c r="T15" s="142">
        <f t="shared" si="6"/>
        <v>0.87092297492271797</v>
      </c>
      <c r="U15" s="5">
        <f t="shared" si="10"/>
        <v>3.3169144123577965</v>
      </c>
      <c r="W15" s="4" t="s">
        <v>221</v>
      </c>
      <c r="X15" s="4" t="s">
        <v>6</v>
      </c>
      <c r="Y15" s="7">
        <v>2005</v>
      </c>
      <c r="Z15" s="77">
        <v>1583398</v>
      </c>
      <c r="AA15" s="77">
        <v>1548428</v>
      </c>
      <c r="AB15" s="11">
        <f t="shared" si="1"/>
        <v>1770968.4533474785</v>
      </c>
      <c r="AC15" s="7">
        <v>2005</v>
      </c>
      <c r="AD15" s="78">
        <v>1093300</v>
      </c>
      <c r="AE15" s="78">
        <v>870463</v>
      </c>
      <c r="AF15" s="78">
        <v>364681</v>
      </c>
      <c r="AG15" s="7">
        <v>2005</v>
      </c>
      <c r="AH15" s="79">
        <v>29225183.800000001</v>
      </c>
      <c r="AI15" s="79">
        <v>21476748.300000001</v>
      </c>
      <c r="AJ15" s="4"/>
    </row>
    <row r="16" spans="9:36" ht="14.5">
      <c r="I16" s="7">
        <v>2006</v>
      </c>
      <c r="J16" s="5">
        <f t="shared" si="0"/>
        <v>0.55836002562352482</v>
      </c>
      <c r="K16" s="5">
        <f t="shared" si="2"/>
        <v>0.44163997437647518</v>
      </c>
      <c r="L16" s="2">
        <f t="shared" si="7"/>
        <v>0.56423034368812408</v>
      </c>
      <c r="M16" s="2">
        <f t="shared" si="7"/>
        <v>0.43576965631187592</v>
      </c>
      <c r="N16" s="131">
        <f t="shared" si="3"/>
        <v>5.928659877868192</v>
      </c>
      <c r="O16" s="132">
        <f t="shared" si="4"/>
        <v>3.2033252592203354</v>
      </c>
      <c r="P16" s="138">
        <f t="shared" si="5"/>
        <v>0.63603117747899063</v>
      </c>
      <c r="Q16" s="131">
        <f t="shared" si="8"/>
        <v>1.8074133119547391</v>
      </c>
      <c r="R16" s="132">
        <f t="shared" si="8"/>
        <v>0.27716308761365749</v>
      </c>
      <c r="S16" s="133">
        <f t="shared" si="9"/>
        <v>3.8440834782997957</v>
      </c>
      <c r="T16" s="142">
        <f t="shared" si="6"/>
        <v>0.90505378674433368</v>
      </c>
      <c r="U16" s="5">
        <f t="shared" si="10"/>
        <v>5.928659877868192</v>
      </c>
      <c r="W16" s="4" t="s">
        <v>221</v>
      </c>
      <c r="X16" s="4" t="s">
        <v>6</v>
      </c>
      <c r="Y16" s="7">
        <v>2006</v>
      </c>
      <c r="Z16" s="77">
        <v>1624008</v>
      </c>
      <c r="AA16" s="77">
        <v>1593501</v>
      </c>
      <c r="AB16" s="11">
        <f t="shared" si="1"/>
        <v>1782268.2619137201</v>
      </c>
      <c r="AC16" s="7">
        <v>2006</v>
      </c>
      <c r="AD16" s="78">
        <v>1160078</v>
      </c>
      <c r="AE16" s="78">
        <v>937279</v>
      </c>
      <c r="AF16" s="78">
        <v>390813</v>
      </c>
      <c r="AG16" s="7">
        <v>2006</v>
      </c>
      <c r="AH16" s="79">
        <v>30176517.300000001</v>
      </c>
      <c r="AI16" s="79">
        <v>22534862.5</v>
      </c>
      <c r="AJ16" s="4"/>
    </row>
    <row r="17" spans="9:36" ht="14.5">
      <c r="I17" s="7">
        <v>2007</v>
      </c>
      <c r="J17" s="5">
        <f t="shared" si="0"/>
        <v>0.55745438985052731</v>
      </c>
      <c r="K17" s="5">
        <f t="shared" si="2"/>
        <v>0.44254561014947269</v>
      </c>
      <c r="L17" s="2">
        <f t="shared" si="7"/>
        <v>0.55790720773702607</v>
      </c>
      <c r="M17" s="2">
        <f t="shared" si="7"/>
        <v>0.44209279226297393</v>
      </c>
      <c r="N17" s="131">
        <f t="shared" si="3"/>
        <v>6.8733200061229738</v>
      </c>
      <c r="O17" s="132">
        <f t="shared" si="4"/>
        <v>4.2546177970184118</v>
      </c>
      <c r="P17" s="138">
        <f t="shared" si="5"/>
        <v>6.2119005849448072</v>
      </c>
      <c r="Q17" s="131">
        <f t="shared" si="8"/>
        <v>2.3736819351227991</v>
      </c>
      <c r="R17" s="132">
        <f t="shared" si="8"/>
        <v>2.7462364748582511</v>
      </c>
      <c r="S17" s="133">
        <f t="shared" si="9"/>
        <v>1.7534015961419236</v>
      </c>
      <c r="T17" s="142">
        <f t="shared" si="6"/>
        <v>0.92106295665227889</v>
      </c>
      <c r="U17" s="5">
        <f t="shared" si="10"/>
        <v>6.8733200061229738</v>
      </c>
      <c r="W17" s="4" t="s">
        <v>221</v>
      </c>
      <c r="X17" s="4" t="s">
        <v>6</v>
      </c>
      <c r="Y17" s="7">
        <v>2007</v>
      </c>
      <c r="Z17" s="77">
        <v>1816947</v>
      </c>
      <c r="AA17" s="77">
        <v>1728089</v>
      </c>
      <c r="AB17" s="11">
        <f t="shared" si="1"/>
        <v>1896491.9990925037</v>
      </c>
      <c r="AC17" s="7">
        <v>2007</v>
      </c>
      <c r="AD17" s="78">
        <v>1242618</v>
      </c>
      <c r="AE17" s="78">
        <v>1036439</v>
      </c>
      <c r="AF17" s="78">
        <v>437647</v>
      </c>
      <c r="AG17" s="7">
        <v>2007</v>
      </c>
      <c r="AH17" s="79">
        <v>31488116.699999999</v>
      </c>
      <c r="AI17" s="79">
        <v>23851602.100000001</v>
      </c>
      <c r="AJ17" s="4"/>
    </row>
    <row r="18" spans="9:36" ht="14.5">
      <c r="I18" s="7">
        <v>2008</v>
      </c>
      <c r="J18" s="5">
        <f t="shared" si="0"/>
        <v>0.58035601398297143</v>
      </c>
      <c r="K18" s="5">
        <f t="shared" si="2"/>
        <v>0.41964398601702857</v>
      </c>
      <c r="L18" s="2">
        <f t="shared" si="7"/>
        <v>0.56890520191674931</v>
      </c>
      <c r="M18" s="2">
        <f t="shared" si="7"/>
        <v>0.43109479808325063</v>
      </c>
      <c r="N18" s="131">
        <f t="shared" si="3"/>
        <v>3.8843243928383231</v>
      </c>
      <c r="O18" s="132">
        <f t="shared" si="4"/>
        <v>3.3435621702849971</v>
      </c>
      <c r="P18" s="138">
        <f t="shared" si="5"/>
        <v>2.0377688856466847</v>
      </c>
      <c r="Q18" s="131">
        <f t="shared" si="8"/>
        <v>1.9021699116071908</v>
      </c>
      <c r="R18" s="132">
        <f t="shared" si="8"/>
        <v>0.87847156629818812</v>
      </c>
      <c r="S18" s="133">
        <f t="shared" si="9"/>
        <v>1.1036829149329441</v>
      </c>
      <c r="T18" s="142">
        <f t="shared" si="6"/>
        <v>0.93128487616811195</v>
      </c>
      <c r="U18" s="5">
        <f t="shared" si="10"/>
        <v>3.8843243928383231</v>
      </c>
      <c r="W18" s="4" t="s">
        <v>221</v>
      </c>
      <c r="X18" s="4" t="s">
        <v>6</v>
      </c>
      <c r="Y18" s="7">
        <v>2008</v>
      </c>
      <c r="Z18" s="77">
        <v>1931188</v>
      </c>
      <c r="AA18" s="77">
        <v>1854352</v>
      </c>
      <c r="AB18" s="11">
        <f t="shared" si="1"/>
        <v>1935534.5706292933</v>
      </c>
      <c r="AC18" s="7">
        <v>2008</v>
      </c>
      <c r="AD18" s="78">
        <v>1291835</v>
      </c>
      <c r="AE18" s="78">
        <v>1121553</v>
      </c>
      <c r="AF18" s="78">
        <v>496737</v>
      </c>
      <c r="AG18" s="7">
        <v>2008</v>
      </c>
      <c r="AH18" s="79">
        <v>32558740.199999999</v>
      </c>
      <c r="AI18" s="79">
        <v>24847334.800000001</v>
      </c>
      <c r="AJ18" s="4"/>
    </row>
    <row r="19" spans="9:36" ht="14.5">
      <c r="I19" s="7">
        <v>2009</v>
      </c>
      <c r="J19" s="5">
        <f t="shared" si="0"/>
        <v>0.55379730649240522</v>
      </c>
      <c r="K19" s="5">
        <f t="shared" si="2"/>
        <v>0.44620269350759478</v>
      </c>
      <c r="L19" s="2">
        <f t="shared" si="7"/>
        <v>0.56707666023768832</v>
      </c>
      <c r="M19" s="2">
        <f t="shared" si="7"/>
        <v>0.43292333976231168</v>
      </c>
      <c r="N19" s="131">
        <f t="shared" si="3"/>
        <v>3.0707219240419192</v>
      </c>
      <c r="O19" s="132">
        <f t="shared" si="4"/>
        <v>-0.39179084210338999</v>
      </c>
      <c r="P19" s="138">
        <f t="shared" si="5"/>
        <v>3.7925573873133445</v>
      </c>
      <c r="Q19" s="131">
        <f t="shared" si="8"/>
        <v>-0.22217544225170188</v>
      </c>
      <c r="R19" s="132">
        <f t="shared" si="8"/>
        <v>1.6418866103559202</v>
      </c>
      <c r="S19" s="133">
        <f t="shared" si="9"/>
        <v>1.651010755937701</v>
      </c>
      <c r="T19" s="142">
        <f t="shared" si="6"/>
        <v>0.94678811757439052</v>
      </c>
      <c r="U19" s="5">
        <f t="shared" si="10"/>
        <v>3.0707219240419192</v>
      </c>
      <c r="W19" s="4" t="s">
        <v>221</v>
      </c>
      <c r="X19" s="4" t="s">
        <v>6</v>
      </c>
      <c r="Y19" s="7">
        <v>2009</v>
      </c>
      <c r="Z19" s="77">
        <v>2015985</v>
      </c>
      <c r="AA19" s="77">
        <v>2005836</v>
      </c>
      <c r="AB19" s="11">
        <f t="shared" si="1"/>
        <v>2010350.5826531542</v>
      </c>
      <c r="AC19" s="7">
        <v>2009</v>
      </c>
      <c r="AD19" s="78">
        <v>1332119</v>
      </c>
      <c r="AE19" s="78">
        <v>1217842</v>
      </c>
      <c r="AF19" s="78">
        <v>516203</v>
      </c>
      <c r="AG19" s="7">
        <v>2009</v>
      </c>
      <c r="AH19" s="79">
        <v>32431427.600000001</v>
      </c>
      <c r="AI19" s="79">
        <v>24822459.100000001</v>
      </c>
      <c r="AJ19" s="4"/>
    </row>
    <row r="20" spans="9:36" ht="14.5">
      <c r="I20" s="7">
        <v>2010</v>
      </c>
      <c r="J20" s="5">
        <f t="shared" si="0"/>
        <v>0.55994890689354049</v>
      </c>
      <c r="K20" s="5">
        <f t="shared" si="2"/>
        <v>0.44005109310645951</v>
      </c>
      <c r="L20" s="2">
        <f t="shared" si="7"/>
        <v>0.55687310669297285</v>
      </c>
      <c r="M20" s="2">
        <f t="shared" si="7"/>
        <v>0.44312689330702715</v>
      </c>
      <c r="N20" s="131">
        <f t="shared" si="3"/>
        <v>3.7064679088576469</v>
      </c>
      <c r="O20" s="132">
        <f t="shared" si="4"/>
        <v>-2.9436609782976575</v>
      </c>
      <c r="P20" s="138">
        <f t="shared" si="5"/>
        <v>6.4221783357291784</v>
      </c>
      <c r="Q20" s="131">
        <f t="shared" si="8"/>
        <v>-1.6392456340354922</v>
      </c>
      <c r="R20" s="132">
        <f t="shared" si="8"/>
        <v>2.8458399341753648</v>
      </c>
      <c r="S20" s="133">
        <f t="shared" si="9"/>
        <v>2.4998736087177744</v>
      </c>
      <c r="T20" s="142">
        <f t="shared" si="6"/>
        <v>0.97075494593148448</v>
      </c>
      <c r="U20" s="5">
        <f t="shared" si="10"/>
        <v>3.7064679088576469</v>
      </c>
      <c r="W20" s="4" t="s">
        <v>221</v>
      </c>
      <c r="X20" s="4" t="s">
        <v>6</v>
      </c>
      <c r="Y20" s="7">
        <v>2010</v>
      </c>
      <c r="Z20" s="77">
        <v>2141322</v>
      </c>
      <c r="AA20" s="77">
        <v>2149703</v>
      </c>
      <c r="AB20" s="11">
        <f t="shared" si="1"/>
        <v>2143694.858136957</v>
      </c>
      <c r="AC20" s="7">
        <v>2010</v>
      </c>
      <c r="AD20" s="78">
        <v>1382420</v>
      </c>
      <c r="AE20" s="78">
        <v>1273022</v>
      </c>
      <c r="AF20" s="78">
        <v>546305</v>
      </c>
      <c r="AG20" s="7">
        <v>2010</v>
      </c>
      <c r="AH20" s="79">
        <v>31490670.600000001</v>
      </c>
      <c r="AI20" s="79">
        <v>24134192.600000001</v>
      </c>
      <c r="AJ20" s="4"/>
    </row>
    <row r="21" spans="9:36" ht="14.5">
      <c r="I21" s="7">
        <v>2011</v>
      </c>
      <c r="J21" s="5">
        <f t="shared" si="0"/>
        <v>0.54935850993247459</v>
      </c>
      <c r="K21" s="5">
        <f t="shared" si="2"/>
        <v>0.45064149006752541</v>
      </c>
      <c r="L21" s="2">
        <f t="shared" si="7"/>
        <v>0.55465370841300754</v>
      </c>
      <c r="M21" s="2">
        <f t="shared" si="7"/>
        <v>0.44534629158699246</v>
      </c>
      <c r="N21" s="131">
        <f t="shared" si="3"/>
        <v>4.6238585432247348</v>
      </c>
      <c r="O21" s="132">
        <f t="shared" si="4"/>
        <v>0.31030122360355961</v>
      </c>
      <c r="P21" s="138">
        <f t="shared" si="5"/>
        <v>5.4466059087245</v>
      </c>
      <c r="Q21" s="131">
        <f t="shared" si="8"/>
        <v>0.17210972439680819</v>
      </c>
      <c r="R21" s="132">
        <f t="shared" si="8"/>
        <v>2.4256257431862571</v>
      </c>
      <c r="S21" s="133">
        <f t="shared" si="9"/>
        <v>2.0261230756416695</v>
      </c>
      <c r="T21" s="142">
        <f t="shared" si="6"/>
        <v>0.99062424439968755</v>
      </c>
      <c r="U21" s="5">
        <f t="shared" si="10"/>
        <v>4.6238585432247348</v>
      </c>
      <c r="W21" s="4" t="s">
        <v>221</v>
      </c>
      <c r="X21" s="4" t="s">
        <v>6</v>
      </c>
      <c r="Y21" s="7">
        <v>2011</v>
      </c>
      <c r="Z21" s="77">
        <v>2285892</v>
      </c>
      <c r="AA21" s="77">
        <v>2261186</v>
      </c>
      <c r="AB21" s="11">
        <f t="shared" si="1"/>
        <v>2263691.6827507839</v>
      </c>
      <c r="AC21" s="7">
        <v>2011</v>
      </c>
      <c r="AD21" s="78">
        <v>1447842</v>
      </c>
      <c r="AE21" s="78">
        <v>1375394</v>
      </c>
      <c r="AF21" s="78">
        <v>578733</v>
      </c>
      <c r="AG21" s="7">
        <v>2011</v>
      </c>
      <c r="AH21" s="79">
        <v>31588538.300000001</v>
      </c>
      <c r="AI21" s="79">
        <v>24194953.699999999</v>
      </c>
      <c r="AJ21" s="4"/>
    </row>
    <row r="22" spans="9:36" ht="14.5">
      <c r="I22" s="7">
        <v>2012</v>
      </c>
      <c r="J22" s="5">
        <f t="shared" si="0"/>
        <v>0.54577185794208638</v>
      </c>
      <c r="K22" s="5">
        <f t="shared" si="2"/>
        <v>0.45422814205791362</v>
      </c>
      <c r="L22" s="2">
        <f t="shared" si="7"/>
        <v>0.54756518393728049</v>
      </c>
      <c r="M22" s="2">
        <f t="shared" si="7"/>
        <v>0.45243481606271951</v>
      </c>
      <c r="N22" s="131">
        <f t="shared" si="3"/>
        <v>1.3680289712830529</v>
      </c>
      <c r="O22" s="132">
        <f t="shared" si="4"/>
        <v>-0.14097985936167845</v>
      </c>
      <c r="P22" s="138">
        <f t="shared" si="5"/>
        <v>3.0017925686307123</v>
      </c>
      <c r="Q22" s="131">
        <f t="shared" si="8"/>
        <v>-7.7195662622829397E-2</v>
      </c>
      <c r="R22" s="132">
        <f t="shared" si="8"/>
        <v>1.3581154686468746</v>
      </c>
      <c r="S22" s="133">
        <f t="shared" si="9"/>
        <v>8.7109165259007693E-2</v>
      </c>
      <c r="T22" s="142">
        <f t="shared" si="6"/>
        <v>0.9914875448621614</v>
      </c>
      <c r="U22" s="5">
        <f t="shared" si="10"/>
        <v>1.3680289712830529</v>
      </c>
      <c r="W22" s="4" t="s">
        <v>221</v>
      </c>
      <c r="X22" s="4" t="s">
        <v>6</v>
      </c>
      <c r="Y22" s="7">
        <v>2012</v>
      </c>
      <c r="Z22" s="77">
        <v>2371948</v>
      </c>
      <c r="AA22" s="77">
        <v>2355550</v>
      </c>
      <c r="AB22" s="11">
        <f t="shared" si="1"/>
        <v>2332673.1723561781</v>
      </c>
      <c r="AC22" s="7">
        <v>2012</v>
      </c>
      <c r="AD22" s="78">
        <v>1467785</v>
      </c>
      <c r="AE22" s="78">
        <v>1437674</v>
      </c>
      <c r="AF22" s="78">
        <v>604013</v>
      </c>
      <c r="AG22" s="7">
        <v>2012</v>
      </c>
      <c r="AH22" s="79">
        <v>31544036.199999999</v>
      </c>
      <c r="AI22" s="79">
        <v>24282421.399999999</v>
      </c>
      <c r="AJ22" s="4"/>
    </row>
    <row r="23" spans="9:36" ht="14.5">
      <c r="I23" s="7">
        <v>2013</v>
      </c>
      <c r="J23" s="5">
        <f t="shared" si="0"/>
        <v>0.54609911406609879</v>
      </c>
      <c r="K23" s="5">
        <f t="shared" si="2"/>
        <v>0.45390088593390121</v>
      </c>
      <c r="L23" s="2">
        <f t="shared" si="7"/>
        <v>0.54593548600409258</v>
      </c>
      <c r="M23" s="2">
        <f t="shared" si="7"/>
        <v>0.45406451399590742</v>
      </c>
      <c r="N23" s="131">
        <f t="shared" si="3"/>
        <v>1.1925595228222008</v>
      </c>
      <c r="O23" s="132">
        <f t="shared" si="4"/>
        <v>-0.2507532221283526</v>
      </c>
      <c r="P23" s="138">
        <f t="shared" si="5"/>
        <v>4.8536211640323401</v>
      </c>
      <c r="Q23" s="131">
        <f t="shared" si="8"/>
        <v>-0.13689508218973437</v>
      </c>
      <c r="R23" s="132">
        <f t="shared" si="8"/>
        <v>2.203857134966595</v>
      </c>
      <c r="S23" s="133">
        <f t="shared" si="9"/>
        <v>-0.87440252995465984</v>
      </c>
      <c r="T23" s="142">
        <f t="shared" si="6"/>
        <v>0.98285574601686398</v>
      </c>
      <c r="U23" s="5">
        <f t="shared" si="10"/>
        <v>1.1925595228222008</v>
      </c>
      <c r="W23" s="4" t="s">
        <v>221</v>
      </c>
      <c r="X23" s="4" t="s">
        <v>6</v>
      </c>
      <c r="Y23" s="7">
        <v>2013</v>
      </c>
      <c r="Z23" s="77">
        <v>2465950</v>
      </c>
      <c r="AA23" s="77">
        <v>2489913</v>
      </c>
      <c r="AB23" s="11">
        <f t="shared" si="1"/>
        <v>2448684.9022832238</v>
      </c>
      <c r="AC23" s="7">
        <v>2013</v>
      </c>
      <c r="AD23" s="78">
        <v>1485394</v>
      </c>
      <c r="AE23" s="78">
        <v>1460746</v>
      </c>
      <c r="AF23" s="78">
        <v>616316</v>
      </c>
      <c r="AG23" s="7">
        <v>2013</v>
      </c>
      <c r="AH23" s="79">
        <v>31465037.600000001</v>
      </c>
      <c r="AI23" s="79">
        <v>24310031.399999999</v>
      </c>
      <c r="AJ23" s="4"/>
    </row>
    <row r="24" spans="9:36" ht="14.5">
      <c r="I24" s="7">
        <v>2014</v>
      </c>
      <c r="J24" s="5">
        <f t="shared" si="0"/>
        <v>0.54732720703942506</v>
      </c>
      <c r="K24" s="5">
        <f t="shared" si="2"/>
        <v>0.45267279296057494</v>
      </c>
      <c r="L24" s="2">
        <f t="shared" si="7"/>
        <v>0.54671316055276198</v>
      </c>
      <c r="M24" s="2">
        <f t="shared" si="7"/>
        <v>0.45328683944723808</v>
      </c>
      <c r="N24" s="131">
        <f t="shared" si="3"/>
        <v>3.3123902319516674</v>
      </c>
      <c r="O24" s="132">
        <f t="shared" si="4"/>
        <v>2.0353873145982249</v>
      </c>
      <c r="P24" s="138">
        <f t="shared" si="5"/>
        <v>5.038877139681297</v>
      </c>
      <c r="Q24" s="131">
        <f t="shared" si="8"/>
        <v>1.1127730317129945</v>
      </c>
      <c r="R24" s="132">
        <f t="shared" si="8"/>
        <v>2.2840566930090742</v>
      </c>
      <c r="S24" s="133">
        <f t="shared" si="9"/>
        <v>-8.4439492770401525E-2</v>
      </c>
      <c r="T24" s="142">
        <f>T25*EXP(-S25/100)</f>
        <v>0.98202617790110758</v>
      </c>
      <c r="U24" s="5">
        <f t="shared" si="10"/>
        <v>3.3123902319516674</v>
      </c>
      <c r="W24" s="4" t="s">
        <v>221</v>
      </c>
      <c r="X24" s="4" t="s">
        <v>6</v>
      </c>
      <c r="Y24" s="7">
        <v>2014</v>
      </c>
      <c r="Z24" s="77">
        <v>2570473</v>
      </c>
      <c r="AA24" s="77">
        <v>2593390</v>
      </c>
      <c r="AB24" s="11">
        <f t="shared" si="1"/>
        <v>2575232.6441056347</v>
      </c>
      <c r="AC24" s="7">
        <v>2014</v>
      </c>
      <c r="AD24" s="78">
        <v>1535420</v>
      </c>
      <c r="AE24" s="78">
        <v>1516480</v>
      </c>
      <c r="AF24" s="78">
        <v>644355</v>
      </c>
      <c r="AG24" s="7">
        <v>2014</v>
      </c>
      <c r="AH24" s="79">
        <v>32112035.100000001</v>
      </c>
      <c r="AI24" s="79">
        <v>24929255.5</v>
      </c>
      <c r="AJ24" s="4"/>
    </row>
    <row r="25" spans="9:36" ht="14.5">
      <c r="I25" s="7">
        <v>2015</v>
      </c>
      <c r="J25" s="5">
        <f t="shared" si="0"/>
        <v>0.53843715668717329</v>
      </c>
      <c r="K25" s="5">
        <f t="shared" si="2"/>
        <v>0.46156284331282671</v>
      </c>
      <c r="L25" s="2">
        <f t="shared" si="7"/>
        <v>0.54288218186329917</v>
      </c>
      <c r="M25" s="2">
        <f t="shared" si="7"/>
        <v>0.45711781813670083</v>
      </c>
      <c r="N25" s="131">
        <f t="shared" si="3"/>
        <v>3.9966409844545581</v>
      </c>
      <c r="O25" s="132">
        <f t="shared" si="4"/>
        <v>1.8837417296666104</v>
      </c>
      <c r="P25" s="138">
        <f t="shared" si="5"/>
        <v>2.5382074246437014</v>
      </c>
      <c r="Q25" s="131">
        <f t="shared" si="8"/>
        <v>1.0226498202683545</v>
      </c>
      <c r="R25" s="132">
        <f t="shared" si="8"/>
        <v>1.1602598399315032</v>
      </c>
      <c r="S25" s="133">
        <f t="shared" si="9"/>
        <v>1.8137313242547004</v>
      </c>
      <c r="T25" s="142">
        <v>1</v>
      </c>
      <c r="U25" s="5">
        <f t="shared" si="10"/>
        <v>3.9966409844545581</v>
      </c>
      <c r="W25" s="4" t="s">
        <v>221</v>
      </c>
      <c r="X25" s="4" t="s">
        <v>6</v>
      </c>
      <c r="Y25" s="7">
        <v>2015</v>
      </c>
      <c r="Z25" s="77">
        <v>2641434</v>
      </c>
      <c r="AA25" s="77">
        <v>2636552</v>
      </c>
      <c r="AB25" s="11">
        <f>Z25</f>
        <v>2641434</v>
      </c>
      <c r="AC25" s="7">
        <v>2015</v>
      </c>
      <c r="AD25" s="78">
        <v>1598028</v>
      </c>
      <c r="AE25" s="78">
        <v>1598028</v>
      </c>
      <c r="AF25" s="78">
        <v>668849</v>
      </c>
      <c r="AG25" s="7">
        <v>2015</v>
      </c>
      <c r="AH25" s="79">
        <v>32722676.300000001</v>
      </c>
      <c r="AI25" s="79">
        <v>25436508.100000001</v>
      </c>
      <c r="AJ25" s="4"/>
    </row>
    <row r="26" spans="9:36" ht="14.5">
      <c r="I26" s="7">
        <v>2016</v>
      </c>
      <c r="J26" s="5">
        <f t="shared" si="0"/>
        <v>0.55248101660294746</v>
      </c>
      <c r="K26" s="5">
        <f t="shared" si="2"/>
        <v>0.44751898339705254</v>
      </c>
      <c r="L26" s="2">
        <f t="shared" si="7"/>
        <v>0.54545908664506038</v>
      </c>
      <c r="M26" s="2">
        <f t="shared" si="7"/>
        <v>0.45454091335493962</v>
      </c>
      <c r="N26" s="131">
        <f t="shared" si="3"/>
        <v>3.0629427810815457</v>
      </c>
      <c r="O26" s="132">
        <f t="shared" si="4"/>
        <v>0.92934910767219492</v>
      </c>
      <c r="P26" s="138">
        <f t="shared" si="5"/>
        <v>2.8240975321152106</v>
      </c>
      <c r="Q26" s="131">
        <f t="shared" si="8"/>
        <v>0.50692191544527732</v>
      </c>
      <c r="R26" s="132">
        <f t="shared" si="8"/>
        <v>1.2836678716510788</v>
      </c>
      <c r="S26" s="133">
        <f t="shared" si="9"/>
        <v>1.2723529939851899</v>
      </c>
      <c r="T26" s="142">
        <f>T25*EXP(S26/100)</f>
        <v>1.0128048184399496</v>
      </c>
      <c r="U26" s="5">
        <f t="shared" si="10"/>
        <v>3.0629427810815457</v>
      </c>
      <c r="W26" s="4" t="s">
        <v>221</v>
      </c>
      <c r="X26" s="4" t="s">
        <v>6</v>
      </c>
      <c r="Y26" s="7">
        <v>2016</v>
      </c>
      <c r="Z26" s="77">
        <v>2725227</v>
      </c>
      <c r="AA26" s="77">
        <v>2717094</v>
      </c>
      <c r="AB26" s="11">
        <f>AB25*(AA26/Z25)</f>
        <v>2717094</v>
      </c>
      <c r="AC26" s="7">
        <v>2016</v>
      </c>
      <c r="AD26" s="78">
        <v>1647732</v>
      </c>
      <c r="AE26" s="78">
        <v>1646287</v>
      </c>
      <c r="AF26" s="78">
        <v>711744</v>
      </c>
      <c r="AG26" s="7">
        <v>2016</v>
      </c>
      <c r="AH26" s="79">
        <v>33028201.699999999</v>
      </c>
      <c r="AI26" s="79">
        <v>25845553.300000001</v>
      </c>
      <c r="AJ26" s="4"/>
    </row>
    <row r="27" spans="9:36" ht="14.5">
      <c r="I27" s="7">
        <v>2017</v>
      </c>
      <c r="J27" s="5">
        <f t="shared" si="0"/>
        <v>0.55710926351983936</v>
      </c>
      <c r="K27" s="5">
        <f t="shared" si="2"/>
        <v>0.44289073648016064</v>
      </c>
      <c r="L27" s="2">
        <f t="shared" si="7"/>
        <v>0.55479514006139341</v>
      </c>
      <c r="M27" s="2">
        <f t="shared" si="7"/>
        <v>0.44520485993860659</v>
      </c>
      <c r="N27" s="131">
        <f t="shared" si="3"/>
        <v>4.5728118231025405</v>
      </c>
      <c r="O27" s="132">
        <f t="shared" si="4"/>
        <v>0.2442745164970006</v>
      </c>
      <c r="P27" s="138">
        <f t="shared" si="5"/>
        <v>2.3582695667892395</v>
      </c>
      <c r="Q27" s="131">
        <f t="shared" si="8"/>
        <v>0.1355223145933826</v>
      </c>
      <c r="R27" s="132">
        <f t="shared" si="8"/>
        <v>1.0499130721798817</v>
      </c>
      <c r="S27" s="133">
        <f t="shared" si="9"/>
        <v>3.3873764363292764</v>
      </c>
      <c r="T27" s="142">
        <f>T26*EXP(S27/100)</f>
        <v>1.0477000093521498</v>
      </c>
      <c r="U27" s="5">
        <f t="shared" si="10"/>
        <v>4.5728118231025405</v>
      </c>
      <c r="W27" s="4" t="s">
        <v>221</v>
      </c>
      <c r="X27" s="4" t="s">
        <v>6</v>
      </c>
      <c r="Y27" s="7">
        <v>2017</v>
      </c>
      <c r="Z27" s="77">
        <v>2793991</v>
      </c>
      <c r="AA27" s="77">
        <v>2790259</v>
      </c>
      <c r="AB27" s="11">
        <f>AB26*(AA27/Z26)</f>
        <v>2781931.9224952636</v>
      </c>
      <c r="AC27" s="7">
        <v>2017</v>
      </c>
      <c r="AD27" s="78">
        <v>1724829</v>
      </c>
      <c r="AE27" s="78">
        <v>1747525</v>
      </c>
      <c r="AF27" s="78">
        <v>766253</v>
      </c>
      <c r="AG27" s="7">
        <v>2017</v>
      </c>
      <c r="AH27" s="79">
        <v>33108979.800000001</v>
      </c>
      <c r="AI27" s="79">
        <v>26058787.800000001</v>
      </c>
      <c r="AJ27" s="4"/>
    </row>
    <row r="28" spans="9:36" ht="14.5">
      <c r="I28" s="7">
        <v>2018</v>
      </c>
      <c r="J28" s="5">
        <f t="shared" si="0"/>
        <v>0.56887463146161843</v>
      </c>
      <c r="K28" s="5">
        <f t="shared" si="2"/>
        <v>0.43112536853838157</v>
      </c>
      <c r="L28" s="2">
        <f t="shared" si="7"/>
        <v>0.56299194749072889</v>
      </c>
      <c r="M28" s="2">
        <f t="shared" si="7"/>
        <v>0.43700805250927111</v>
      </c>
      <c r="N28" s="131">
        <f t="shared" si="3"/>
        <v>5.1654279508404954</v>
      </c>
      <c r="O28" s="132">
        <f t="shared" si="4"/>
        <v>-0.80752750785997307</v>
      </c>
      <c r="P28" s="138">
        <f t="shared" si="5"/>
        <v>2.8897758548598773</v>
      </c>
      <c r="Q28" s="131">
        <f t="shared" si="8"/>
        <v>-0.45463148430242112</v>
      </c>
      <c r="R28" s="132">
        <f t="shared" si="8"/>
        <v>1.262855318520629</v>
      </c>
      <c r="S28" s="133">
        <f t="shared" si="9"/>
        <v>4.3572041166222881</v>
      </c>
      <c r="T28" s="142">
        <f>T27*EXP(S28/100)</f>
        <v>1.0943595819094476</v>
      </c>
      <c r="U28" s="5">
        <f t="shared" si="10"/>
        <v>5.1654279508404954</v>
      </c>
      <c r="W28" s="4" t="s">
        <v>221</v>
      </c>
      <c r="X28" s="4" t="s">
        <v>6</v>
      </c>
      <c r="Y28" s="7">
        <v>2018</v>
      </c>
      <c r="Z28" s="77">
        <v>2939869</v>
      </c>
      <c r="AA28" s="77">
        <v>2875909</v>
      </c>
      <c r="AB28" s="11">
        <f>AB27*(AA28/Z27)</f>
        <v>2863496.3581813369</v>
      </c>
      <c r="AC28" s="7">
        <v>2018</v>
      </c>
      <c r="AD28" s="78">
        <v>1816265</v>
      </c>
      <c r="AE28" s="78">
        <v>1857482</v>
      </c>
      <c r="AF28" s="78">
        <v>834006</v>
      </c>
      <c r="AG28" s="7">
        <v>2018</v>
      </c>
      <c r="AH28" s="79">
        <v>32842692.300000001</v>
      </c>
      <c r="AI28" s="79">
        <v>25921894.899999999</v>
      </c>
      <c r="AJ28" s="4"/>
    </row>
    <row r="29" spans="9:36" ht="14.5">
      <c r="I29" s="7">
        <v>2019</v>
      </c>
      <c r="J29" s="5">
        <f t="shared" si="0"/>
        <v>0.56251507354440611</v>
      </c>
      <c r="K29" s="5">
        <f t="shared" si="2"/>
        <v>0.43748492645559389</v>
      </c>
      <c r="L29" s="2">
        <f t="shared" si="7"/>
        <v>0.56569485250301232</v>
      </c>
      <c r="M29" s="2">
        <f t="shared" si="7"/>
        <v>0.43430514749698773</v>
      </c>
      <c r="N29" s="134">
        <f t="shared" si="3"/>
        <v>4.5103269977959215</v>
      </c>
      <c r="O29" s="135">
        <f t="shared" si="4"/>
        <v>-0.29886291594536374</v>
      </c>
      <c r="P29" s="139"/>
      <c r="Q29" s="134"/>
      <c r="R29" s="135"/>
      <c r="S29" s="136"/>
      <c r="T29" s="143"/>
      <c r="U29" s="5"/>
      <c r="W29" s="4" t="s">
        <v>221</v>
      </c>
      <c r="X29" s="4" t="s">
        <v>6</v>
      </c>
      <c r="Y29" s="7">
        <v>2019</v>
      </c>
      <c r="Z29" s="77"/>
      <c r="AA29" s="77"/>
      <c r="AB29" s="11"/>
      <c r="AC29" s="7">
        <v>2019</v>
      </c>
      <c r="AD29" s="78">
        <v>1900060</v>
      </c>
      <c r="AE29" s="78">
        <v>2016064</v>
      </c>
      <c r="AF29" s="78">
        <v>898147</v>
      </c>
      <c r="AG29" s="7">
        <v>2019</v>
      </c>
      <c r="AH29" s="79">
        <v>32744684.199999999</v>
      </c>
      <c r="AI29" s="79">
        <v>25932820.300000001</v>
      </c>
      <c r="AJ29" s="4"/>
    </row>
    <row r="30" spans="9:36" ht="14.5" customHeight="1">
      <c r="Y30" s="8"/>
      <c r="Z30" s="77"/>
      <c r="AA30" s="77"/>
      <c r="AB30" s="8"/>
      <c r="AC30" s="8"/>
      <c r="AD30" s="78"/>
      <c r="AE30" s="78"/>
      <c r="AF30" s="78"/>
      <c r="AG30" s="8"/>
      <c r="AH30" s="79"/>
      <c r="AI30" s="79"/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80" t="s">
        <v>182</v>
      </c>
      <c r="AA4" s="80" t="s">
        <v>183</v>
      </c>
      <c r="AB4" s="13"/>
      <c r="AC4" s="7" t="s">
        <v>26</v>
      </c>
      <c r="AD4" s="81" t="s">
        <v>184</v>
      </c>
      <c r="AE4" s="81" t="s">
        <v>185</v>
      </c>
      <c r="AF4" s="81" t="s">
        <v>186</v>
      </c>
      <c r="AG4" s="7" t="s">
        <v>26</v>
      </c>
      <c r="AH4" s="82" t="s">
        <v>187</v>
      </c>
      <c r="AI4" s="82" t="s">
        <v>188</v>
      </c>
      <c r="AJ4" s="4"/>
    </row>
    <row r="5" spans="9:36" ht="14.5">
      <c r="I5" s="7">
        <v>1995</v>
      </c>
      <c r="J5" s="5">
        <f t="shared" ref="J5:J29" si="0">AF5*(AH5/AI5)/AE5</f>
        <v>0.67448560568994287</v>
      </c>
      <c r="K5" s="5">
        <f>1-J5</f>
        <v>0.32551439431005713</v>
      </c>
      <c r="N5" s="128"/>
      <c r="O5" s="129"/>
      <c r="P5" s="137"/>
      <c r="Q5" s="128"/>
      <c r="R5" s="129"/>
      <c r="S5" s="130"/>
      <c r="T5" s="141"/>
      <c r="W5" s="4" t="s">
        <v>222</v>
      </c>
      <c r="X5" s="4" t="s">
        <v>6</v>
      </c>
      <c r="Y5" s="7">
        <v>1995</v>
      </c>
      <c r="Z5" s="80" t="s">
        <v>45</v>
      </c>
      <c r="AA5" s="80" t="s">
        <v>45</v>
      </c>
      <c r="AB5" s="11" t="e">
        <f t="shared" ref="AB5:AB24" si="1">AB6/(AA6/Z5)</f>
        <v>#VALUE!</v>
      </c>
      <c r="AC5" s="7">
        <v>1995</v>
      </c>
      <c r="AD5" s="81">
        <v>124008.880875635</v>
      </c>
      <c r="AE5" s="81">
        <v>78452.644</v>
      </c>
      <c r="AF5" s="81">
        <v>41662.014999999999</v>
      </c>
      <c r="AG5" s="7">
        <v>1995</v>
      </c>
      <c r="AH5" s="82">
        <v>8594726.4489999991</v>
      </c>
      <c r="AI5" s="82">
        <v>6766935.8449999997</v>
      </c>
      <c r="AJ5" s="4"/>
    </row>
    <row r="6" spans="9:36" ht="14.5">
      <c r="I6" s="7">
        <v>1996</v>
      </c>
      <c r="J6" s="5">
        <f t="shared" si="0"/>
        <v>0.68953985551635799</v>
      </c>
      <c r="K6" s="5">
        <f t="shared" ref="K6:K29" si="2">1-J6</f>
        <v>0.31046014448364201</v>
      </c>
      <c r="L6" s="2">
        <f>(J6+J5)/2</f>
        <v>0.68201273060315049</v>
      </c>
      <c r="M6" s="2">
        <f>(K6+K5)/2</f>
        <v>0.31798726939684957</v>
      </c>
      <c r="N6" s="131">
        <f t="shared" ref="N6:N29" si="3">(LN(AD6)-LN(AD5))*100</f>
        <v>3.0874067444514708</v>
      </c>
      <c r="O6" s="132">
        <f t="shared" ref="O6:O29" si="4">(LN(AH6)-LN(AH5))*100</f>
        <v>1.7172581872515025</v>
      </c>
      <c r="P6" s="138" t="e">
        <f t="shared" ref="P6:P28" si="5">(LN(AB6)-LN(AB5))*100</f>
        <v>#VALUE!</v>
      </c>
      <c r="Q6" s="131">
        <f>L6*O6</f>
        <v>1.1711919454380135</v>
      </c>
      <c r="R6" s="132" t="e">
        <f>M6*P6</f>
        <v>#VALUE!</v>
      </c>
      <c r="S6" s="133" t="e">
        <f>N6-Q6-R6</f>
        <v>#VALUE!</v>
      </c>
      <c r="T6" s="142" t="e">
        <f t="shared" ref="T6:T23" si="6">T7*EXP(-S7/100)</f>
        <v>#VALUE!</v>
      </c>
      <c r="U6" s="5">
        <f>N6</f>
        <v>3.0874067444514708</v>
      </c>
      <c r="W6" s="4" t="s">
        <v>222</v>
      </c>
      <c r="X6" s="4" t="s">
        <v>6</v>
      </c>
      <c r="Y6" s="7">
        <v>1996</v>
      </c>
      <c r="Z6" s="80" t="s">
        <v>45</v>
      </c>
      <c r="AA6" s="80" t="s">
        <v>45</v>
      </c>
      <c r="AB6" s="11" t="e">
        <f t="shared" si="1"/>
        <v>#VALUE!</v>
      </c>
      <c r="AC6" s="7">
        <v>1996</v>
      </c>
      <c r="AD6" s="81">
        <v>127897.255533975</v>
      </c>
      <c r="AE6" s="81">
        <v>82876.807000000001</v>
      </c>
      <c r="AF6" s="81">
        <v>44760.175999999999</v>
      </c>
      <c r="AG6" s="7">
        <v>1996</v>
      </c>
      <c r="AH6" s="82">
        <v>8743594.6600000001</v>
      </c>
      <c r="AI6" s="82">
        <v>6848404.7139999997</v>
      </c>
      <c r="AJ6" s="4"/>
    </row>
    <row r="7" spans="9:36" ht="14.5">
      <c r="I7" s="7">
        <v>1997</v>
      </c>
      <c r="J7" s="5">
        <f t="shared" si="0"/>
        <v>0.68674361400539652</v>
      </c>
      <c r="K7" s="5">
        <f t="shared" si="2"/>
        <v>0.31325638599460348</v>
      </c>
      <c r="L7" s="2">
        <f t="shared" ref="L7:M29" si="7">(J7+J6)/2</f>
        <v>0.68814173476087726</v>
      </c>
      <c r="M7" s="2">
        <f t="shared" si="7"/>
        <v>0.31185826523912274</v>
      </c>
      <c r="N7" s="131">
        <f t="shared" si="3"/>
        <v>4.2342525131793707</v>
      </c>
      <c r="O7" s="132">
        <f t="shared" si="4"/>
        <v>2.32059480906468</v>
      </c>
      <c r="P7" s="138" t="e">
        <f t="shared" si="5"/>
        <v>#VALUE!</v>
      </c>
      <c r="Q7" s="131">
        <f t="shared" ref="Q7:R28" si="8">L7*O7</f>
        <v>1.5968981375868556</v>
      </c>
      <c r="R7" s="132" t="e">
        <f t="shared" si="8"/>
        <v>#VALUE!</v>
      </c>
      <c r="S7" s="133" t="e">
        <f t="shared" ref="S7:S28" si="9">N7-Q7-R7</f>
        <v>#VALUE!</v>
      </c>
      <c r="T7" s="142" t="e">
        <f t="shared" si="6"/>
        <v>#VALUE!</v>
      </c>
      <c r="U7" s="5">
        <f t="shared" ref="U7:U28" si="10">N7</f>
        <v>4.2342525131793707</v>
      </c>
      <c r="W7" s="4" t="s">
        <v>222</v>
      </c>
      <c r="X7" s="4" t="s">
        <v>6</v>
      </c>
      <c r="Y7" s="7">
        <v>1997</v>
      </c>
      <c r="Z7" s="80" t="s">
        <v>45</v>
      </c>
      <c r="AA7" s="80" t="s">
        <v>45</v>
      </c>
      <c r="AB7" s="11" t="e">
        <f t="shared" si="1"/>
        <v>#VALUE!</v>
      </c>
      <c r="AC7" s="7">
        <v>1997</v>
      </c>
      <c r="AD7" s="81">
        <v>133429.036615825</v>
      </c>
      <c r="AE7" s="81">
        <v>90046.335000000006</v>
      </c>
      <c r="AF7" s="81">
        <v>48596.470999999998</v>
      </c>
      <c r="AG7" s="7">
        <v>1997</v>
      </c>
      <c r="AH7" s="82">
        <v>8948870.6640000008</v>
      </c>
      <c r="AI7" s="82">
        <v>7032541.3300000001</v>
      </c>
      <c r="AJ7" s="4"/>
    </row>
    <row r="8" spans="9:36" ht="14.5">
      <c r="I8" s="7">
        <v>1998</v>
      </c>
      <c r="J8" s="5">
        <f t="shared" si="0"/>
        <v>0.69449512347908915</v>
      </c>
      <c r="K8" s="5">
        <f t="shared" si="2"/>
        <v>0.30550487652091085</v>
      </c>
      <c r="L8" s="2">
        <f t="shared" si="7"/>
        <v>0.69061936874224283</v>
      </c>
      <c r="M8" s="2">
        <f t="shared" si="7"/>
        <v>0.30938063125775717</v>
      </c>
      <c r="N8" s="131">
        <f t="shared" si="3"/>
        <v>3.9370172913848478</v>
      </c>
      <c r="O8" s="132">
        <f t="shared" si="4"/>
        <v>3.5803586172427515</v>
      </c>
      <c r="P8" s="138" t="e">
        <f t="shared" si="5"/>
        <v>#VALUE!</v>
      </c>
      <c r="Q8" s="131">
        <f t="shared" si="8"/>
        <v>2.4726650081110386</v>
      </c>
      <c r="R8" s="132" t="e">
        <f t="shared" si="8"/>
        <v>#VALUE!</v>
      </c>
      <c r="S8" s="133" t="e">
        <f t="shared" si="9"/>
        <v>#VALUE!</v>
      </c>
      <c r="T8" s="142" t="e">
        <f t="shared" si="6"/>
        <v>#VALUE!</v>
      </c>
      <c r="U8" s="5">
        <f t="shared" si="10"/>
        <v>3.9370172913848478</v>
      </c>
      <c r="W8" s="4" t="s">
        <v>222</v>
      </c>
      <c r="X8" s="4" t="s">
        <v>6</v>
      </c>
      <c r="Y8" s="7">
        <v>1998</v>
      </c>
      <c r="Z8" s="80" t="s">
        <v>45</v>
      </c>
      <c r="AA8" s="80" t="s">
        <v>45</v>
      </c>
      <c r="AB8" s="11" t="e">
        <f t="shared" si="1"/>
        <v>#VALUE!</v>
      </c>
      <c r="AC8" s="7">
        <v>1998</v>
      </c>
      <c r="AD8" s="81">
        <v>138786.93959317001</v>
      </c>
      <c r="AE8" s="81">
        <v>97354.453999999998</v>
      </c>
      <c r="AF8" s="81">
        <v>53106.94</v>
      </c>
      <c r="AG8" s="7">
        <v>1998</v>
      </c>
      <c r="AH8" s="82">
        <v>9275077.1610000003</v>
      </c>
      <c r="AI8" s="82">
        <v>7285238.659</v>
      </c>
      <c r="AJ8" s="4"/>
    </row>
    <row r="9" spans="9:36" ht="14.5">
      <c r="I9" s="7">
        <v>1999</v>
      </c>
      <c r="J9" s="5">
        <f t="shared" si="0"/>
        <v>0.69450637017319627</v>
      </c>
      <c r="K9" s="5">
        <f t="shared" si="2"/>
        <v>0.30549362982680373</v>
      </c>
      <c r="L9" s="2">
        <f t="shared" si="7"/>
        <v>0.69450074682614271</v>
      </c>
      <c r="M9" s="2">
        <f t="shared" si="7"/>
        <v>0.30549925317385729</v>
      </c>
      <c r="N9" s="131">
        <f t="shared" si="3"/>
        <v>3.2856327882786474</v>
      </c>
      <c r="O9" s="132">
        <f t="shared" si="4"/>
        <v>1.6267755683255558</v>
      </c>
      <c r="P9" s="138" t="e">
        <f t="shared" si="5"/>
        <v>#VALUE!</v>
      </c>
      <c r="Q9" s="131">
        <f t="shared" si="8"/>
        <v>1.1297968471206212</v>
      </c>
      <c r="R9" s="132" t="e">
        <f t="shared" si="8"/>
        <v>#VALUE!</v>
      </c>
      <c r="S9" s="133" t="e">
        <f t="shared" si="9"/>
        <v>#VALUE!</v>
      </c>
      <c r="T9" s="142" t="e">
        <f t="shared" si="6"/>
        <v>#VALUE!</v>
      </c>
      <c r="U9" s="5">
        <f t="shared" si="10"/>
        <v>3.2856327882786474</v>
      </c>
      <c r="W9" s="4" t="s">
        <v>222</v>
      </c>
      <c r="X9" s="4" t="s">
        <v>6</v>
      </c>
      <c r="Y9" s="7">
        <v>1999</v>
      </c>
      <c r="Z9" s="80" t="s">
        <v>45</v>
      </c>
      <c r="AA9" s="80" t="s">
        <v>45</v>
      </c>
      <c r="AB9" s="11" t="e">
        <f t="shared" si="1"/>
        <v>#VALUE!</v>
      </c>
      <c r="AC9" s="7">
        <v>1999</v>
      </c>
      <c r="AD9" s="81">
        <v>143422.708931609</v>
      </c>
      <c r="AE9" s="81">
        <v>104225.139</v>
      </c>
      <c r="AF9" s="81">
        <v>57079.48</v>
      </c>
      <c r="AG9" s="7">
        <v>1999</v>
      </c>
      <c r="AH9" s="82">
        <v>9427195.8100000005</v>
      </c>
      <c r="AI9" s="82">
        <v>7433850.4380000001</v>
      </c>
      <c r="AJ9" s="4"/>
    </row>
    <row r="10" spans="9:36" ht="14.5">
      <c r="I10" s="7">
        <v>2000</v>
      </c>
      <c r="J10" s="5">
        <f t="shared" si="0"/>
        <v>0.69678801094610965</v>
      </c>
      <c r="K10" s="5">
        <f t="shared" si="2"/>
        <v>0.30321198905389035</v>
      </c>
      <c r="L10" s="2">
        <f t="shared" si="7"/>
        <v>0.69564719055965296</v>
      </c>
      <c r="M10" s="2">
        <f t="shared" si="7"/>
        <v>0.30435280944034704</v>
      </c>
      <c r="N10" s="131">
        <f t="shared" si="3"/>
        <v>3.6401340127616422</v>
      </c>
      <c r="O10" s="132">
        <f t="shared" si="4"/>
        <v>2.6793907432118402</v>
      </c>
      <c r="P10" s="138" t="e">
        <f t="shared" si="5"/>
        <v>#VALUE!</v>
      </c>
      <c r="Q10" s="131">
        <f t="shared" si="8"/>
        <v>1.8639106429268573</v>
      </c>
      <c r="R10" s="132" t="e">
        <f t="shared" si="8"/>
        <v>#VALUE!</v>
      </c>
      <c r="S10" s="133" t="e">
        <f t="shared" si="9"/>
        <v>#VALUE!</v>
      </c>
      <c r="T10" s="142">
        <f t="shared" si="6"/>
        <v>0.92058856786748067</v>
      </c>
      <c r="U10" s="5">
        <f t="shared" si="10"/>
        <v>3.6401340127616422</v>
      </c>
      <c r="W10" s="4" t="s">
        <v>222</v>
      </c>
      <c r="X10" s="4" t="s">
        <v>6</v>
      </c>
      <c r="Y10" s="7">
        <v>2000</v>
      </c>
      <c r="Z10" s="80">
        <v>420506.45799999998</v>
      </c>
      <c r="AA10" s="80">
        <v>401616.23100000003</v>
      </c>
      <c r="AB10" s="11">
        <f t="shared" si="1"/>
        <v>554216.05029864097</v>
      </c>
      <c r="AC10" s="7">
        <v>2000</v>
      </c>
      <c r="AD10" s="81">
        <v>148739.672955407</v>
      </c>
      <c r="AE10" s="81">
        <v>112521.66099999999</v>
      </c>
      <c r="AF10" s="81">
        <v>61820.37</v>
      </c>
      <c r="AG10" s="7">
        <v>2000</v>
      </c>
      <c r="AH10" s="82">
        <v>9683201.6040000003</v>
      </c>
      <c r="AI10" s="82">
        <v>7635083.1310000001</v>
      </c>
      <c r="AJ10" s="4"/>
    </row>
    <row r="11" spans="9:36" ht="14.5">
      <c r="I11" s="7">
        <v>2001</v>
      </c>
      <c r="J11" s="5">
        <f t="shared" si="0"/>
        <v>0.69556109295977864</v>
      </c>
      <c r="K11" s="5">
        <f t="shared" si="2"/>
        <v>0.30443890704022136</v>
      </c>
      <c r="L11" s="2">
        <f t="shared" si="7"/>
        <v>0.69617455195294409</v>
      </c>
      <c r="M11" s="2">
        <f t="shared" si="7"/>
        <v>0.30382544804705586</v>
      </c>
      <c r="N11" s="131">
        <f t="shared" si="3"/>
        <v>2.2060740325823502</v>
      </c>
      <c r="O11" s="132">
        <f t="shared" si="4"/>
        <v>0.86516860967797982</v>
      </c>
      <c r="P11" s="138">
        <f t="shared" si="5"/>
        <v>3.4650864669513837</v>
      </c>
      <c r="Q11" s="131">
        <f t="shared" si="8"/>
        <v>0.60230836920631914</v>
      </c>
      <c r="R11" s="132">
        <f t="shared" si="8"/>
        <v>1.052781448343294</v>
      </c>
      <c r="S11" s="133">
        <f t="shared" si="9"/>
        <v>0.55098421503273709</v>
      </c>
      <c r="T11" s="142">
        <f t="shared" si="6"/>
        <v>0.92567486504147523</v>
      </c>
      <c r="U11" s="5">
        <f t="shared" si="10"/>
        <v>2.2060740325823502</v>
      </c>
      <c r="W11" s="4" t="s">
        <v>222</v>
      </c>
      <c r="X11" s="4" t="s">
        <v>6</v>
      </c>
      <c r="Y11" s="7">
        <v>2001</v>
      </c>
      <c r="Z11" s="80">
        <v>448604.83100000001</v>
      </c>
      <c r="AA11" s="80">
        <v>435332.75900000002</v>
      </c>
      <c r="AB11" s="11">
        <f t="shared" si="1"/>
        <v>573756.71091022866</v>
      </c>
      <c r="AC11" s="7">
        <v>2001</v>
      </c>
      <c r="AD11" s="81">
        <v>152057.44192090299</v>
      </c>
      <c r="AE11" s="81">
        <v>119098.175</v>
      </c>
      <c r="AF11" s="81">
        <v>65394.807999999997</v>
      </c>
      <c r="AG11" s="7">
        <v>2001</v>
      </c>
      <c r="AH11" s="82">
        <v>9767341.0739999991</v>
      </c>
      <c r="AI11" s="82">
        <v>7710441.29</v>
      </c>
      <c r="AJ11" s="4"/>
    </row>
    <row r="12" spans="9:36" ht="14.5">
      <c r="I12" s="7">
        <v>2002</v>
      </c>
      <c r="J12" s="5">
        <f t="shared" si="0"/>
        <v>0.6902500562679319</v>
      </c>
      <c r="K12" s="5">
        <f t="shared" si="2"/>
        <v>0.3097499437320681</v>
      </c>
      <c r="L12" s="2">
        <f t="shared" si="7"/>
        <v>0.69290557461385527</v>
      </c>
      <c r="M12" s="2">
        <f t="shared" si="7"/>
        <v>0.30709442538614473</v>
      </c>
      <c r="N12" s="131">
        <f t="shared" si="3"/>
        <v>0.66999201869428759</v>
      </c>
      <c r="O12" s="132">
        <f t="shared" si="4"/>
        <v>2.0488247209016208E-2</v>
      </c>
      <c r="P12" s="138">
        <f t="shared" si="5"/>
        <v>3.0741977585613256</v>
      </c>
      <c r="Q12" s="131">
        <f t="shared" si="8"/>
        <v>1.4196420705194092E-2</v>
      </c>
      <c r="R12" s="132">
        <f t="shared" si="8"/>
        <v>0.94406899418876433</v>
      </c>
      <c r="S12" s="133">
        <f t="shared" si="9"/>
        <v>-0.28827339619967085</v>
      </c>
      <c r="T12" s="142">
        <f t="shared" si="6"/>
        <v>0.9230102332278578</v>
      </c>
      <c r="U12" s="5">
        <f t="shared" si="10"/>
        <v>0.66999201869428759</v>
      </c>
      <c r="W12" s="4" t="s">
        <v>222</v>
      </c>
      <c r="X12" s="4" t="s">
        <v>6</v>
      </c>
      <c r="Y12" s="7">
        <v>2002</v>
      </c>
      <c r="Z12" s="80">
        <v>478396.23100000003</v>
      </c>
      <c r="AA12" s="80">
        <v>462610.00099999999</v>
      </c>
      <c r="AB12" s="11">
        <f t="shared" si="1"/>
        <v>591669.04648857343</v>
      </c>
      <c r="AC12" s="7">
        <v>2002</v>
      </c>
      <c r="AD12" s="81">
        <v>153079.63512829601</v>
      </c>
      <c r="AE12" s="81">
        <v>124721.52</v>
      </c>
      <c r="AF12" s="81">
        <v>68422.346999999994</v>
      </c>
      <c r="AG12" s="7">
        <v>2002</v>
      </c>
      <c r="AH12" s="82">
        <v>9769342.4360000007</v>
      </c>
      <c r="AI12" s="82">
        <v>7764535.04</v>
      </c>
      <c r="AJ12" s="4"/>
    </row>
    <row r="13" spans="9:36" ht="14.5">
      <c r="I13" s="7">
        <v>2003</v>
      </c>
      <c r="J13" s="5">
        <f t="shared" si="0"/>
        <v>0.68735244386620609</v>
      </c>
      <c r="K13" s="5">
        <f t="shared" si="2"/>
        <v>0.31264755613379391</v>
      </c>
      <c r="L13" s="2">
        <f t="shared" si="7"/>
        <v>0.68880125006706905</v>
      </c>
      <c r="M13" s="2">
        <f t="shared" si="7"/>
        <v>0.31119874993293101</v>
      </c>
      <c r="N13" s="131">
        <f t="shared" si="3"/>
        <v>-0.82782405601751208</v>
      </c>
      <c r="O13" s="132">
        <f t="shared" si="4"/>
        <v>-1.3418118929866552</v>
      </c>
      <c r="P13" s="138">
        <f t="shared" si="5"/>
        <v>2.0755702808761711</v>
      </c>
      <c r="Q13" s="131">
        <f t="shared" si="8"/>
        <v>-0.92424170924406834</v>
      </c>
      <c r="R13" s="132">
        <f t="shared" si="8"/>
        <v>0.64591487680660697</v>
      </c>
      <c r="S13" s="133">
        <f t="shared" si="9"/>
        <v>-0.54949722358005071</v>
      </c>
      <c r="T13" s="142">
        <f t="shared" si="6"/>
        <v>0.91795222715147351</v>
      </c>
      <c r="U13" s="5">
        <f t="shared" si="10"/>
        <v>-0.82782405601751208</v>
      </c>
      <c r="W13" s="4" t="s">
        <v>222</v>
      </c>
      <c r="X13" s="4" t="s">
        <v>6</v>
      </c>
      <c r="Y13" s="7">
        <v>2003</v>
      </c>
      <c r="Z13" s="80">
        <v>500267.93699999998</v>
      </c>
      <c r="AA13" s="80">
        <v>488429.44400000002</v>
      </c>
      <c r="AB13" s="11">
        <f t="shared" si="1"/>
        <v>604077.88498740084</v>
      </c>
      <c r="AC13" s="7">
        <v>2003</v>
      </c>
      <c r="AD13" s="81">
        <v>151817.63585759699</v>
      </c>
      <c r="AE13" s="81">
        <v>127734.25</v>
      </c>
      <c r="AF13" s="81">
        <v>69832.134999999995</v>
      </c>
      <c r="AG13" s="7">
        <v>2003</v>
      </c>
      <c r="AH13" s="82">
        <v>9639131.7819999997</v>
      </c>
      <c r="AI13" s="82">
        <v>7666663.3669999996</v>
      </c>
      <c r="AJ13" s="4"/>
    </row>
    <row r="14" spans="9:36" ht="14.5">
      <c r="I14" s="7">
        <v>2004</v>
      </c>
      <c r="J14" s="5">
        <f t="shared" si="0"/>
        <v>0.6762343045596636</v>
      </c>
      <c r="K14" s="5">
        <f t="shared" si="2"/>
        <v>0.3237656954403364</v>
      </c>
      <c r="L14" s="2">
        <f t="shared" si="7"/>
        <v>0.68179337421293484</v>
      </c>
      <c r="M14" s="2">
        <f t="shared" si="7"/>
        <v>0.31820662578706516</v>
      </c>
      <c r="N14" s="131">
        <f t="shared" si="3"/>
        <v>1.6583496795819386</v>
      </c>
      <c r="O14" s="132">
        <f t="shared" si="4"/>
        <v>-0.38462070905964652</v>
      </c>
      <c r="P14" s="138">
        <f t="shared" si="5"/>
        <v>2.2873080838266446</v>
      </c>
      <c r="Q14" s="131">
        <f t="shared" si="8"/>
        <v>-0.2622318510219479</v>
      </c>
      <c r="R14" s="132">
        <f t="shared" si="8"/>
        <v>0.72783658748995417</v>
      </c>
      <c r="S14" s="133">
        <f t="shared" si="9"/>
        <v>1.1927449431139323</v>
      </c>
      <c r="T14" s="142">
        <f t="shared" si="6"/>
        <v>0.9289666121018384</v>
      </c>
      <c r="U14" s="5">
        <f t="shared" si="10"/>
        <v>1.6583496795819386</v>
      </c>
      <c r="W14" s="4" t="s">
        <v>222</v>
      </c>
      <c r="X14" s="4" t="s">
        <v>6</v>
      </c>
      <c r="Y14" s="7">
        <v>2004</v>
      </c>
      <c r="Z14" s="80">
        <v>529857.18299999996</v>
      </c>
      <c r="AA14" s="80">
        <v>511842.47399999999</v>
      </c>
      <c r="AB14" s="11">
        <f t="shared" si="1"/>
        <v>618054.23908396251</v>
      </c>
      <c r="AC14" s="7">
        <v>2004</v>
      </c>
      <c r="AD14" s="81">
        <v>154356.294877298</v>
      </c>
      <c r="AE14" s="81">
        <v>133144.79399999999</v>
      </c>
      <c r="AF14" s="81">
        <v>72361.740000000005</v>
      </c>
      <c r="AG14" s="7">
        <v>2004</v>
      </c>
      <c r="AH14" s="82">
        <v>9602128.8910000008</v>
      </c>
      <c r="AI14" s="82">
        <v>7717118.0590000004</v>
      </c>
      <c r="AJ14" s="4"/>
    </row>
    <row r="15" spans="9:36" ht="14.5">
      <c r="I15" s="7">
        <v>2005</v>
      </c>
      <c r="J15" s="5">
        <f t="shared" si="0"/>
        <v>0.68258651715963137</v>
      </c>
      <c r="K15" s="5">
        <f t="shared" si="2"/>
        <v>0.31741348284036863</v>
      </c>
      <c r="L15" s="2">
        <f t="shared" si="7"/>
        <v>0.67941041085964748</v>
      </c>
      <c r="M15" s="2">
        <f t="shared" si="7"/>
        <v>0.32058958914035252</v>
      </c>
      <c r="N15" s="131">
        <f t="shared" si="3"/>
        <v>0.49469174411473915</v>
      </c>
      <c r="O15" s="132">
        <f t="shared" si="4"/>
        <v>-0.35117758358076401</v>
      </c>
      <c r="P15" s="138">
        <f t="shared" si="5"/>
        <v>1.4674075418186661</v>
      </c>
      <c r="Q15" s="131">
        <f t="shared" si="8"/>
        <v>-0.23859370634530508</v>
      </c>
      <c r="R15" s="132">
        <f t="shared" si="8"/>
        <v>0.47043558093310078</v>
      </c>
      <c r="S15" s="133">
        <f t="shared" si="9"/>
        <v>0.26284986952694345</v>
      </c>
      <c r="T15" s="142">
        <f t="shared" si="6"/>
        <v>0.93141161156093166</v>
      </c>
      <c r="U15" s="5">
        <f t="shared" si="10"/>
        <v>0.49469174411473915</v>
      </c>
      <c r="W15" s="4" t="s">
        <v>222</v>
      </c>
      <c r="X15" s="4" t="s">
        <v>6</v>
      </c>
      <c r="Y15" s="7">
        <v>2005</v>
      </c>
      <c r="Z15" s="80">
        <v>557320.87600000005</v>
      </c>
      <c r="AA15" s="80">
        <v>537689.674</v>
      </c>
      <c r="AB15" s="11">
        <f t="shared" si="1"/>
        <v>627190.48262364289</v>
      </c>
      <c r="AC15" s="7">
        <v>2005</v>
      </c>
      <c r="AD15" s="81">
        <v>155121.774545872</v>
      </c>
      <c r="AE15" s="81">
        <v>137485.715</v>
      </c>
      <c r="AF15" s="81">
        <v>75781.482999999993</v>
      </c>
      <c r="AG15" s="7">
        <v>2005</v>
      </c>
      <c r="AH15" s="82">
        <v>9568467.5069999993</v>
      </c>
      <c r="AI15" s="82">
        <v>7726631.5690000001</v>
      </c>
      <c r="AJ15" s="4"/>
    </row>
    <row r="16" spans="9:36" ht="14.5">
      <c r="I16" s="7">
        <v>2006</v>
      </c>
      <c r="J16" s="5">
        <f t="shared" si="0"/>
        <v>0.66557954651977358</v>
      </c>
      <c r="K16" s="5">
        <f t="shared" si="2"/>
        <v>0.33442045348022642</v>
      </c>
      <c r="L16" s="2">
        <f t="shared" si="7"/>
        <v>0.67408303183970242</v>
      </c>
      <c r="M16" s="2">
        <f t="shared" si="7"/>
        <v>0.32591696816029753</v>
      </c>
      <c r="N16" s="131">
        <f t="shared" si="3"/>
        <v>1.6169426810696663</v>
      </c>
      <c r="O16" s="132">
        <f t="shared" si="4"/>
        <v>-0.22988398813943434</v>
      </c>
      <c r="P16" s="138">
        <f t="shared" si="5"/>
        <v>1.2263623884177122</v>
      </c>
      <c r="Q16" s="131">
        <f t="shared" si="8"/>
        <v>-0.15496089569643209</v>
      </c>
      <c r="R16" s="132">
        <f t="shared" si="8"/>
        <v>0.39969231149892193</v>
      </c>
      <c r="S16" s="133">
        <f t="shared" si="9"/>
        <v>1.3722112652671765</v>
      </c>
      <c r="T16" s="142">
        <f t="shared" si="6"/>
        <v>0.94428063981652299</v>
      </c>
      <c r="U16" s="5">
        <f t="shared" si="10"/>
        <v>1.6169426810696663</v>
      </c>
      <c r="W16" s="4" t="s">
        <v>222</v>
      </c>
      <c r="X16" s="4" t="s">
        <v>6</v>
      </c>
      <c r="Y16" s="7">
        <v>2006</v>
      </c>
      <c r="Z16" s="80">
        <v>588599.88699999999</v>
      </c>
      <c r="AA16" s="80">
        <v>564197.73100000003</v>
      </c>
      <c r="AB16" s="11">
        <f t="shared" si="1"/>
        <v>634929.4678153313</v>
      </c>
      <c r="AC16" s="7">
        <v>2006</v>
      </c>
      <c r="AD16" s="81">
        <v>157650.39278782799</v>
      </c>
      <c r="AE16" s="81">
        <v>143562.095</v>
      </c>
      <c r="AF16" s="81">
        <v>77895.369000000006</v>
      </c>
      <c r="AG16" s="7">
        <v>2006</v>
      </c>
      <c r="AH16" s="82">
        <v>9546496.3959999997</v>
      </c>
      <c r="AI16" s="82">
        <v>7782442.0779999997</v>
      </c>
      <c r="AJ16" s="4"/>
    </row>
    <row r="17" spans="9:36" ht="14.5">
      <c r="I17" s="7">
        <v>2007</v>
      </c>
      <c r="J17" s="5">
        <f t="shared" si="0"/>
        <v>0.65393223418011104</v>
      </c>
      <c r="K17" s="5">
        <f t="shared" si="2"/>
        <v>0.34606776581988896</v>
      </c>
      <c r="L17" s="2">
        <f t="shared" si="7"/>
        <v>0.65975589034994231</v>
      </c>
      <c r="M17" s="2">
        <f t="shared" si="7"/>
        <v>0.34024410965005769</v>
      </c>
      <c r="N17" s="131">
        <f t="shared" si="3"/>
        <v>2.7956119920542477</v>
      </c>
      <c r="O17" s="132">
        <f t="shared" si="4"/>
        <v>0.91905132970317993</v>
      </c>
      <c r="P17" s="138">
        <f t="shared" si="5"/>
        <v>1.7570236575318532</v>
      </c>
      <c r="Q17" s="131">
        <f t="shared" si="8"/>
        <v>0.60634952830561983</v>
      </c>
      <c r="R17" s="132">
        <f t="shared" si="8"/>
        <v>0.59781694999101331</v>
      </c>
      <c r="S17" s="133">
        <f t="shared" si="9"/>
        <v>1.5914455137576144</v>
      </c>
      <c r="T17" s="142">
        <f t="shared" si="6"/>
        <v>0.95942856749576511</v>
      </c>
      <c r="U17" s="5">
        <f t="shared" si="10"/>
        <v>2.7956119920542477</v>
      </c>
      <c r="W17" s="4" t="s">
        <v>222</v>
      </c>
      <c r="X17" s="4" t="s">
        <v>6</v>
      </c>
      <c r="Y17" s="7">
        <v>2007</v>
      </c>
      <c r="Z17" s="80">
        <v>616116.98199999996</v>
      </c>
      <c r="AA17" s="80">
        <v>599033.11499999999</v>
      </c>
      <c r="AB17" s="11">
        <f t="shared" si="1"/>
        <v>646183.9108554062</v>
      </c>
      <c r="AC17" s="7">
        <v>2007</v>
      </c>
      <c r="AD17" s="81">
        <v>162119.86960150499</v>
      </c>
      <c r="AE17" s="81">
        <v>152165.96299999999</v>
      </c>
      <c r="AF17" s="81">
        <v>81065.225000000006</v>
      </c>
      <c r="AG17" s="7">
        <v>2007</v>
      </c>
      <c r="AH17" s="82">
        <v>9634638.0109999999</v>
      </c>
      <c r="AI17" s="82">
        <v>7849097.6160000004</v>
      </c>
      <c r="AJ17" s="4"/>
    </row>
    <row r="18" spans="9:36" ht="14.5">
      <c r="I18" s="7">
        <v>2008</v>
      </c>
      <c r="J18" s="5">
        <f t="shared" si="0"/>
        <v>0.65494138569757687</v>
      </c>
      <c r="K18" s="5">
        <f t="shared" si="2"/>
        <v>0.34505861430242313</v>
      </c>
      <c r="L18" s="2">
        <f t="shared" si="7"/>
        <v>0.65443680993884401</v>
      </c>
      <c r="M18" s="2">
        <f t="shared" si="7"/>
        <v>0.34556319006115604</v>
      </c>
      <c r="N18" s="131">
        <f t="shared" si="3"/>
        <v>0.65323719289267501</v>
      </c>
      <c r="O18" s="132">
        <f t="shared" si="4"/>
        <v>-0.32596067006487317</v>
      </c>
      <c r="P18" s="138">
        <f t="shared" si="5"/>
        <v>1.8374611782467909</v>
      </c>
      <c r="Q18" s="131">
        <f t="shared" si="8"/>
        <v>-0.21332066108278364</v>
      </c>
      <c r="R18" s="132">
        <f t="shared" si="8"/>
        <v>0.63495894636849148</v>
      </c>
      <c r="S18" s="133">
        <f t="shared" si="9"/>
        <v>0.23159890760696711</v>
      </c>
      <c r="T18" s="142">
        <f t="shared" si="6"/>
        <v>0.9616531686589902</v>
      </c>
      <c r="U18" s="5">
        <f t="shared" si="10"/>
        <v>0.65323719289267501</v>
      </c>
      <c r="W18" s="4" t="s">
        <v>222</v>
      </c>
      <c r="X18" s="4" t="s">
        <v>6</v>
      </c>
      <c r="Y18" s="7">
        <v>2008</v>
      </c>
      <c r="Z18" s="80">
        <v>656292.38399999996</v>
      </c>
      <c r="AA18" s="80">
        <v>627542.54099999997</v>
      </c>
      <c r="AB18" s="11">
        <f t="shared" si="1"/>
        <v>658167.04492576222</v>
      </c>
      <c r="AC18" s="7">
        <v>2008</v>
      </c>
      <c r="AD18" s="81">
        <v>163182.363410964</v>
      </c>
      <c r="AE18" s="81">
        <v>156158.22899999999</v>
      </c>
      <c r="AF18" s="81">
        <v>83676.91</v>
      </c>
      <c r="AG18" s="7">
        <v>2008</v>
      </c>
      <c r="AH18" s="82">
        <v>9603284.0089999996</v>
      </c>
      <c r="AI18" s="82">
        <v>7857024.3289999999</v>
      </c>
      <c r="AJ18" s="4"/>
    </row>
    <row r="19" spans="9:36" ht="14.5">
      <c r="I19" s="7">
        <v>2009</v>
      </c>
      <c r="J19" s="5">
        <f t="shared" si="0"/>
        <v>0.65275526990269384</v>
      </c>
      <c r="K19" s="5">
        <f t="shared" si="2"/>
        <v>0.34724473009730616</v>
      </c>
      <c r="L19" s="2">
        <f t="shared" si="7"/>
        <v>0.65384832780013535</v>
      </c>
      <c r="M19" s="2">
        <f t="shared" si="7"/>
        <v>0.34615167219986465</v>
      </c>
      <c r="N19" s="131">
        <f t="shared" si="3"/>
        <v>-2.6304540791860731</v>
      </c>
      <c r="O19" s="132">
        <f t="shared" si="4"/>
        <v>-2.7400896926319973</v>
      </c>
      <c r="P19" s="138">
        <f t="shared" si="5"/>
        <v>1.1523805728982595</v>
      </c>
      <c r="Q19" s="131">
        <f t="shared" si="8"/>
        <v>-1.7916030635498184</v>
      </c>
      <c r="R19" s="132">
        <f t="shared" si="8"/>
        <v>0.39889846231937054</v>
      </c>
      <c r="S19" s="133">
        <f t="shared" si="9"/>
        <v>-1.2377494779556253</v>
      </c>
      <c r="T19" s="142">
        <f t="shared" si="6"/>
        <v>0.94982367237362175</v>
      </c>
      <c r="U19" s="5">
        <f t="shared" si="10"/>
        <v>-2.6304540791860731</v>
      </c>
      <c r="W19" s="4" t="s">
        <v>222</v>
      </c>
      <c r="X19" s="4" t="s">
        <v>6</v>
      </c>
      <c r="Y19" s="7">
        <v>2009</v>
      </c>
      <c r="Z19" s="80">
        <v>656735.80000000005</v>
      </c>
      <c r="AA19" s="80">
        <v>663899.11499999999</v>
      </c>
      <c r="AB19" s="11">
        <f t="shared" si="1"/>
        <v>665795.50410930684</v>
      </c>
      <c r="AC19" s="7">
        <v>2009</v>
      </c>
      <c r="AD19" s="81">
        <v>158945.88979797301</v>
      </c>
      <c r="AE19" s="81">
        <v>155546.50599999999</v>
      </c>
      <c r="AF19" s="81">
        <v>83655.138000000006</v>
      </c>
      <c r="AG19" s="7">
        <v>2009</v>
      </c>
      <c r="AH19" s="82">
        <v>9343717.8269999996</v>
      </c>
      <c r="AI19" s="82">
        <v>7698421.5369999995</v>
      </c>
      <c r="AJ19" s="4"/>
    </row>
    <row r="20" spans="9:36" ht="14.5">
      <c r="I20" s="7">
        <v>2010</v>
      </c>
      <c r="J20" s="5">
        <f t="shared" si="0"/>
        <v>0.64453228200801227</v>
      </c>
      <c r="K20" s="5">
        <f t="shared" si="2"/>
        <v>0.35546771799198773</v>
      </c>
      <c r="L20" s="2">
        <f t="shared" si="7"/>
        <v>0.64864377595535305</v>
      </c>
      <c r="M20" s="2">
        <f t="shared" si="7"/>
        <v>0.35135622404464695</v>
      </c>
      <c r="N20" s="131">
        <f t="shared" si="3"/>
        <v>1.5667747055873704</v>
      </c>
      <c r="O20" s="132">
        <f t="shared" si="4"/>
        <v>-1.2838686207679473</v>
      </c>
      <c r="P20" s="138">
        <f t="shared" si="5"/>
        <v>0.85298598998786446</v>
      </c>
      <c r="Q20" s="131">
        <f t="shared" si="8"/>
        <v>-0.83277339000551254</v>
      </c>
      <c r="R20" s="132">
        <f t="shared" si="8"/>
        <v>0.29970193660512107</v>
      </c>
      <c r="S20" s="133">
        <f t="shared" si="9"/>
        <v>2.0998461589877619</v>
      </c>
      <c r="T20" s="142">
        <f t="shared" si="6"/>
        <v>0.96997938716802623</v>
      </c>
      <c r="U20" s="5">
        <f t="shared" si="10"/>
        <v>1.5667747055873704</v>
      </c>
      <c r="W20" s="4" t="s">
        <v>222</v>
      </c>
      <c r="X20" s="4" t="s">
        <v>6</v>
      </c>
      <c r="Y20" s="7">
        <v>2010</v>
      </c>
      <c r="Z20" s="80">
        <v>672874.62199999997</v>
      </c>
      <c r="AA20" s="80">
        <v>662361.62399999995</v>
      </c>
      <c r="AB20" s="11">
        <f t="shared" si="1"/>
        <v>671498.93664048635</v>
      </c>
      <c r="AC20" s="7">
        <v>2010</v>
      </c>
      <c r="AD20" s="81">
        <v>161455.82496522099</v>
      </c>
      <c r="AE20" s="81">
        <v>157970.796</v>
      </c>
      <c r="AF20" s="81">
        <v>84836.733999999997</v>
      </c>
      <c r="AG20" s="7">
        <v>2010</v>
      </c>
      <c r="AH20" s="82">
        <v>9224523.5519999992</v>
      </c>
      <c r="AI20" s="82">
        <v>7686106.6119999997</v>
      </c>
      <c r="AJ20" s="4"/>
    </row>
    <row r="21" spans="9:36" ht="14.5">
      <c r="I21" s="7">
        <v>2011</v>
      </c>
      <c r="J21" s="5">
        <f t="shared" si="0"/>
        <v>0.63617816441564112</v>
      </c>
      <c r="K21" s="5">
        <f t="shared" si="2"/>
        <v>0.36382183558435888</v>
      </c>
      <c r="L21" s="2">
        <f t="shared" si="7"/>
        <v>0.6403552232118267</v>
      </c>
      <c r="M21" s="2">
        <f t="shared" si="7"/>
        <v>0.3596447767881733</v>
      </c>
      <c r="N21" s="131">
        <f t="shared" si="3"/>
        <v>-1.0120194082873013</v>
      </c>
      <c r="O21" s="132">
        <f t="shared" si="4"/>
        <v>-3.1848330893751609</v>
      </c>
      <c r="P21" s="138">
        <f t="shared" si="5"/>
        <v>0.24489638052429541</v>
      </c>
      <c r="Q21" s="131">
        <f t="shared" si="8"/>
        <v>-2.0394245038392427</v>
      </c>
      <c r="R21" s="132">
        <f t="shared" si="8"/>
        <v>8.8075704109891781E-2</v>
      </c>
      <c r="S21" s="133">
        <f t="shared" si="9"/>
        <v>0.93932939144204963</v>
      </c>
      <c r="T21" s="142">
        <f t="shared" si="6"/>
        <v>0.97913361551192812</v>
      </c>
      <c r="U21" s="5">
        <f t="shared" si="10"/>
        <v>-1.0120194082873013</v>
      </c>
      <c r="W21" s="4" t="s">
        <v>222</v>
      </c>
      <c r="X21" s="4" t="s">
        <v>6</v>
      </c>
      <c r="Y21" s="7">
        <v>2011</v>
      </c>
      <c r="Z21" s="80">
        <v>663348.99</v>
      </c>
      <c r="AA21" s="80">
        <v>674524.48699999996</v>
      </c>
      <c r="AB21" s="11">
        <f t="shared" si="1"/>
        <v>673145.42850817996</v>
      </c>
      <c r="AC21" s="7">
        <v>2011</v>
      </c>
      <c r="AD21" s="81">
        <v>159830.100877713</v>
      </c>
      <c r="AE21" s="81">
        <v>154128.223</v>
      </c>
      <c r="AF21" s="81">
        <v>81593.804999999993</v>
      </c>
      <c r="AG21" s="7">
        <v>2011</v>
      </c>
      <c r="AH21" s="82">
        <v>8935366.8929999992</v>
      </c>
      <c r="AI21" s="82">
        <v>7435473.7699999996</v>
      </c>
      <c r="AJ21" s="4"/>
    </row>
    <row r="22" spans="9:36" ht="14.5">
      <c r="I22" s="7">
        <v>2012</v>
      </c>
      <c r="J22" s="5">
        <f t="shared" si="0"/>
        <v>0.61763241101601818</v>
      </c>
      <c r="K22" s="5">
        <f t="shared" si="2"/>
        <v>0.38236758898398182</v>
      </c>
      <c r="L22" s="2">
        <f t="shared" si="7"/>
        <v>0.62690528771582965</v>
      </c>
      <c r="M22" s="2">
        <f t="shared" si="7"/>
        <v>0.37309471228417035</v>
      </c>
      <c r="N22" s="131">
        <f t="shared" si="3"/>
        <v>-3.3188024777794922</v>
      </c>
      <c r="O22" s="132">
        <f t="shared" si="4"/>
        <v>-5.1147104303133517</v>
      </c>
      <c r="P22" s="138">
        <f t="shared" si="5"/>
        <v>-1.9733412370550596</v>
      </c>
      <c r="Q22" s="131">
        <f t="shared" si="8"/>
        <v>-3.2064390138987466</v>
      </c>
      <c r="R22" s="132">
        <f t="shared" si="8"/>
        <v>-0.73624318107754627</v>
      </c>
      <c r="S22" s="133">
        <f t="shared" si="9"/>
        <v>0.62387971719680069</v>
      </c>
      <c r="T22" s="142">
        <f t="shared" si="6"/>
        <v>0.98526132644065034</v>
      </c>
      <c r="U22" s="5">
        <f t="shared" si="10"/>
        <v>-3.3188024777794922</v>
      </c>
      <c r="W22" s="4" t="s">
        <v>222</v>
      </c>
      <c r="X22" s="4" t="s">
        <v>6</v>
      </c>
      <c r="Y22" s="7">
        <v>2012</v>
      </c>
      <c r="Z22" s="80">
        <v>638073.64800000004</v>
      </c>
      <c r="AA22" s="80">
        <v>650387.16200000001</v>
      </c>
      <c r="AB22" s="11">
        <f t="shared" si="1"/>
        <v>659992.17826608743</v>
      </c>
      <c r="AC22" s="7">
        <v>2012</v>
      </c>
      <c r="AD22" s="81">
        <v>154612.71182819901</v>
      </c>
      <c r="AE22" s="81">
        <v>147214.826</v>
      </c>
      <c r="AF22" s="81">
        <v>75313.415999999997</v>
      </c>
      <c r="AG22" s="7">
        <v>2012</v>
      </c>
      <c r="AH22" s="82">
        <v>8489839.5879999995</v>
      </c>
      <c r="AI22" s="82">
        <v>7032183.6299999999</v>
      </c>
      <c r="AJ22" s="4"/>
    </row>
    <row r="23" spans="9:36" ht="14.5">
      <c r="I23" s="7">
        <v>2013</v>
      </c>
      <c r="J23" s="5">
        <f t="shared" si="0"/>
        <v>0.60889444137780735</v>
      </c>
      <c r="K23" s="5">
        <f t="shared" si="2"/>
        <v>0.39110555862219265</v>
      </c>
      <c r="L23" s="2">
        <f t="shared" si="7"/>
        <v>0.61326342619691276</v>
      </c>
      <c r="M23" s="2">
        <f t="shared" si="7"/>
        <v>0.38673657380308724</v>
      </c>
      <c r="N23" s="131">
        <f t="shared" si="3"/>
        <v>-0.61902243937499435</v>
      </c>
      <c r="O23" s="132">
        <f t="shared" si="4"/>
        <v>-2.3623564896356086</v>
      </c>
      <c r="P23" s="138">
        <f t="shared" si="5"/>
        <v>-1.3415078956411364</v>
      </c>
      <c r="Q23" s="131">
        <f t="shared" si="8"/>
        <v>-1.448746834732445</v>
      </c>
      <c r="R23" s="132">
        <f t="shared" si="8"/>
        <v>-0.51881016729004259</v>
      </c>
      <c r="S23" s="133">
        <f t="shared" si="9"/>
        <v>1.3485345626474934</v>
      </c>
      <c r="T23" s="142">
        <f t="shared" si="6"/>
        <v>0.99863790715180956</v>
      </c>
      <c r="U23" s="5">
        <f t="shared" si="10"/>
        <v>-0.61902243937499435</v>
      </c>
      <c r="W23" s="4" t="s">
        <v>222</v>
      </c>
      <c r="X23" s="4" t="s">
        <v>6</v>
      </c>
      <c r="Y23" s="7">
        <v>2013</v>
      </c>
      <c r="Z23" s="80">
        <v>624682.71900000004</v>
      </c>
      <c r="AA23" s="80">
        <v>629570.99899999995</v>
      </c>
      <c r="AB23" s="11">
        <f t="shared" si="1"/>
        <v>651197.45393899526</v>
      </c>
      <c r="AC23" s="7">
        <v>2013</v>
      </c>
      <c r="AD23" s="81">
        <v>153658.580637709</v>
      </c>
      <c r="AE23" s="81">
        <v>149802.34700000001</v>
      </c>
      <c r="AF23" s="81">
        <v>76207.142000000007</v>
      </c>
      <c r="AG23" s="7">
        <v>2013</v>
      </c>
      <c r="AH23" s="82">
        <v>8291629.7410000004</v>
      </c>
      <c r="AI23" s="82">
        <v>6927474.6969999997</v>
      </c>
      <c r="AJ23" s="4"/>
    </row>
    <row r="24" spans="9:36" ht="14.5">
      <c r="I24" s="7">
        <v>2014</v>
      </c>
      <c r="J24" s="5">
        <f t="shared" si="0"/>
        <v>0.60034761825055116</v>
      </c>
      <c r="K24" s="5">
        <f t="shared" si="2"/>
        <v>0.39965238174944884</v>
      </c>
      <c r="L24" s="2">
        <f t="shared" si="7"/>
        <v>0.6046210298141792</v>
      </c>
      <c r="M24" s="2">
        <f t="shared" si="7"/>
        <v>0.39537897018582074</v>
      </c>
      <c r="N24" s="131">
        <f t="shared" si="3"/>
        <v>0.31131228770018282</v>
      </c>
      <c r="O24" s="132">
        <f t="shared" si="4"/>
        <v>1.8097731810350126</v>
      </c>
      <c r="P24" s="138">
        <f t="shared" si="5"/>
        <v>-0.84908051865415501</v>
      </c>
      <c r="Q24" s="131">
        <f t="shared" si="8"/>
        <v>1.0942269244474723</v>
      </c>
      <c r="R24" s="132">
        <f t="shared" si="8"/>
        <v>-0.33570858107032236</v>
      </c>
      <c r="S24" s="133">
        <f t="shared" si="9"/>
        <v>-0.44720605567696708</v>
      </c>
      <c r="T24" s="142">
        <f>T25*EXP(-S25/100)</f>
        <v>0.99418190912964932</v>
      </c>
      <c r="U24" s="5">
        <f t="shared" si="10"/>
        <v>0.31131228770018282</v>
      </c>
      <c r="W24" s="4" t="s">
        <v>222</v>
      </c>
      <c r="X24" s="4" t="s">
        <v>6</v>
      </c>
      <c r="Y24" s="7">
        <v>2014</v>
      </c>
      <c r="Z24" s="80">
        <v>632568.25100000005</v>
      </c>
      <c r="AA24" s="80">
        <v>619401.11399999994</v>
      </c>
      <c r="AB24" s="11">
        <f t="shared" si="1"/>
        <v>645691.67056432902</v>
      </c>
      <c r="AC24" s="7">
        <v>2014</v>
      </c>
      <c r="AD24" s="81">
        <v>154137.68404729501</v>
      </c>
      <c r="AE24" s="81">
        <v>151135.83199999999</v>
      </c>
      <c r="AF24" s="81">
        <v>76351.13</v>
      </c>
      <c r="AG24" s="7">
        <v>2014</v>
      </c>
      <c r="AH24" s="82">
        <v>8443055.5309999995</v>
      </c>
      <c r="AI24" s="82">
        <v>7104685.8859999999</v>
      </c>
      <c r="AJ24" s="4"/>
    </row>
    <row r="25" spans="9:36" ht="14.5">
      <c r="I25" s="7">
        <v>2015</v>
      </c>
      <c r="J25" s="5">
        <f t="shared" si="0"/>
        <v>0.59246006303026133</v>
      </c>
      <c r="K25" s="5">
        <f t="shared" si="2"/>
        <v>0.40753993696973867</v>
      </c>
      <c r="L25" s="2">
        <f t="shared" si="7"/>
        <v>0.59640384064040619</v>
      </c>
      <c r="M25" s="2">
        <f t="shared" si="7"/>
        <v>0.40359615935959375</v>
      </c>
      <c r="N25" s="131">
        <f t="shared" si="3"/>
        <v>1.5320381206604949</v>
      </c>
      <c r="O25" s="132">
        <f t="shared" si="4"/>
        <v>1.7969335290574762</v>
      </c>
      <c r="P25" s="138">
        <f t="shared" si="5"/>
        <v>-0.30517665803628802</v>
      </c>
      <c r="Q25" s="131">
        <f t="shared" si="8"/>
        <v>1.0716980581053976</v>
      </c>
      <c r="R25" s="132">
        <f t="shared" si="8"/>
        <v>-0.12316812710964195</v>
      </c>
      <c r="S25" s="133">
        <f t="shared" si="9"/>
        <v>0.58350818966473927</v>
      </c>
      <c r="T25" s="142">
        <v>1</v>
      </c>
      <c r="U25" s="5">
        <f t="shared" si="10"/>
        <v>1.5320381206604949</v>
      </c>
      <c r="W25" s="4" t="s">
        <v>222</v>
      </c>
      <c r="X25" s="4" t="s">
        <v>6</v>
      </c>
      <c r="Y25" s="7">
        <v>2015</v>
      </c>
      <c r="Z25" s="80">
        <v>643724.174</v>
      </c>
      <c r="AA25" s="80">
        <v>630640.74300000002</v>
      </c>
      <c r="AB25" s="11">
        <f>Z25</f>
        <v>643724.174</v>
      </c>
      <c r="AC25" s="7">
        <v>2015</v>
      </c>
      <c r="AD25" s="81">
        <v>156517.31400000001</v>
      </c>
      <c r="AE25" s="81">
        <v>156517.31400000001</v>
      </c>
      <c r="AF25" s="81">
        <v>78406.281000000003</v>
      </c>
      <c r="AG25" s="7">
        <v>2015</v>
      </c>
      <c r="AH25" s="82">
        <v>8596142.9470000006</v>
      </c>
      <c r="AI25" s="82">
        <v>7268302.8820000002</v>
      </c>
      <c r="AJ25" s="4"/>
    </row>
    <row r="26" spans="9:36" ht="14.5">
      <c r="I26" s="7">
        <v>2016</v>
      </c>
      <c r="J26" s="5">
        <f t="shared" si="0"/>
        <v>0.59018499843758054</v>
      </c>
      <c r="K26" s="5">
        <f t="shared" si="2"/>
        <v>0.40981500156241946</v>
      </c>
      <c r="L26" s="2">
        <f t="shared" si="7"/>
        <v>0.59132253073392094</v>
      </c>
      <c r="M26" s="2">
        <f t="shared" si="7"/>
        <v>0.40867746926607906</v>
      </c>
      <c r="N26" s="131">
        <f t="shared" si="3"/>
        <v>1.6305184809917606</v>
      </c>
      <c r="O26" s="132">
        <f t="shared" si="4"/>
        <v>1.9360908530329013</v>
      </c>
      <c r="P26" s="138">
        <f t="shared" si="5"/>
        <v>-0.50453229197220395</v>
      </c>
      <c r="Q26" s="131">
        <f t="shared" si="8"/>
        <v>1.1448541429462109</v>
      </c>
      <c r="R26" s="132">
        <f t="shared" si="8"/>
        <v>-0.20619098024621479</v>
      </c>
      <c r="S26" s="133">
        <f t="shared" si="9"/>
        <v>0.69185531829176439</v>
      </c>
      <c r="T26" s="142">
        <f>T25*EXP(S26/100)</f>
        <v>1.0069425416619358</v>
      </c>
      <c r="U26" s="5">
        <f t="shared" si="10"/>
        <v>1.6305184809917606</v>
      </c>
      <c r="W26" s="4" t="s">
        <v>222</v>
      </c>
      <c r="X26" s="4" t="s">
        <v>6</v>
      </c>
      <c r="Y26" s="7">
        <v>2016</v>
      </c>
      <c r="Z26" s="80">
        <v>658003.55700000003</v>
      </c>
      <c r="AA26" s="80">
        <v>640484.55700000003</v>
      </c>
      <c r="AB26" s="11">
        <f>AB25*(AA26/Z25)</f>
        <v>640484.55700000003</v>
      </c>
      <c r="AC26" s="7">
        <v>2016</v>
      </c>
      <c r="AD26" s="81">
        <v>159090.27704617</v>
      </c>
      <c r="AE26" s="81">
        <v>161993.32699999999</v>
      </c>
      <c r="AF26" s="81">
        <v>81213.456999999995</v>
      </c>
      <c r="AG26" s="7">
        <v>2016</v>
      </c>
      <c r="AH26" s="82">
        <v>8764193.6420000009</v>
      </c>
      <c r="AI26" s="82">
        <v>7444828.0379999997</v>
      </c>
      <c r="AJ26" s="4"/>
    </row>
    <row r="27" spans="9:36" ht="14.5">
      <c r="I27" s="7">
        <v>2017</v>
      </c>
      <c r="J27" s="5">
        <f t="shared" si="0"/>
        <v>0.59459887596501904</v>
      </c>
      <c r="K27" s="5">
        <f t="shared" si="2"/>
        <v>0.40540112403498096</v>
      </c>
      <c r="L27" s="2">
        <f t="shared" si="7"/>
        <v>0.59239193720129979</v>
      </c>
      <c r="M27" s="2">
        <f t="shared" si="7"/>
        <v>0.40760806279870021</v>
      </c>
      <c r="N27" s="131">
        <f t="shared" si="3"/>
        <v>3.2329718553050668</v>
      </c>
      <c r="O27" s="132">
        <f t="shared" si="4"/>
        <v>2.6354843075795387</v>
      </c>
      <c r="P27" s="138">
        <f t="shared" si="5"/>
        <v>-0.17558259100844964</v>
      </c>
      <c r="Q27" s="131">
        <f t="shared" si="8"/>
        <v>1.561239654430669</v>
      </c>
      <c r="R27" s="132">
        <f t="shared" si="8"/>
        <v>-7.156887978213064E-2</v>
      </c>
      <c r="S27" s="133">
        <f t="shared" si="9"/>
        <v>1.7433010806565283</v>
      </c>
      <c r="T27" s="142">
        <f>T26*EXP(S27/100)</f>
        <v>1.024650484788314</v>
      </c>
      <c r="U27" s="5">
        <f t="shared" si="10"/>
        <v>3.2329718553050668</v>
      </c>
      <c r="W27" s="4" t="s">
        <v>222</v>
      </c>
      <c r="X27" s="4" t="s">
        <v>6</v>
      </c>
      <c r="Y27" s="7">
        <v>2017</v>
      </c>
      <c r="Z27" s="80">
        <v>687286.98600000003</v>
      </c>
      <c r="AA27" s="80">
        <v>656849.23100000003</v>
      </c>
      <c r="AB27" s="11">
        <f>AB26*(AA27/Z26)</f>
        <v>639360.96432503895</v>
      </c>
      <c r="AC27" s="7">
        <v>2017</v>
      </c>
      <c r="AD27" s="81">
        <v>164317.66562610201</v>
      </c>
      <c r="AE27" s="81">
        <v>169642.25</v>
      </c>
      <c r="AF27" s="81">
        <v>86097.312999999995</v>
      </c>
      <c r="AG27" s="7">
        <v>2017</v>
      </c>
      <c r="AH27" s="82">
        <v>8998243.2129999995</v>
      </c>
      <c r="AI27" s="82">
        <v>7680495.1189999999</v>
      </c>
      <c r="AJ27" s="4"/>
    </row>
    <row r="28" spans="9:36" ht="14.5">
      <c r="I28" s="7">
        <v>2018</v>
      </c>
      <c r="J28" s="5">
        <f t="shared" si="0"/>
        <v>0.60530495711379362</v>
      </c>
      <c r="K28" s="5">
        <f t="shared" si="2"/>
        <v>0.39469504288620638</v>
      </c>
      <c r="L28" s="2">
        <f t="shared" si="7"/>
        <v>0.59995191653940627</v>
      </c>
      <c r="M28" s="2">
        <f t="shared" si="7"/>
        <v>0.40004808346059367</v>
      </c>
      <c r="N28" s="131">
        <f t="shared" si="3"/>
        <v>2.6666664982595734</v>
      </c>
      <c r="O28" s="132">
        <f t="shared" si="4"/>
        <v>2.9032239581123775</v>
      </c>
      <c r="P28" s="138">
        <f t="shared" si="5"/>
        <v>1.1831475208268216E-2</v>
      </c>
      <c r="Q28" s="131">
        <f t="shared" si="8"/>
        <v>1.7417947778126419</v>
      </c>
      <c r="R28" s="132">
        <f t="shared" si="8"/>
        <v>4.733158981579228E-3</v>
      </c>
      <c r="S28" s="133">
        <f t="shared" si="9"/>
        <v>0.92013856146535222</v>
      </c>
      <c r="T28" s="142">
        <f>T27*EXP(S28/100)</f>
        <v>1.034122198637687</v>
      </c>
      <c r="U28" s="5">
        <f t="shared" si="10"/>
        <v>2.6666664982595734</v>
      </c>
      <c r="W28" s="4" t="s">
        <v>222</v>
      </c>
      <c r="X28" s="4" t="s">
        <v>6</v>
      </c>
      <c r="Y28" s="7">
        <v>2018</v>
      </c>
      <c r="Z28" s="80">
        <v>727017.45900000003</v>
      </c>
      <c r="AA28" s="80">
        <v>687368.30700000003</v>
      </c>
      <c r="AB28" s="11">
        <f>AB27*(AA28/Z27)</f>
        <v>639436.61463420966</v>
      </c>
      <c r="AC28" s="7">
        <v>2018</v>
      </c>
      <c r="AD28" s="81">
        <v>168758.41662316801</v>
      </c>
      <c r="AE28" s="81">
        <v>177465.91699999999</v>
      </c>
      <c r="AF28" s="81">
        <v>91633.116999999998</v>
      </c>
      <c r="AG28" s="7">
        <v>2018</v>
      </c>
      <c r="AH28" s="82">
        <v>9263311.5109999999</v>
      </c>
      <c r="AI28" s="82">
        <v>7901863.818</v>
      </c>
      <c r="AJ28" s="4"/>
    </row>
    <row r="29" spans="9:36" ht="14.5">
      <c r="I29" s="7">
        <v>2019</v>
      </c>
      <c r="J29" s="5">
        <f t="shared" si="0"/>
        <v>0.61311306631201834</v>
      </c>
      <c r="K29" s="5">
        <f t="shared" si="2"/>
        <v>0.38688693368798166</v>
      </c>
      <c r="L29" s="2">
        <f t="shared" si="7"/>
        <v>0.60920901171290598</v>
      </c>
      <c r="M29" s="2">
        <f t="shared" si="7"/>
        <v>0.39079098828709402</v>
      </c>
      <c r="N29" s="134">
        <f t="shared" si="3"/>
        <v>2.6059307423013323</v>
      </c>
      <c r="O29" s="135">
        <f t="shared" si="4"/>
        <v>1.1437016474559414</v>
      </c>
      <c r="P29" s="139"/>
      <c r="Q29" s="134"/>
      <c r="R29" s="135"/>
      <c r="S29" s="136"/>
      <c r="T29" s="143"/>
      <c r="U29" s="5"/>
      <c r="W29" s="4" t="s">
        <v>222</v>
      </c>
      <c r="X29" s="4" t="s">
        <v>6</v>
      </c>
      <c r="Y29" s="7">
        <v>2019</v>
      </c>
      <c r="Z29" s="80"/>
      <c r="AA29" s="80"/>
      <c r="AB29" s="11"/>
      <c r="AC29" s="7">
        <v>2019</v>
      </c>
      <c r="AD29" s="81">
        <v>173213.94594804</v>
      </c>
      <c r="AE29" s="81">
        <v>185536.277</v>
      </c>
      <c r="AF29" s="81">
        <v>97099.326000000001</v>
      </c>
      <c r="AG29" s="7">
        <v>2019</v>
      </c>
      <c r="AH29" s="82">
        <v>9369864.3190000001</v>
      </c>
      <c r="AI29" s="82">
        <v>7997976.2110000001</v>
      </c>
      <c r="AJ29" s="4"/>
    </row>
    <row r="30" spans="9:36" ht="14.5" customHeight="1">
      <c r="Y30" s="8"/>
      <c r="Z30" s="80"/>
      <c r="AA30" s="80"/>
      <c r="AB30" s="8"/>
      <c r="AC30" s="8"/>
      <c r="AD30" s="81"/>
      <c r="AE30" s="81"/>
      <c r="AF30" s="81"/>
      <c r="AG30" s="8"/>
      <c r="AH30" s="82"/>
      <c r="AI30" s="82"/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7" width="11.54296875" style="1"/>
    <col min="18" max="18" width="13.453125" style="1" bestFit="1" customWidth="1"/>
    <col min="19" max="19" width="11.54296875" style="1"/>
    <col min="20" max="20" width="12.453125" style="1" bestFit="1" customWidth="1"/>
    <col min="21" max="21" width="11.54296875" style="1"/>
    <col min="22" max="22" width="11.7265625" style="1" bestFit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U3" s="1" t="s">
        <v>247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W4" s="4" t="s">
        <v>0</v>
      </c>
      <c r="X4" s="4" t="s">
        <v>1</v>
      </c>
      <c r="Y4" s="7" t="s">
        <v>26</v>
      </c>
      <c r="Z4" s="83" t="s">
        <v>189</v>
      </c>
      <c r="AA4" s="83" t="s">
        <v>190</v>
      </c>
      <c r="AB4" s="13"/>
      <c r="AC4" s="7" t="s">
        <v>26</v>
      </c>
      <c r="AD4" s="84" t="s">
        <v>191</v>
      </c>
      <c r="AE4" s="84" t="s">
        <v>192</v>
      </c>
      <c r="AF4" s="84" t="s">
        <v>193</v>
      </c>
      <c r="AG4" s="7" t="s">
        <v>26</v>
      </c>
      <c r="AH4" s="85" t="s">
        <v>194</v>
      </c>
      <c r="AI4" s="85" t="s">
        <v>195</v>
      </c>
      <c r="AJ4" s="4"/>
    </row>
    <row r="5" spans="9:36" ht="14.5">
      <c r="I5" s="7">
        <v>1995</v>
      </c>
      <c r="J5" s="5">
        <f t="shared" ref="J5:J29" si="0">AF5*(AH5/AI5)/AE5</f>
        <v>0.61744817359216886</v>
      </c>
      <c r="K5" s="5">
        <f>1-J5</f>
        <v>0.38255182640783114</v>
      </c>
      <c r="N5" s="128"/>
      <c r="O5" s="129"/>
      <c r="P5" s="137"/>
      <c r="Q5" s="128"/>
      <c r="R5" s="129"/>
      <c r="S5" s="130"/>
      <c r="T5" s="141"/>
      <c r="W5" s="4" t="s">
        <v>223</v>
      </c>
      <c r="X5" s="4" t="s">
        <v>6</v>
      </c>
      <c r="Y5" s="7">
        <v>1995</v>
      </c>
      <c r="Z5" s="83" t="s">
        <v>45</v>
      </c>
      <c r="AA5" s="83" t="s">
        <v>45</v>
      </c>
      <c r="AB5" s="11" t="e">
        <f t="shared" ref="AB5:AB24" si="1">AB6/(AA6/Z5)</f>
        <v>#VALUE!</v>
      </c>
      <c r="AC5" s="7">
        <v>1995</v>
      </c>
      <c r="AD5" s="84">
        <v>381270.49487356399</v>
      </c>
      <c r="AE5" s="84">
        <v>7216.6</v>
      </c>
      <c r="AF5" s="84">
        <v>2747.3</v>
      </c>
      <c r="AG5" s="7">
        <v>1995</v>
      </c>
      <c r="AH5" s="85">
        <v>21174582.800000001</v>
      </c>
      <c r="AI5" s="85">
        <v>13055328.5</v>
      </c>
      <c r="AJ5" s="4"/>
    </row>
    <row r="6" spans="9:36" ht="14.5">
      <c r="I6" s="7">
        <v>1996</v>
      </c>
      <c r="J6" s="5">
        <f t="shared" si="0"/>
        <v>0.61290024823708211</v>
      </c>
      <c r="K6" s="5">
        <f t="shared" ref="K6:K29" si="2">1-J6</f>
        <v>0.38709975176291789</v>
      </c>
      <c r="L6" s="2">
        <f>(J6+J5)/2</f>
        <v>0.61517421091462543</v>
      </c>
      <c r="M6" s="2">
        <f>(K6+K5)/2</f>
        <v>0.38482578908537451</v>
      </c>
      <c r="N6" s="131">
        <f t="shared" ref="N6:N29" si="3">(LN(AD6)-LN(AD5))*100</f>
        <v>3.5220324388797408</v>
      </c>
      <c r="O6" s="132">
        <f t="shared" ref="O6:O29" si="4">(LN(AH6)-LN(AH5))*100</f>
        <v>-1.2279988269156661</v>
      </c>
      <c r="P6" s="138" t="e">
        <f t="shared" ref="P6:P28" si="5">(LN(AB6)-LN(AB5))*100</f>
        <v>#VALUE!</v>
      </c>
      <c r="Q6" s="131">
        <f>L6*O6</f>
        <v>-0.75543320935193059</v>
      </c>
      <c r="R6" s="132" t="e">
        <f>M6*P6</f>
        <v>#VALUE!</v>
      </c>
      <c r="S6" s="133" t="e">
        <f>N6-Q6-R6</f>
        <v>#VALUE!</v>
      </c>
      <c r="T6" s="142" t="e">
        <f t="shared" ref="T6:T23" si="6">T7*EXP(-S7/100)</f>
        <v>#VALUE!</v>
      </c>
      <c r="U6" s="5">
        <f t="shared" ref="U6:U28" si="7">N6</f>
        <v>3.5220324388797408</v>
      </c>
      <c r="W6" s="4" t="s">
        <v>223</v>
      </c>
      <c r="X6" s="4" t="s">
        <v>6</v>
      </c>
      <c r="Y6" s="7">
        <v>1996</v>
      </c>
      <c r="Z6" s="83" t="s">
        <v>45</v>
      </c>
      <c r="AA6" s="83" t="s">
        <v>45</v>
      </c>
      <c r="AB6" s="11" t="e">
        <f t="shared" si="1"/>
        <v>#VALUE!</v>
      </c>
      <c r="AC6" s="7">
        <v>1996</v>
      </c>
      <c r="AD6" s="84">
        <v>394938.243817023</v>
      </c>
      <c r="AE6" s="84">
        <v>10838.2</v>
      </c>
      <c r="AF6" s="84">
        <v>4126.6000000000004</v>
      </c>
      <c r="AG6" s="7">
        <v>1996</v>
      </c>
      <c r="AH6" s="85">
        <v>20916149.199999999</v>
      </c>
      <c r="AI6" s="85">
        <v>12993529.800000001</v>
      </c>
      <c r="AJ6" s="4"/>
    </row>
    <row r="7" spans="9:36" ht="14.5">
      <c r="I7" s="7">
        <v>1997</v>
      </c>
      <c r="J7" s="5">
        <f t="shared" si="0"/>
        <v>0.53735900075090715</v>
      </c>
      <c r="K7" s="5">
        <f t="shared" si="2"/>
        <v>0.46264099924909285</v>
      </c>
      <c r="L7" s="2">
        <f t="shared" ref="L7:M29" si="8">(J7+J6)/2</f>
        <v>0.57512962449399463</v>
      </c>
      <c r="M7" s="2">
        <f t="shared" si="8"/>
        <v>0.42487037550600537</v>
      </c>
      <c r="N7" s="131">
        <f t="shared" si="3"/>
        <v>-6.4657859266217699</v>
      </c>
      <c r="O7" s="132">
        <f t="shared" si="4"/>
        <v>0.79583280747854701</v>
      </c>
      <c r="P7" s="138" t="e">
        <f t="shared" si="5"/>
        <v>#VALUE!</v>
      </c>
      <c r="Q7" s="131">
        <f t="shared" ref="Q7:R28" si="9">L7*O7</f>
        <v>0.45770702372513827</v>
      </c>
      <c r="R7" s="132" t="e">
        <f t="shared" si="9"/>
        <v>#VALUE!</v>
      </c>
      <c r="S7" s="133" t="e">
        <f t="shared" ref="S7:S28" si="10">N7-Q7-R7</f>
        <v>#VALUE!</v>
      </c>
      <c r="T7" s="142" t="e">
        <f t="shared" si="6"/>
        <v>#VALUE!</v>
      </c>
      <c r="U7" s="5">
        <f t="shared" si="7"/>
        <v>-6.4657859266217699</v>
      </c>
      <c r="W7" s="4" t="s">
        <v>223</v>
      </c>
      <c r="X7" s="4" t="s">
        <v>6</v>
      </c>
      <c r="Y7" s="7">
        <v>1997</v>
      </c>
      <c r="Z7" s="83" t="s">
        <v>45</v>
      </c>
      <c r="AA7" s="83" t="s">
        <v>45</v>
      </c>
      <c r="AB7" s="11" t="e">
        <f t="shared" si="1"/>
        <v>#VALUE!</v>
      </c>
      <c r="AC7" s="7">
        <v>1997</v>
      </c>
      <c r="AD7" s="84">
        <v>370210.42072334699</v>
      </c>
      <c r="AE7" s="84">
        <v>23850.6</v>
      </c>
      <c r="AF7" s="84">
        <v>7872</v>
      </c>
      <c r="AG7" s="7">
        <v>1997</v>
      </c>
      <c r="AH7" s="85">
        <v>21083270.899999999</v>
      </c>
      <c r="AI7" s="85">
        <v>12949686</v>
      </c>
      <c r="AJ7" s="4"/>
    </row>
    <row r="8" spans="9:36" ht="14.5">
      <c r="I8" s="7">
        <v>1998</v>
      </c>
      <c r="J8" s="5">
        <f t="shared" si="0"/>
        <v>0.71589758708445062</v>
      </c>
      <c r="K8" s="5">
        <f t="shared" si="2"/>
        <v>0.28410241291554938</v>
      </c>
      <c r="L8" s="2">
        <f t="shared" si="8"/>
        <v>0.62662829391767882</v>
      </c>
      <c r="M8" s="2">
        <f t="shared" si="8"/>
        <v>0.37337170608232112</v>
      </c>
      <c r="N8" s="131">
        <f t="shared" si="3"/>
        <v>-5.5874771668174006</v>
      </c>
      <c r="O8" s="132">
        <f t="shared" si="4"/>
        <v>-3.1365964312882966</v>
      </c>
      <c r="P8" s="138" t="e">
        <f t="shared" si="5"/>
        <v>#VALUE!</v>
      </c>
      <c r="Q8" s="131">
        <f t="shared" si="9"/>
        <v>-1.9654800704464652</v>
      </c>
      <c r="R8" s="132" t="e">
        <f t="shared" si="9"/>
        <v>#VALUE!</v>
      </c>
      <c r="S8" s="133" t="e">
        <f t="shared" si="10"/>
        <v>#VALUE!</v>
      </c>
      <c r="T8" s="142" t="e">
        <f t="shared" si="6"/>
        <v>#VALUE!</v>
      </c>
      <c r="U8" s="5">
        <f t="shared" si="7"/>
        <v>-5.5874771668174006</v>
      </c>
      <c r="W8" s="4" t="s">
        <v>223</v>
      </c>
      <c r="X8" s="4" t="s">
        <v>6</v>
      </c>
      <c r="Y8" s="7">
        <v>1998</v>
      </c>
      <c r="Z8" s="83" t="s">
        <v>45</v>
      </c>
      <c r="AA8" s="83" t="s">
        <v>45</v>
      </c>
      <c r="AB8" s="11" t="e">
        <f t="shared" si="1"/>
        <v>#VALUE!</v>
      </c>
      <c r="AC8" s="7">
        <v>1998</v>
      </c>
      <c r="AD8" s="84">
        <v>350092.28003560501</v>
      </c>
      <c r="AE8" s="84">
        <v>33374.5</v>
      </c>
      <c r="AF8" s="84">
        <v>14087.2</v>
      </c>
      <c r="AG8" s="7">
        <v>1998</v>
      </c>
      <c r="AH8" s="85">
        <v>20432237.300000001</v>
      </c>
      <c r="AI8" s="85">
        <v>12046889.800000001</v>
      </c>
      <c r="AJ8" s="4"/>
    </row>
    <row r="9" spans="9:36" ht="14.5">
      <c r="I9" s="7">
        <v>1999</v>
      </c>
      <c r="J9" s="5">
        <f t="shared" si="0"/>
        <v>0.66590426399885572</v>
      </c>
      <c r="K9" s="5">
        <f t="shared" si="2"/>
        <v>0.33409573600114428</v>
      </c>
      <c r="L9" s="2">
        <f t="shared" si="8"/>
        <v>0.69090092554165317</v>
      </c>
      <c r="M9" s="2">
        <f t="shared" si="8"/>
        <v>0.30909907445834683</v>
      </c>
      <c r="N9" s="131">
        <f t="shared" si="3"/>
        <v>0.57751388059728015</v>
      </c>
      <c r="O9" s="132">
        <f t="shared" si="4"/>
        <v>-1.7232250438823371</v>
      </c>
      <c r="P9" s="138" t="e">
        <f t="shared" si="5"/>
        <v>#VALUE!</v>
      </c>
      <c r="Q9" s="131">
        <f t="shared" si="9"/>
        <v>-1.1905777777348625</v>
      </c>
      <c r="R9" s="132" t="e">
        <f t="shared" si="9"/>
        <v>#VALUE!</v>
      </c>
      <c r="S9" s="133" t="e">
        <f t="shared" si="10"/>
        <v>#VALUE!</v>
      </c>
      <c r="T9" s="142" t="e">
        <f t="shared" si="6"/>
        <v>#VALUE!</v>
      </c>
      <c r="U9" s="5">
        <f t="shared" si="7"/>
        <v>0.57751388059728015</v>
      </c>
      <c r="W9" s="4" t="s">
        <v>223</v>
      </c>
      <c r="X9" s="4" t="s">
        <v>6</v>
      </c>
      <c r="Y9" s="7">
        <v>1999</v>
      </c>
      <c r="Z9" s="83" t="s">
        <v>45</v>
      </c>
      <c r="AA9" s="83" t="s">
        <v>45</v>
      </c>
      <c r="AB9" s="11" t="e">
        <f t="shared" si="1"/>
        <v>#VALUE!</v>
      </c>
      <c r="AC9" s="7">
        <v>1999</v>
      </c>
      <c r="AD9" s="84">
        <v>352119.960981532</v>
      </c>
      <c r="AE9" s="84">
        <v>49415.8</v>
      </c>
      <c r="AF9" s="84">
        <v>19017.099999999999</v>
      </c>
      <c r="AG9" s="7">
        <v>1999</v>
      </c>
      <c r="AH9" s="85">
        <v>20083160.199999999</v>
      </c>
      <c r="AI9" s="85">
        <v>11606431.6</v>
      </c>
      <c r="AJ9" s="4"/>
    </row>
    <row r="10" spans="9:36" ht="14.5">
      <c r="I10" s="7">
        <v>2000</v>
      </c>
      <c r="J10" s="5">
        <f t="shared" si="0"/>
        <v>0.75897323755669654</v>
      </c>
      <c r="K10" s="5">
        <f t="shared" si="2"/>
        <v>0.24102676244330346</v>
      </c>
      <c r="L10" s="2">
        <f t="shared" si="8"/>
        <v>0.71243875077777608</v>
      </c>
      <c r="M10" s="2">
        <f t="shared" si="8"/>
        <v>0.28756124922222387</v>
      </c>
      <c r="N10" s="131">
        <f t="shared" si="3"/>
        <v>2.7163438014230934</v>
      </c>
      <c r="O10" s="132">
        <f t="shared" si="4"/>
        <v>-0.61631957121655034</v>
      </c>
      <c r="P10" s="138" t="e">
        <f t="shared" si="5"/>
        <v>#VALUE!</v>
      </c>
      <c r="Q10" s="131">
        <f t="shared" si="9"/>
        <v>-0.43908994539741375</v>
      </c>
      <c r="R10" s="132" t="e">
        <f t="shared" si="9"/>
        <v>#VALUE!</v>
      </c>
      <c r="S10" s="133" t="e">
        <f t="shared" si="10"/>
        <v>#VALUE!</v>
      </c>
      <c r="T10" s="142">
        <f t="shared" si="6"/>
        <v>0.54252194708779733</v>
      </c>
      <c r="U10" s="5">
        <f t="shared" si="7"/>
        <v>2.7163438014230934</v>
      </c>
      <c r="W10" s="4" t="s">
        <v>223</v>
      </c>
      <c r="X10" s="4" t="s">
        <v>6</v>
      </c>
      <c r="Y10" s="7">
        <v>2000</v>
      </c>
      <c r="Z10" s="83">
        <v>338481.59564000001</v>
      </c>
      <c r="AA10" s="83" t="s">
        <v>45</v>
      </c>
      <c r="AB10" s="11">
        <f t="shared" si="1"/>
        <v>1879572.6513207781</v>
      </c>
      <c r="AC10" s="7">
        <v>2000</v>
      </c>
      <c r="AD10" s="84">
        <v>361815.840253064</v>
      </c>
      <c r="AE10" s="84">
        <v>73027</v>
      </c>
      <c r="AF10" s="84">
        <v>31873.599999999999</v>
      </c>
      <c r="AG10" s="7">
        <v>2000</v>
      </c>
      <c r="AH10" s="85">
        <v>19959764.399999999</v>
      </c>
      <c r="AI10" s="85">
        <v>11478274.5</v>
      </c>
      <c r="AJ10" s="4"/>
    </row>
    <row r="11" spans="9:36" ht="14.5">
      <c r="I11" s="7">
        <v>2001</v>
      </c>
      <c r="J11" s="5">
        <f t="shared" si="0"/>
        <v>0.79724580644711662</v>
      </c>
      <c r="K11" s="5">
        <f t="shared" si="2"/>
        <v>0.20275419355288338</v>
      </c>
      <c r="L11" s="2">
        <f t="shared" si="8"/>
        <v>0.77810952200190653</v>
      </c>
      <c r="M11" s="2">
        <f t="shared" si="8"/>
        <v>0.22189047799809342</v>
      </c>
      <c r="N11" s="131">
        <f t="shared" si="3"/>
        <v>5.6022191636550644</v>
      </c>
      <c r="O11" s="132">
        <f t="shared" si="4"/>
        <v>-1.0947813689323738</v>
      </c>
      <c r="P11" s="138">
        <f t="shared" si="5"/>
        <v>1.2170349809402126</v>
      </c>
      <c r="Q11" s="131">
        <f t="shared" si="9"/>
        <v>-0.85185980767656222</v>
      </c>
      <c r="R11" s="132">
        <f t="shared" si="9"/>
        <v>0.27004847366122425</v>
      </c>
      <c r="S11" s="133">
        <f t="shared" si="10"/>
        <v>6.1840304976704026</v>
      </c>
      <c r="T11" s="142">
        <f t="shared" si="6"/>
        <v>0.57713075062175534</v>
      </c>
      <c r="U11" s="5">
        <f t="shared" si="7"/>
        <v>5.6022191636550644</v>
      </c>
      <c r="W11" s="4" t="s">
        <v>223</v>
      </c>
      <c r="X11" s="4" t="s">
        <v>6</v>
      </c>
      <c r="Y11" s="7">
        <v>2001</v>
      </c>
      <c r="Z11" s="83">
        <v>458336.31344</v>
      </c>
      <c r="AA11" s="83">
        <v>342626.20457599999</v>
      </c>
      <c r="AB11" s="11">
        <f t="shared" si="1"/>
        <v>1902587.4731216377</v>
      </c>
      <c r="AC11" s="7">
        <v>2001</v>
      </c>
      <c r="AD11" s="84">
        <v>382664.086438959</v>
      </c>
      <c r="AE11" s="84">
        <v>106501.2</v>
      </c>
      <c r="AF11" s="84">
        <v>48680</v>
      </c>
      <c r="AG11" s="7">
        <v>2001</v>
      </c>
      <c r="AH11" s="85">
        <v>19742440.399999999</v>
      </c>
      <c r="AI11" s="85">
        <v>11318911.4</v>
      </c>
      <c r="AJ11" s="4"/>
    </row>
    <row r="12" spans="9:36" ht="14.5">
      <c r="I12" s="7">
        <v>2002</v>
      </c>
      <c r="J12" s="5">
        <f t="shared" si="0"/>
        <v>0.65560279685015765</v>
      </c>
      <c r="K12" s="5">
        <f t="shared" si="2"/>
        <v>0.34439720314984235</v>
      </c>
      <c r="L12" s="2">
        <f t="shared" si="8"/>
        <v>0.72642430164863714</v>
      </c>
      <c r="M12" s="2">
        <f t="shared" si="8"/>
        <v>0.27357569835136286</v>
      </c>
      <c r="N12" s="131">
        <f t="shared" si="3"/>
        <v>4.9321561785490076</v>
      </c>
      <c r="O12" s="132">
        <f t="shared" si="4"/>
        <v>-9.930280619477827</v>
      </c>
      <c r="P12" s="138">
        <f t="shared" si="5"/>
        <v>0.57267214694913804</v>
      </c>
      <c r="Q12" s="131">
        <f t="shared" si="9"/>
        <v>-7.2135971641791761</v>
      </c>
      <c r="R12" s="132">
        <f t="shared" si="9"/>
        <v>0.15666918252798473</v>
      </c>
      <c r="S12" s="133">
        <f t="shared" si="10"/>
        <v>11.9890841602002</v>
      </c>
      <c r="T12" s="142">
        <f t="shared" si="6"/>
        <v>0.65064207735231505</v>
      </c>
      <c r="U12" s="5">
        <f t="shared" si="7"/>
        <v>4.9321561785490076</v>
      </c>
      <c r="W12" s="4" t="s">
        <v>223</v>
      </c>
      <c r="X12" s="4" t="s">
        <v>6</v>
      </c>
      <c r="Y12" s="7">
        <v>2002</v>
      </c>
      <c r="Z12" s="83">
        <v>622562.24100699998</v>
      </c>
      <c r="AA12" s="83">
        <v>460968.607861</v>
      </c>
      <c r="AB12" s="11">
        <f t="shared" si="1"/>
        <v>1913514.3192913732</v>
      </c>
      <c r="AC12" s="7">
        <v>2002</v>
      </c>
      <c r="AD12" s="84">
        <v>402010.86162385403</v>
      </c>
      <c r="AE12" s="84">
        <v>137534.20000000001</v>
      </c>
      <c r="AF12" s="84">
        <v>60171.7</v>
      </c>
      <c r="AG12" s="7">
        <v>2002</v>
      </c>
      <c r="AH12" s="85">
        <v>17876157.600000001</v>
      </c>
      <c r="AI12" s="85">
        <v>11929299.800000001</v>
      </c>
      <c r="AJ12" s="4"/>
    </row>
    <row r="13" spans="9:36" ht="14.5">
      <c r="I13" s="7">
        <v>2003</v>
      </c>
      <c r="J13" s="5">
        <f t="shared" si="0"/>
        <v>0.65459003683824102</v>
      </c>
      <c r="K13" s="5">
        <f t="shared" si="2"/>
        <v>0.34540996316175898</v>
      </c>
      <c r="L13" s="2">
        <f t="shared" si="8"/>
        <v>0.65509641684419928</v>
      </c>
      <c r="M13" s="2">
        <f t="shared" si="8"/>
        <v>0.34490358315580066</v>
      </c>
      <c r="N13" s="131">
        <f t="shared" si="3"/>
        <v>2.2534866788907593</v>
      </c>
      <c r="O13" s="132">
        <f t="shared" si="4"/>
        <v>-1.673090418199763</v>
      </c>
      <c r="P13" s="138">
        <f t="shared" si="5"/>
        <v>1.1038477650062717</v>
      </c>
      <c r="Q13" s="131">
        <f t="shared" si="9"/>
        <v>-1.0960355380190276</v>
      </c>
      <c r="R13" s="132">
        <f t="shared" si="9"/>
        <v>0.38072104940918533</v>
      </c>
      <c r="S13" s="133">
        <f t="shared" si="10"/>
        <v>2.9688011675006014</v>
      </c>
      <c r="T13" s="142">
        <f t="shared" si="6"/>
        <v>0.67024793643435032</v>
      </c>
      <c r="U13" s="5">
        <f t="shared" si="7"/>
        <v>2.2534866788907593</v>
      </c>
      <c r="W13" s="4" t="s">
        <v>223</v>
      </c>
      <c r="X13" s="4" t="s">
        <v>6</v>
      </c>
      <c r="Y13" s="7">
        <v>2003</v>
      </c>
      <c r="Z13" s="83">
        <v>969265.69743599999</v>
      </c>
      <c r="AA13" s="83">
        <v>629472.44931399997</v>
      </c>
      <c r="AB13" s="11">
        <f t="shared" si="1"/>
        <v>1934753.613411336</v>
      </c>
      <c r="AC13" s="7">
        <v>2003</v>
      </c>
      <c r="AD13" s="84">
        <v>411172.96854575502</v>
      </c>
      <c r="AE13" s="84">
        <v>171229.7</v>
      </c>
      <c r="AF13" s="84">
        <v>73675.899999999994</v>
      </c>
      <c r="AG13" s="7">
        <v>2003</v>
      </c>
      <c r="AH13" s="85">
        <v>17579561.399999999</v>
      </c>
      <c r="AI13" s="85">
        <v>11555400.4</v>
      </c>
      <c r="AJ13" s="4"/>
    </row>
    <row r="14" spans="9:36" ht="14.5">
      <c r="I14" s="7">
        <v>2004</v>
      </c>
      <c r="J14" s="5">
        <f t="shared" si="0"/>
        <v>0.58900017069218114</v>
      </c>
      <c r="K14" s="5">
        <f t="shared" si="2"/>
        <v>0.41099982930781886</v>
      </c>
      <c r="L14" s="2">
        <f t="shared" si="8"/>
        <v>0.62179510376521108</v>
      </c>
      <c r="M14" s="2">
        <f t="shared" si="8"/>
        <v>0.37820489623478892</v>
      </c>
      <c r="N14" s="131">
        <f t="shared" si="3"/>
        <v>10.083307524584484</v>
      </c>
      <c r="O14" s="132">
        <f t="shared" si="4"/>
        <v>-1.4127086536650069</v>
      </c>
      <c r="P14" s="138">
        <f t="shared" si="5"/>
        <v>-9.5167465552489006</v>
      </c>
      <c r="Q14" s="131">
        <f t="shared" si="9"/>
        <v>-0.87841532389564458</v>
      </c>
      <c r="R14" s="132">
        <f t="shared" si="9"/>
        <v>-3.5992801434206956</v>
      </c>
      <c r="S14" s="133">
        <f t="shared" si="10"/>
        <v>14.561002991900825</v>
      </c>
      <c r="T14" s="142">
        <f t="shared" si="6"/>
        <v>0.77530595200521024</v>
      </c>
      <c r="U14" s="5">
        <f t="shared" si="7"/>
        <v>10.083307524584484</v>
      </c>
      <c r="W14" s="4" t="s">
        <v>223</v>
      </c>
      <c r="X14" s="4" t="s">
        <v>6</v>
      </c>
      <c r="Y14" s="7">
        <v>2004</v>
      </c>
      <c r="Z14" s="83">
        <v>1026971.8448739999</v>
      </c>
      <c r="AA14" s="83">
        <v>881276.39575999998</v>
      </c>
      <c r="AB14" s="11">
        <f t="shared" si="1"/>
        <v>1759117.9545723705</v>
      </c>
      <c r="AC14" s="7">
        <v>2004</v>
      </c>
      <c r="AD14" s="84">
        <v>454795.12792524602</v>
      </c>
      <c r="AE14" s="84">
        <v>219488.8</v>
      </c>
      <c r="AF14" s="84">
        <v>91041.1</v>
      </c>
      <c r="AG14" s="7">
        <v>2004</v>
      </c>
      <c r="AH14" s="85">
        <v>17332959.399999999</v>
      </c>
      <c r="AI14" s="85">
        <v>12206254.800000001</v>
      </c>
      <c r="AJ14" s="4"/>
    </row>
    <row r="15" spans="9:36" ht="14.5">
      <c r="I15" s="7">
        <v>2005</v>
      </c>
      <c r="J15" s="5">
        <f t="shared" si="0"/>
        <v>0.64682953082025307</v>
      </c>
      <c r="K15" s="5">
        <f t="shared" si="2"/>
        <v>0.35317046917974693</v>
      </c>
      <c r="L15" s="2">
        <f t="shared" si="8"/>
        <v>0.6179148507562171</v>
      </c>
      <c r="M15" s="2">
        <f t="shared" si="8"/>
        <v>0.3820851492437829</v>
      </c>
      <c r="N15" s="131">
        <f t="shared" si="3"/>
        <v>3.9392198350354235</v>
      </c>
      <c r="O15" s="132">
        <f t="shared" si="4"/>
        <v>-0.81892550095545857</v>
      </c>
      <c r="P15" s="138">
        <f t="shared" si="5"/>
        <v>3.7222880358919852</v>
      </c>
      <c r="Q15" s="131">
        <f t="shared" si="9"/>
        <v>-0.50602622870335257</v>
      </c>
      <c r="R15" s="132">
        <f t="shared" si="9"/>
        <v>1.4222309797221366</v>
      </c>
      <c r="S15" s="133">
        <f t="shared" si="10"/>
        <v>3.0230150840166394</v>
      </c>
      <c r="T15" s="142">
        <f t="shared" si="6"/>
        <v>0.79910142614718094</v>
      </c>
      <c r="U15" s="5">
        <f t="shared" si="7"/>
        <v>3.9392198350354235</v>
      </c>
      <c r="W15" s="4" t="s">
        <v>223</v>
      </c>
      <c r="X15" s="4" t="s">
        <v>6</v>
      </c>
      <c r="Y15" s="7">
        <v>2005</v>
      </c>
      <c r="Z15" s="83">
        <v>1161480.0369859999</v>
      </c>
      <c r="AA15" s="83">
        <v>1065919.0619729999</v>
      </c>
      <c r="AB15" s="11">
        <f t="shared" si="1"/>
        <v>1825831.3208846522</v>
      </c>
      <c r="AC15" s="7">
        <v>2005</v>
      </c>
      <c r="AD15" s="84">
        <v>473068.05025468301</v>
      </c>
      <c r="AE15" s="84">
        <v>254390.8</v>
      </c>
      <c r="AF15" s="84">
        <v>112995.2</v>
      </c>
      <c r="AG15" s="7">
        <v>2005</v>
      </c>
      <c r="AH15" s="85">
        <v>17191595</v>
      </c>
      <c r="AI15" s="85">
        <v>11805514.699999999</v>
      </c>
      <c r="AJ15" s="4"/>
    </row>
    <row r="16" spans="9:36" ht="14.5">
      <c r="I16" s="7">
        <v>2006</v>
      </c>
      <c r="J16" s="5">
        <f t="shared" si="0"/>
        <v>0.61913115864129764</v>
      </c>
      <c r="K16" s="5">
        <f t="shared" si="2"/>
        <v>0.38086884135870236</v>
      </c>
      <c r="L16" s="2">
        <f t="shared" si="8"/>
        <v>0.63298034473077536</v>
      </c>
      <c r="M16" s="2">
        <f t="shared" si="8"/>
        <v>0.36701965526922464</v>
      </c>
      <c r="N16" s="131">
        <f t="shared" si="3"/>
        <v>8.1532096973756296</v>
      </c>
      <c r="O16" s="132">
        <f t="shared" si="4"/>
        <v>-0.10614885912438865</v>
      </c>
      <c r="P16" s="138">
        <f t="shared" si="5"/>
        <v>2.403552369223938</v>
      </c>
      <c r="Q16" s="131">
        <f t="shared" si="9"/>
        <v>-6.7190141441334034E-2</v>
      </c>
      <c r="R16" s="132">
        <f t="shared" si="9"/>
        <v>0.88215096197409792</v>
      </c>
      <c r="S16" s="133">
        <f t="shared" si="10"/>
        <v>7.3382488768428651</v>
      </c>
      <c r="T16" s="142">
        <f t="shared" si="6"/>
        <v>0.8599466632426781</v>
      </c>
      <c r="U16" s="5">
        <f t="shared" si="7"/>
        <v>8.1532096973756296</v>
      </c>
      <c r="W16" s="4" t="s">
        <v>223</v>
      </c>
      <c r="X16" s="4" t="s">
        <v>6</v>
      </c>
      <c r="Y16" s="7">
        <v>2006</v>
      </c>
      <c r="Z16" s="83">
        <v>1286269.2268409999</v>
      </c>
      <c r="AA16" s="83">
        <v>1189735.0193380001</v>
      </c>
      <c r="AB16" s="11">
        <f t="shared" si="1"/>
        <v>1870247.7810101283</v>
      </c>
      <c r="AC16" s="7">
        <v>2006</v>
      </c>
      <c r="AD16" s="84">
        <v>513254.25418194599</v>
      </c>
      <c r="AE16" s="84">
        <v>305239</v>
      </c>
      <c r="AF16" s="84">
        <v>132490.79999999999</v>
      </c>
      <c r="AG16" s="7">
        <v>2006</v>
      </c>
      <c r="AH16" s="85">
        <v>17173356</v>
      </c>
      <c r="AI16" s="85">
        <v>12039770.6</v>
      </c>
      <c r="AJ16" s="4"/>
    </row>
    <row r="17" spans="9:36" ht="14.5">
      <c r="I17" s="7">
        <v>2007</v>
      </c>
      <c r="J17" s="5">
        <f t="shared" si="0"/>
        <v>0.5401230481910918</v>
      </c>
      <c r="K17" s="5">
        <f t="shared" si="2"/>
        <v>0.4598769518089082</v>
      </c>
      <c r="L17" s="2">
        <f t="shared" si="8"/>
        <v>0.57962710341619472</v>
      </c>
      <c r="M17" s="2">
        <f t="shared" si="8"/>
        <v>0.42037289658380528</v>
      </c>
      <c r="N17" s="131">
        <f t="shared" si="3"/>
        <v>6.7843165873458844</v>
      </c>
      <c r="O17" s="132">
        <f t="shared" si="4"/>
        <v>1.6444273374784046</v>
      </c>
      <c r="P17" s="138">
        <f t="shared" si="5"/>
        <v>5.9403183851662433</v>
      </c>
      <c r="Q17" s="131">
        <f t="shared" si="9"/>
        <v>0.95315465440101299</v>
      </c>
      <c r="R17" s="132">
        <f t="shared" si="9"/>
        <v>2.4971488462023665</v>
      </c>
      <c r="S17" s="133">
        <f t="shared" si="10"/>
        <v>3.3340130867425048</v>
      </c>
      <c r="T17" s="142">
        <f t="shared" si="6"/>
        <v>0.8891006966806636</v>
      </c>
      <c r="U17" s="5">
        <f t="shared" si="7"/>
        <v>6.7843165873458844</v>
      </c>
      <c r="W17" s="4" t="s">
        <v>223</v>
      </c>
      <c r="X17" s="4" t="s">
        <v>6</v>
      </c>
      <c r="Y17" s="7">
        <v>2007</v>
      </c>
      <c r="Z17" s="83">
        <v>1467275.2955430001</v>
      </c>
      <c r="AA17" s="83">
        <v>1364992.7808759999</v>
      </c>
      <c r="AB17" s="11">
        <f t="shared" si="1"/>
        <v>1984712.5829153904</v>
      </c>
      <c r="AC17" s="7">
        <v>2007</v>
      </c>
      <c r="AD17" s="84">
        <v>549283.394968329</v>
      </c>
      <c r="AE17" s="84">
        <v>379419.2</v>
      </c>
      <c r="AF17" s="84">
        <v>144419</v>
      </c>
      <c r="AG17" s="7">
        <v>2007</v>
      </c>
      <c r="AH17" s="85">
        <v>17458094.100000001</v>
      </c>
      <c r="AI17" s="85">
        <v>12302946.9</v>
      </c>
      <c r="AJ17" s="4"/>
    </row>
    <row r="18" spans="9:36" ht="14.5">
      <c r="I18" s="7">
        <v>2008</v>
      </c>
      <c r="J18" s="5">
        <f t="shared" si="0"/>
        <v>0.56809923705067178</v>
      </c>
      <c r="K18" s="5">
        <f t="shared" si="2"/>
        <v>0.43190076294932822</v>
      </c>
      <c r="L18" s="2">
        <f t="shared" si="8"/>
        <v>0.55411114262088179</v>
      </c>
      <c r="M18" s="2">
        <f t="shared" si="8"/>
        <v>0.44588885737911821</v>
      </c>
      <c r="N18" s="131">
        <f t="shared" si="3"/>
        <v>9.0681131622680766</v>
      </c>
      <c r="O18" s="132">
        <f t="shared" si="4"/>
        <v>-1.6272393963838283</v>
      </c>
      <c r="P18" s="138">
        <f t="shared" si="5"/>
        <v>3.8676480953855119</v>
      </c>
      <c r="Q18" s="131">
        <f t="shared" si="9"/>
        <v>-0.90167148124795704</v>
      </c>
      <c r="R18" s="132">
        <f t="shared" si="9"/>
        <v>1.7245411899959686</v>
      </c>
      <c r="S18" s="133">
        <f t="shared" si="10"/>
        <v>8.2452434535200645</v>
      </c>
      <c r="T18" s="142">
        <f t="shared" si="6"/>
        <v>0.96551625082745496</v>
      </c>
      <c r="U18" s="5">
        <f t="shared" si="7"/>
        <v>9.0681131622680766</v>
      </c>
      <c r="W18" s="4" t="s">
        <v>223</v>
      </c>
      <c r="X18" s="4" t="s">
        <v>6</v>
      </c>
      <c r="Y18" s="7">
        <v>2008</v>
      </c>
      <c r="Z18" s="83">
        <v>1694746.912735</v>
      </c>
      <c r="AA18" s="83">
        <v>1525136.0533110001</v>
      </c>
      <c r="AB18" s="11">
        <f t="shared" si="1"/>
        <v>2062978.0415842563</v>
      </c>
      <c r="AC18" s="7">
        <v>2008</v>
      </c>
      <c r="AD18" s="84">
        <v>601421.27280799102</v>
      </c>
      <c r="AE18" s="84">
        <v>484248.8</v>
      </c>
      <c r="AF18" s="84">
        <v>195725.6</v>
      </c>
      <c r="AG18" s="7">
        <v>2008</v>
      </c>
      <c r="AH18" s="85">
        <v>17176308</v>
      </c>
      <c r="AI18" s="85">
        <v>12220379.5</v>
      </c>
      <c r="AJ18" s="4"/>
    </row>
    <row r="19" spans="9:36" ht="14.5">
      <c r="I19" s="7">
        <v>2009</v>
      </c>
      <c r="J19" s="5">
        <f t="shared" si="0"/>
        <v>0.5305940522643765</v>
      </c>
      <c r="K19" s="5">
        <f t="shared" si="2"/>
        <v>0.4694059477356235</v>
      </c>
      <c r="L19" s="2">
        <f t="shared" si="8"/>
        <v>0.54934664465752414</v>
      </c>
      <c r="M19" s="2">
        <f t="shared" si="8"/>
        <v>0.45065335534247586</v>
      </c>
      <c r="N19" s="131">
        <f t="shared" si="3"/>
        <v>-4.5435427884035207</v>
      </c>
      <c r="O19" s="132">
        <f t="shared" si="4"/>
        <v>-4.8048909413250129</v>
      </c>
      <c r="P19" s="138">
        <f t="shared" si="5"/>
        <v>2.0189276135322842</v>
      </c>
      <c r="Q19" s="131">
        <f t="shared" si="9"/>
        <v>-2.6395507165622285</v>
      </c>
      <c r="R19" s="132">
        <f t="shared" si="9"/>
        <v>0.90983650323190124</v>
      </c>
      <c r="S19" s="133">
        <f t="shared" si="10"/>
        <v>-2.8138285750731935</v>
      </c>
      <c r="T19" s="142">
        <f t="shared" si="6"/>
        <v>0.9387269487253076</v>
      </c>
      <c r="U19" s="5">
        <f t="shared" si="7"/>
        <v>-4.5435427884035207</v>
      </c>
      <c r="W19" s="4" t="s">
        <v>223</v>
      </c>
      <c r="X19" s="4" t="s">
        <v>6</v>
      </c>
      <c r="Y19" s="7">
        <v>2009</v>
      </c>
      <c r="Z19" s="83">
        <v>1799865.34262</v>
      </c>
      <c r="AA19" s="83">
        <v>1729310.3575850001</v>
      </c>
      <c r="AB19" s="11">
        <f t="shared" si="1"/>
        <v>2105051.3607514165</v>
      </c>
      <c r="AC19" s="7">
        <v>2009</v>
      </c>
      <c r="AD19" s="84">
        <v>574706.92441586801</v>
      </c>
      <c r="AE19" s="84">
        <v>482693.5</v>
      </c>
      <c r="AF19" s="84">
        <v>181625</v>
      </c>
      <c r="AG19" s="7">
        <v>2009</v>
      </c>
      <c r="AH19" s="85">
        <v>16370518.800000001</v>
      </c>
      <c r="AI19" s="85">
        <v>11609252.1</v>
      </c>
      <c r="AJ19" s="4"/>
    </row>
    <row r="20" spans="9:36" ht="14.5">
      <c r="I20" s="7">
        <v>2010</v>
      </c>
      <c r="J20" s="5">
        <f t="shared" si="0"/>
        <v>0.58221784443581248</v>
      </c>
      <c r="K20" s="5">
        <f t="shared" si="2"/>
        <v>0.41778215556418752</v>
      </c>
      <c r="L20" s="2">
        <f t="shared" si="8"/>
        <v>0.55640594835009449</v>
      </c>
      <c r="M20" s="2">
        <f t="shared" si="8"/>
        <v>0.44359405164990551</v>
      </c>
      <c r="N20" s="131">
        <f t="shared" si="3"/>
        <v>-5.3129258124130274</v>
      </c>
      <c r="O20" s="132">
        <f t="shared" si="4"/>
        <v>-1.9149098019525468</v>
      </c>
      <c r="P20" s="138">
        <f t="shared" si="5"/>
        <v>-0.23869199093056181</v>
      </c>
      <c r="Q20" s="131">
        <f t="shared" si="9"/>
        <v>-1.0654672043602984</v>
      </c>
      <c r="R20" s="132">
        <f t="shared" si="9"/>
        <v>-0.10588234735327041</v>
      </c>
      <c r="S20" s="133">
        <f t="shared" si="10"/>
        <v>-4.1415762606994582</v>
      </c>
      <c r="T20" s="142">
        <f t="shared" si="6"/>
        <v>0.90064293894459402</v>
      </c>
      <c r="U20" s="5">
        <f t="shared" si="7"/>
        <v>-5.3129258124130274</v>
      </c>
      <c r="W20" s="4" t="s">
        <v>223</v>
      </c>
      <c r="X20" s="4" t="s">
        <v>6</v>
      </c>
      <c r="Y20" s="7">
        <v>2010</v>
      </c>
      <c r="Z20" s="83">
        <v>1826612.5671029999</v>
      </c>
      <c r="AA20" s="83">
        <v>1795574.3313869999</v>
      </c>
      <c r="AB20" s="11">
        <f t="shared" si="1"/>
        <v>2100032.7636257685</v>
      </c>
      <c r="AC20" s="7">
        <v>2010</v>
      </c>
      <c r="AD20" s="84">
        <v>544970.11378378503</v>
      </c>
      <c r="AE20" s="84">
        <v>471660.3</v>
      </c>
      <c r="AF20" s="84">
        <v>190199.3</v>
      </c>
      <c r="AG20" s="7">
        <v>2010</v>
      </c>
      <c r="AH20" s="85">
        <v>16060020.5</v>
      </c>
      <c r="AI20" s="85">
        <v>11123467.1</v>
      </c>
      <c r="AJ20" s="4"/>
    </row>
    <row r="21" spans="9:36" ht="14.5">
      <c r="I21" s="7">
        <v>2011</v>
      </c>
      <c r="J21" s="5">
        <f t="shared" si="0"/>
        <v>0.52656638667128208</v>
      </c>
      <c r="K21" s="5">
        <f t="shared" si="2"/>
        <v>0.47343361332871792</v>
      </c>
      <c r="L21" s="2">
        <f t="shared" si="8"/>
        <v>0.55439211555354728</v>
      </c>
      <c r="M21" s="2">
        <f t="shared" si="8"/>
        <v>0.44560788444645272</v>
      </c>
      <c r="N21" s="131">
        <f t="shared" si="3"/>
        <v>1.3726116294986213</v>
      </c>
      <c r="O21" s="132">
        <f t="shared" si="4"/>
        <v>-1.8809215188259287</v>
      </c>
      <c r="P21" s="138">
        <f t="shared" si="5"/>
        <v>5.838185151166897</v>
      </c>
      <c r="Q21" s="131">
        <f t="shared" si="9"/>
        <v>-1.0427680600120979</v>
      </c>
      <c r="R21" s="132">
        <f t="shared" si="9"/>
        <v>2.6015413342181746</v>
      </c>
      <c r="S21" s="133">
        <f t="shared" si="10"/>
        <v>-0.18616164470745522</v>
      </c>
      <c r="T21" s="142">
        <f t="shared" si="6"/>
        <v>0.8989678469097232</v>
      </c>
      <c r="U21" s="5">
        <f t="shared" si="7"/>
        <v>1.3726116294986213</v>
      </c>
      <c r="W21" s="4" t="s">
        <v>223</v>
      </c>
      <c r="X21" s="4" t="s">
        <v>6</v>
      </c>
      <c r="Y21" s="7">
        <v>2011</v>
      </c>
      <c r="Z21" s="83">
        <v>2069397.0842319999</v>
      </c>
      <c r="AA21" s="83">
        <v>1936428.0155189999</v>
      </c>
      <c r="AB21" s="11">
        <f t="shared" si="1"/>
        <v>2226286.1595451953</v>
      </c>
      <c r="AC21" s="7">
        <v>2011</v>
      </c>
      <c r="AD21" s="84">
        <v>552502.01053388801</v>
      </c>
      <c r="AE21" s="84">
        <v>491327.9</v>
      </c>
      <c r="AF21" s="84">
        <v>185230.2</v>
      </c>
      <c r="AG21" s="7">
        <v>2011</v>
      </c>
      <c r="AH21" s="85">
        <v>15760767.300000001</v>
      </c>
      <c r="AI21" s="85">
        <v>11284039.4</v>
      </c>
      <c r="AJ21" s="4"/>
    </row>
    <row r="22" spans="9:36" ht="14.5">
      <c r="I22" s="7">
        <v>2012</v>
      </c>
      <c r="J22" s="5">
        <f t="shared" si="0"/>
        <v>0.52081706226840041</v>
      </c>
      <c r="K22" s="5">
        <f t="shared" si="2"/>
        <v>0.47918293773159959</v>
      </c>
      <c r="L22" s="2">
        <f t="shared" si="8"/>
        <v>0.52369172446984125</v>
      </c>
      <c r="M22" s="2">
        <f t="shared" si="8"/>
        <v>0.47630827553015875</v>
      </c>
      <c r="N22" s="131">
        <f t="shared" si="3"/>
        <v>2.1238163507115715</v>
      </c>
      <c r="O22" s="132">
        <f t="shared" si="4"/>
        <v>-0.63290636869837158</v>
      </c>
      <c r="P22" s="138">
        <f t="shared" si="5"/>
        <v>-2.2494204444274857</v>
      </c>
      <c r="Q22" s="131">
        <f t="shared" si="9"/>
        <v>-0.33144782765159536</v>
      </c>
      <c r="R22" s="132">
        <f t="shared" si="9"/>
        <v>-1.071417572827539</v>
      </c>
      <c r="S22" s="133">
        <f t="shared" si="10"/>
        <v>3.526681751190706</v>
      </c>
      <c r="T22" s="142">
        <f t="shared" si="6"/>
        <v>0.93123725709962624</v>
      </c>
      <c r="U22" s="5">
        <f t="shared" si="7"/>
        <v>2.1238163507115715</v>
      </c>
      <c r="W22" s="4" t="s">
        <v>223</v>
      </c>
      <c r="X22" s="4" t="s">
        <v>6</v>
      </c>
      <c r="Y22" s="7">
        <v>2012</v>
      </c>
      <c r="Z22" s="83">
        <v>2088087.9977559999</v>
      </c>
      <c r="AA22" s="83">
        <v>2023367.2858559999</v>
      </c>
      <c r="AB22" s="11">
        <f t="shared" si="1"/>
        <v>2176766.6623776541</v>
      </c>
      <c r="AC22" s="7">
        <v>2012</v>
      </c>
      <c r="AD22" s="84">
        <v>564361.63107206498</v>
      </c>
      <c r="AE22" s="84">
        <v>519663.3</v>
      </c>
      <c r="AF22" s="84">
        <v>193801.4</v>
      </c>
      <c r="AG22" s="7">
        <v>2012</v>
      </c>
      <c r="AH22" s="85">
        <v>15661331.4</v>
      </c>
      <c r="AI22" s="85">
        <v>11214459.300000001</v>
      </c>
      <c r="AJ22" s="4"/>
    </row>
    <row r="23" spans="9:36" ht="14.5">
      <c r="I23" s="7">
        <v>2013</v>
      </c>
      <c r="J23" s="5">
        <f t="shared" si="0"/>
        <v>0.50160559958913364</v>
      </c>
      <c r="K23" s="5">
        <f t="shared" si="2"/>
        <v>0.49839440041086636</v>
      </c>
      <c r="L23" s="2">
        <f t="shared" si="8"/>
        <v>0.51121133092876703</v>
      </c>
      <c r="M23" s="2">
        <f t="shared" si="8"/>
        <v>0.48878866907123297</v>
      </c>
      <c r="N23" s="131">
        <f t="shared" si="3"/>
        <v>4.3111309913275164</v>
      </c>
      <c r="O23" s="132">
        <f t="shared" si="4"/>
        <v>-1.1629559006973267</v>
      </c>
      <c r="P23" s="138">
        <f t="shared" si="5"/>
        <v>-2.359195883574472E-2</v>
      </c>
      <c r="Q23" s="131">
        <f t="shared" si="9"/>
        <v>-0.59451623380694341</v>
      </c>
      <c r="R23" s="132">
        <f t="shared" si="9"/>
        <v>-1.1531482160106977E-2</v>
      </c>
      <c r="S23" s="133">
        <f t="shared" si="10"/>
        <v>4.9171787072945667</v>
      </c>
      <c r="T23" s="142">
        <f t="shared" si="6"/>
        <v>0.97817234170427203</v>
      </c>
      <c r="U23" s="5">
        <f t="shared" si="7"/>
        <v>4.3111309913275164</v>
      </c>
      <c r="W23" s="4" t="s">
        <v>223</v>
      </c>
      <c r="X23" s="4" t="s">
        <v>6</v>
      </c>
      <c r="Y23" s="7">
        <v>2013</v>
      </c>
      <c r="Z23" s="83">
        <v>2148469.4204429998</v>
      </c>
      <c r="AA23" s="83">
        <v>2087595.4350000001</v>
      </c>
      <c r="AB23" s="11">
        <f t="shared" si="1"/>
        <v>2176253.1810552473</v>
      </c>
      <c r="AC23" s="7">
        <v>2013</v>
      </c>
      <c r="AD23" s="84">
        <v>589224.07590654097</v>
      </c>
      <c r="AE23" s="84">
        <v>560023.1</v>
      </c>
      <c r="AF23" s="84">
        <v>202449.3</v>
      </c>
      <c r="AG23" s="7">
        <v>2013</v>
      </c>
      <c r="AH23" s="85">
        <v>15480252</v>
      </c>
      <c r="AI23" s="85">
        <v>11156449.1</v>
      </c>
      <c r="AJ23" s="4"/>
    </row>
    <row r="24" spans="9:36" ht="14.5">
      <c r="I24" s="7">
        <v>2014</v>
      </c>
      <c r="J24" s="5">
        <f t="shared" si="0"/>
        <v>0.50963608422405315</v>
      </c>
      <c r="K24" s="5">
        <f t="shared" si="2"/>
        <v>0.49036391577594685</v>
      </c>
      <c r="L24" s="2">
        <f t="shared" si="8"/>
        <v>0.5056208419065934</v>
      </c>
      <c r="M24" s="2">
        <f t="shared" si="8"/>
        <v>0.4943791580934066</v>
      </c>
      <c r="N24" s="131">
        <f t="shared" si="3"/>
        <v>3.5286249667365155</v>
      </c>
      <c r="O24" s="132">
        <f t="shared" si="4"/>
        <v>-1.5775535285200704E-2</v>
      </c>
      <c r="P24" s="138">
        <f t="shared" si="5"/>
        <v>4.0219292607936552</v>
      </c>
      <c r="Q24" s="131">
        <f t="shared" si="9"/>
        <v>-7.9764394324303503E-3</v>
      </c>
      <c r="R24" s="132">
        <f t="shared" si="9"/>
        <v>1.9883580018624045</v>
      </c>
      <c r="S24" s="133">
        <f t="shared" si="10"/>
        <v>1.5482434043065412</v>
      </c>
      <c r="T24" s="142">
        <f>T25*EXP(-S25/100)</f>
        <v>0.99343467462766111</v>
      </c>
      <c r="U24" s="5">
        <f t="shared" si="7"/>
        <v>3.5286249667365155</v>
      </c>
      <c r="W24" s="4" t="s">
        <v>223</v>
      </c>
      <c r="X24" s="4" t="s">
        <v>6</v>
      </c>
      <c r="Y24" s="7">
        <v>2014</v>
      </c>
      <c r="Z24" s="83">
        <v>2264075.910923</v>
      </c>
      <c r="AA24" s="83">
        <v>2236640.5457830001</v>
      </c>
      <c r="AB24" s="11">
        <f t="shared" si="1"/>
        <v>2265564.5252952934</v>
      </c>
      <c r="AC24" s="7">
        <v>2014</v>
      </c>
      <c r="AD24" s="84">
        <v>610386.76391137799</v>
      </c>
      <c r="AE24" s="84">
        <v>592337.80000000005</v>
      </c>
      <c r="AF24" s="84">
        <v>218576.7</v>
      </c>
      <c r="AG24" s="7">
        <v>2014</v>
      </c>
      <c r="AH24" s="85">
        <v>15477810.1</v>
      </c>
      <c r="AI24" s="85">
        <v>11206855.199999999</v>
      </c>
      <c r="AJ24" s="4"/>
    </row>
    <row r="25" spans="9:36" ht="14.5">
      <c r="I25" s="7">
        <v>2015</v>
      </c>
      <c r="J25" s="5">
        <f t="shared" si="0"/>
        <v>0.4841928407785977</v>
      </c>
      <c r="K25" s="5">
        <f t="shared" si="2"/>
        <v>0.5158071592214023</v>
      </c>
      <c r="L25" s="2">
        <f t="shared" si="8"/>
        <v>0.49691446250132543</v>
      </c>
      <c r="M25" s="2">
        <f t="shared" si="8"/>
        <v>0.50308553749867457</v>
      </c>
      <c r="N25" s="131">
        <f t="shared" si="3"/>
        <v>2.4109312816317896</v>
      </c>
      <c r="O25" s="132">
        <f t="shared" si="4"/>
        <v>-1.6527975644738291</v>
      </c>
      <c r="P25" s="138">
        <f t="shared" si="5"/>
        <v>5.1154980842078146</v>
      </c>
      <c r="Q25" s="131">
        <f t="shared" si="9"/>
        <v>-0.82129901337401257</v>
      </c>
      <c r="R25" s="132">
        <f t="shared" si="9"/>
        <v>2.5735331032671285</v>
      </c>
      <c r="S25" s="133">
        <f t="shared" si="10"/>
        <v>0.65869719173867392</v>
      </c>
      <c r="T25" s="142">
        <v>1</v>
      </c>
      <c r="U25" s="5">
        <f t="shared" si="7"/>
        <v>2.4109312816317896</v>
      </c>
      <c r="W25" s="4" t="s">
        <v>223</v>
      </c>
      <c r="X25" s="4" t="s">
        <v>6</v>
      </c>
      <c r="Y25" s="7">
        <v>2015</v>
      </c>
      <c r="Z25" s="83">
        <v>2384474.9354770002</v>
      </c>
      <c r="AA25" s="83">
        <v>2382908.1896970002</v>
      </c>
      <c r="AB25" s="11">
        <f>Z25</f>
        <v>2384474.9354770002</v>
      </c>
      <c r="AC25" s="7">
        <v>2015</v>
      </c>
      <c r="AD25" s="84">
        <v>625281.6</v>
      </c>
      <c r="AE25" s="84">
        <v>625281.6</v>
      </c>
      <c r="AF25" s="84">
        <v>229029.5</v>
      </c>
      <c r="AG25" s="7">
        <v>2015</v>
      </c>
      <c r="AH25" s="85">
        <v>15224095.699999999</v>
      </c>
      <c r="AI25" s="85">
        <v>11516722.9</v>
      </c>
      <c r="AJ25" s="4"/>
    </row>
    <row r="26" spans="9:36" ht="14.5">
      <c r="I26" s="7">
        <v>2016</v>
      </c>
      <c r="J26" s="5">
        <f t="shared" si="0"/>
        <v>0.50867820944888098</v>
      </c>
      <c r="K26" s="5">
        <f t="shared" si="2"/>
        <v>0.49132179055111902</v>
      </c>
      <c r="L26" s="2">
        <f t="shared" si="8"/>
        <v>0.49643552511373934</v>
      </c>
      <c r="M26" s="2">
        <f t="shared" si="8"/>
        <v>0.50356447488626066</v>
      </c>
      <c r="N26" s="131">
        <f t="shared" si="3"/>
        <v>4.7990844795384291</v>
      </c>
      <c r="O26" s="132">
        <f t="shared" si="4"/>
        <v>0.16598304041757217</v>
      </c>
      <c r="P26" s="138">
        <f t="shared" si="5"/>
        <v>5.7636675701262519</v>
      </c>
      <c r="Q26" s="131">
        <f t="shared" si="9"/>
        <v>8.2399877829672466E-2</v>
      </c>
      <c r="R26" s="132">
        <f t="shared" si="9"/>
        <v>2.9023782333695958</v>
      </c>
      <c r="S26" s="133">
        <f t="shared" si="10"/>
        <v>1.8143063683391607</v>
      </c>
      <c r="T26" s="142">
        <f>T25*EXP(S26/100)</f>
        <v>1.0183086489554676</v>
      </c>
      <c r="U26" s="5">
        <f t="shared" si="7"/>
        <v>4.7990844795384291</v>
      </c>
      <c r="W26" s="4" t="s">
        <v>223</v>
      </c>
      <c r="X26" s="4" t="s">
        <v>6</v>
      </c>
      <c r="Y26" s="7">
        <v>2016</v>
      </c>
      <c r="Z26" s="83">
        <v>2608914.509482</v>
      </c>
      <c r="AA26" s="83">
        <v>2525945.9417440002</v>
      </c>
      <c r="AB26" s="11">
        <f>AB25*(AA26/Z25)</f>
        <v>2525945.9417440002</v>
      </c>
      <c r="AC26" s="7">
        <v>2016</v>
      </c>
      <c r="AD26" s="84">
        <v>656021.09999943804</v>
      </c>
      <c r="AE26" s="84">
        <v>684890</v>
      </c>
      <c r="AF26" s="84">
        <v>269607.5</v>
      </c>
      <c r="AG26" s="7">
        <v>2016</v>
      </c>
      <c r="AH26" s="85">
        <v>15249386.1</v>
      </c>
      <c r="AI26" s="85">
        <v>11801042.4</v>
      </c>
      <c r="AJ26" s="4"/>
    </row>
    <row r="27" spans="9:36" ht="14.5">
      <c r="I27" s="7">
        <v>2017</v>
      </c>
      <c r="J27" s="5">
        <f t="shared" si="0"/>
        <v>0.52637947520578876</v>
      </c>
      <c r="K27" s="5">
        <f t="shared" si="2"/>
        <v>0.47362052479421124</v>
      </c>
      <c r="L27" s="2">
        <f t="shared" si="8"/>
        <v>0.51752884232733487</v>
      </c>
      <c r="M27" s="2">
        <f t="shared" si="8"/>
        <v>0.48247115767266513</v>
      </c>
      <c r="N27" s="131">
        <f t="shared" si="3"/>
        <v>7.1571117662939443</v>
      </c>
      <c r="O27" s="132">
        <f t="shared" si="4"/>
        <v>1.0708952914917802</v>
      </c>
      <c r="P27" s="138">
        <f t="shared" si="5"/>
        <v>2.9577251951392824</v>
      </c>
      <c r="Q27" s="131">
        <f t="shared" si="9"/>
        <v>0.55421920045953488</v>
      </c>
      <c r="R27" s="132">
        <f t="shared" si="9"/>
        <v>1.427017098976459</v>
      </c>
      <c r="S27" s="133">
        <f t="shared" si="10"/>
        <v>5.1758754668579501</v>
      </c>
      <c r="T27" s="142">
        <f>T26*EXP(S27/100)</f>
        <v>1.0724028858025816</v>
      </c>
      <c r="U27" s="5">
        <f t="shared" si="7"/>
        <v>7.1571117662939443</v>
      </c>
      <c r="W27" s="4" t="s">
        <v>223</v>
      </c>
      <c r="X27" s="4" t="s">
        <v>6</v>
      </c>
      <c r="Y27" s="7">
        <v>2017</v>
      </c>
      <c r="Z27" s="83">
        <v>2832229.5157690002</v>
      </c>
      <c r="AA27" s="83">
        <v>2687231.5229509999</v>
      </c>
      <c r="AB27" s="11">
        <f>AB26*(AA27/Z26)</f>
        <v>2601772.3214979339</v>
      </c>
      <c r="AC27" s="7">
        <v>2017</v>
      </c>
      <c r="AD27" s="84">
        <v>704694.28518105496</v>
      </c>
      <c r="AE27" s="84">
        <v>776640.6</v>
      </c>
      <c r="AF27" s="84">
        <v>318363.8</v>
      </c>
      <c r="AG27" s="7">
        <v>2017</v>
      </c>
      <c r="AH27" s="85">
        <v>15413568.6</v>
      </c>
      <c r="AI27" s="85">
        <v>12003498.5</v>
      </c>
      <c r="AJ27" s="4"/>
    </row>
    <row r="28" spans="9:36" ht="14.5">
      <c r="I28" s="7">
        <v>2018</v>
      </c>
      <c r="J28" s="5">
        <f t="shared" si="0"/>
        <v>0.53568040370055992</v>
      </c>
      <c r="K28" s="5">
        <f t="shared" si="2"/>
        <v>0.46431959629944008</v>
      </c>
      <c r="L28" s="2">
        <f t="shared" si="8"/>
        <v>0.53102993945317434</v>
      </c>
      <c r="M28" s="2">
        <f t="shared" si="8"/>
        <v>0.46897006054682566</v>
      </c>
      <c r="N28" s="131">
        <f t="shared" si="3"/>
        <v>3.8551156583041646</v>
      </c>
      <c r="O28" s="132">
        <f t="shared" si="4"/>
        <v>0.15440108918518547</v>
      </c>
      <c r="P28" s="138">
        <f t="shared" si="5"/>
        <v>2.8551093438878183</v>
      </c>
      <c r="Q28" s="131">
        <f t="shared" si="9"/>
        <v>8.1991601041513207E-2</v>
      </c>
      <c r="R28" s="132">
        <f t="shared" si="9"/>
        <v>1.3389608018708778</v>
      </c>
      <c r="S28" s="133">
        <f t="shared" si="10"/>
        <v>2.4341632553917734</v>
      </c>
      <c r="T28" s="142">
        <f>T27*EXP(S28/100)</f>
        <v>1.0988272238400405</v>
      </c>
      <c r="U28" s="5">
        <f t="shared" si="7"/>
        <v>3.8551156583041646</v>
      </c>
      <c r="W28" s="4" t="s">
        <v>223</v>
      </c>
      <c r="X28" s="4" t="s">
        <v>6</v>
      </c>
      <c r="Y28" s="7">
        <v>2018</v>
      </c>
      <c r="Z28" s="83">
        <v>3155994.379948</v>
      </c>
      <c r="AA28" s="83">
        <v>2914258.1974249999</v>
      </c>
      <c r="AB28" s="11">
        <f>AB27*(AA28/Z27)</f>
        <v>2677126.3675995255</v>
      </c>
      <c r="AC28" s="7">
        <v>2018</v>
      </c>
      <c r="AD28" s="84">
        <v>732391.51483315101</v>
      </c>
      <c r="AE28" s="84">
        <v>860098.9</v>
      </c>
      <c r="AF28" s="84">
        <v>365005.8</v>
      </c>
      <c r="AG28" s="7">
        <v>2018</v>
      </c>
      <c r="AH28" s="85">
        <v>15437385.699999999</v>
      </c>
      <c r="AI28" s="85">
        <v>12229800.4</v>
      </c>
      <c r="AJ28" s="4"/>
    </row>
    <row r="29" spans="9:36" ht="14.5">
      <c r="I29" s="7">
        <v>2019</v>
      </c>
      <c r="J29" s="5">
        <f t="shared" si="0"/>
        <v>0.53607131625118076</v>
      </c>
      <c r="K29" s="5">
        <f t="shared" si="2"/>
        <v>0.46392868374881924</v>
      </c>
      <c r="L29" s="2">
        <f t="shared" si="8"/>
        <v>0.53587585997587039</v>
      </c>
      <c r="M29" s="2">
        <f t="shared" si="8"/>
        <v>0.46412414002412966</v>
      </c>
      <c r="N29" s="134">
        <f t="shared" si="3"/>
        <v>3.9617887332363821</v>
      </c>
      <c r="O29" s="135">
        <f t="shared" si="4"/>
        <v>1.0223498304178236</v>
      </c>
      <c r="P29" s="139"/>
      <c r="Q29" s="134"/>
      <c r="R29" s="135"/>
      <c r="S29" s="136"/>
      <c r="T29" s="143"/>
      <c r="W29" s="4" t="s">
        <v>223</v>
      </c>
      <c r="X29" s="4" t="s">
        <v>6</v>
      </c>
      <c r="Y29" s="7">
        <v>2019</v>
      </c>
      <c r="Z29" s="83" t="s">
        <v>45</v>
      </c>
      <c r="AA29" s="83" t="s">
        <v>45</v>
      </c>
      <c r="AB29" s="11" t="e">
        <f>AB28*(AA29/Z28)</f>
        <v>#VALUE!</v>
      </c>
      <c r="AC29" s="7">
        <v>2019</v>
      </c>
      <c r="AD29" s="84">
        <v>761989.75799010904</v>
      </c>
      <c r="AE29" s="84">
        <v>957554</v>
      </c>
      <c r="AF29" s="84">
        <v>411081.3</v>
      </c>
      <c r="AG29" s="7">
        <v>2019</v>
      </c>
      <c r="AH29" s="85">
        <v>15596019.300000001</v>
      </c>
      <c r="AI29" s="85">
        <v>12489804.5</v>
      </c>
      <c r="AJ29" s="4"/>
    </row>
    <row r="30" spans="9:36" ht="14.5" customHeight="1">
      <c r="Y30" s="8"/>
      <c r="Z30" s="83" t="s">
        <v>45</v>
      </c>
      <c r="AA30" s="83" t="s">
        <v>45</v>
      </c>
      <c r="AB30" s="8"/>
      <c r="AC30" s="8"/>
      <c r="AD30" s="84">
        <v>735892.821924994</v>
      </c>
      <c r="AE30" s="84">
        <v>961616.8</v>
      </c>
      <c r="AF30" s="84">
        <v>435415.66649999999</v>
      </c>
      <c r="AG30" s="8"/>
      <c r="AH30" s="85">
        <v>15344731</v>
      </c>
      <c r="AI30" s="85">
        <v>12374397.800000001</v>
      </c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7"/>
      <c r="Q31" s="154" t="s">
        <v>315</v>
      </c>
      <c r="R31" s="154"/>
      <c r="S31" s="154"/>
      <c r="T31" s="5"/>
      <c r="U31" s="5"/>
    </row>
    <row r="32" spans="9:36">
      <c r="J32" s="6" t="s">
        <v>23</v>
      </c>
      <c r="L32" s="6" t="s">
        <v>19</v>
      </c>
      <c r="P32" s="7"/>
      <c r="Q32" s="5"/>
      <c r="R32" s="5"/>
      <c r="S32" s="5"/>
      <c r="T32" s="5"/>
      <c r="U32" s="5"/>
      <c r="Y32" s="8"/>
      <c r="Z32" s="8"/>
    </row>
    <row r="33" spans="16:49">
      <c r="P33" s="7"/>
      <c r="Q33" s="5"/>
      <c r="R33" s="5"/>
      <c r="S33" s="5"/>
      <c r="T33" s="5"/>
      <c r="U33" s="5"/>
    </row>
    <row r="34" spans="16:49" ht="14.5">
      <c r="P34" s="7"/>
      <c r="Q34" s="5"/>
      <c r="R34" s="5"/>
      <c r="S34" s="5"/>
      <c r="T34" s="5"/>
      <c r="U34" s="5"/>
      <c r="AD34" s="16"/>
    </row>
    <row r="35" spans="16:49" ht="14.5">
      <c r="P35" s="7"/>
      <c r="Q35" s="5"/>
      <c r="R35" s="5"/>
      <c r="S35" s="5"/>
      <c r="T35" s="5"/>
      <c r="U35" s="5"/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6:49" ht="14.5">
      <c r="P36" s="7"/>
      <c r="Q36" s="5"/>
      <c r="R36" s="5"/>
      <c r="S36" s="5"/>
      <c r="T36" s="5"/>
      <c r="U36" s="5"/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6:49" ht="14.5">
      <c r="P37" s="7"/>
      <c r="Q37" s="5"/>
      <c r="R37" s="5"/>
      <c r="S37" s="5"/>
      <c r="T37" s="5"/>
      <c r="U37" s="5"/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6:49" ht="14.5">
      <c r="P38" s="7"/>
      <c r="Q38" s="5"/>
      <c r="R38" s="5"/>
      <c r="S38" s="5"/>
      <c r="T38" s="5"/>
      <c r="U38" s="5"/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6:49" ht="14.5">
      <c r="P39" s="7"/>
      <c r="Q39" s="5"/>
      <c r="R39" s="5"/>
      <c r="S39" s="5"/>
      <c r="T39" s="5"/>
      <c r="U39" s="5"/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6:49" ht="14.5">
      <c r="P40" s="7"/>
      <c r="Q40" s="5"/>
      <c r="R40" s="5"/>
      <c r="S40" s="5"/>
      <c r="T40" s="5"/>
      <c r="U40" s="5"/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6:49" ht="14.5">
      <c r="P41" s="7"/>
      <c r="Q41" s="5"/>
      <c r="R41" s="5"/>
      <c r="S41" s="5"/>
      <c r="T41" s="5"/>
      <c r="U41" s="5"/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6:49" ht="14.5">
      <c r="P42" s="7"/>
      <c r="Q42" s="5"/>
      <c r="R42" s="5"/>
      <c r="S42" s="5"/>
      <c r="T42" s="5"/>
      <c r="U42" s="5"/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6:49" ht="14.5">
      <c r="P43" s="7"/>
      <c r="Q43" s="5"/>
      <c r="R43" s="5"/>
      <c r="S43" s="5"/>
      <c r="T43" s="5"/>
      <c r="U43" s="5"/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6:49" ht="14.5">
      <c r="P44" s="7"/>
      <c r="Q44" s="5"/>
      <c r="R44" s="5"/>
      <c r="S44" s="5"/>
      <c r="T44" s="5"/>
      <c r="U44" s="5"/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6:49" ht="14.5">
      <c r="P45" s="7"/>
      <c r="Q45" s="5"/>
      <c r="R45" s="5"/>
      <c r="S45" s="5"/>
      <c r="T45" s="5"/>
      <c r="U45" s="5"/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6:49" ht="14.5">
      <c r="P46" s="7"/>
      <c r="Q46" s="5"/>
      <c r="R46" s="5"/>
      <c r="S46" s="5"/>
      <c r="T46" s="5"/>
      <c r="U46" s="5"/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6:49" ht="14.5">
      <c r="P47" s="7"/>
      <c r="Q47" s="5"/>
      <c r="R47" s="5"/>
      <c r="S47" s="5"/>
      <c r="T47" s="5"/>
      <c r="U47" s="5"/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6:49" ht="14.5">
      <c r="P48" s="7"/>
      <c r="Q48" s="5"/>
      <c r="R48" s="5"/>
      <c r="S48" s="5"/>
      <c r="T48" s="5"/>
      <c r="U48" s="5"/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6:49" ht="14.5">
      <c r="P49" s="7"/>
      <c r="Q49" s="5"/>
      <c r="R49" s="5"/>
      <c r="S49" s="5"/>
      <c r="T49" s="5"/>
      <c r="U49" s="5"/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6:49" ht="14.5">
      <c r="P50" s="7"/>
      <c r="Q50" s="5"/>
      <c r="R50" s="5"/>
      <c r="S50" s="5"/>
      <c r="T50" s="5"/>
      <c r="U50" s="5"/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6:49" ht="14.5">
      <c r="P51" s="7"/>
      <c r="Q51" s="5"/>
      <c r="R51" s="5"/>
      <c r="S51" s="5"/>
      <c r="T51" s="5"/>
      <c r="U51" s="5"/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6:49" ht="14.5">
      <c r="P52" s="7"/>
      <c r="Q52" s="5"/>
      <c r="R52" s="5"/>
      <c r="S52" s="5"/>
      <c r="T52" s="5"/>
      <c r="U52" s="5"/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6:49" ht="14.5">
      <c r="P53" s="7"/>
      <c r="Q53" s="5"/>
      <c r="R53" s="5"/>
      <c r="S53" s="5"/>
      <c r="T53" s="5"/>
      <c r="U53" s="5"/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6:49" ht="14.5">
      <c r="P54" s="7"/>
      <c r="Q54" s="5"/>
      <c r="R54" s="5"/>
      <c r="S54" s="5"/>
      <c r="T54" s="5"/>
      <c r="U54" s="5"/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6:49" ht="14.5">
      <c r="P55" s="7"/>
      <c r="Q55" s="5"/>
      <c r="R55" s="5"/>
      <c r="S55" s="5"/>
      <c r="T55" s="5"/>
      <c r="U55" s="5"/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6:49" ht="14.5">
      <c r="Q56" s="5"/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6:49">
      <c r="Q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6:49">
      <c r="Q58" s="5"/>
      <c r="AL58" s="5"/>
    </row>
    <row r="59" spans="16:49">
      <c r="Q59" s="5"/>
      <c r="AL59" s="5"/>
    </row>
    <row r="60" spans="16:49">
      <c r="Q60" s="5"/>
      <c r="AL60" s="5"/>
    </row>
    <row r="61" spans="16:49">
      <c r="Q61" s="5"/>
      <c r="AL61" s="5"/>
    </row>
    <row r="62" spans="16:49">
      <c r="Q62" s="5"/>
      <c r="AL62" s="5"/>
    </row>
    <row r="63" spans="16:49">
      <c r="Q63" s="5"/>
      <c r="AL63" s="5"/>
    </row>
    <row r="64" spans="16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86" t="s">
        <v>196</v>
      </c>
      <c r="AA4" s="86" t="s">
        <v>197</v>
      </c>
      <c r="AB4" s="13"/>
      <c r="AC4" s="7" t="s">
        <v>26</v>
      </c>
      <c r="AD4" s="87" t="s">
        <v>198</v>
      </c>
      <c r="AE4" s="87" t="s">
        <v>199</v>
      </c>
      <c r="AF4" s="87" t="s">
        <v>200</v>
      </c>
      <c r="AG4" s="7" t="s">
        <v>26</v>
      </c>
      <c r="AH4" s="88" t="s">
        <v>201</v>
      </c>
      <c r="AI4" s="88" t="s">
        <v>202</v>
      </c>
      <c r="AJ4" s="4"/>
    </row>
    <row r="5" spans="9:36" ht="14.5">
      <c r="I5" s="7">
        <v>1995</v>
      </c>
      <c r="J5" s="5">
        <f t="shared" ref="J5:J29" si="0">AF5*(AH5/AI5)/AE5</f>
        <v>0.54001251633899794</v>
      </c>
      <c r="K5" s="5">
        <f>1-J5</f>
        <v>0.45998748366100206</v>
      </c>
      <c r="N5" s="128"/>
      <c r="O5" s="129"/>
      <c r="P5" s="137"/>
      <c r="Q5" s="128"/>
      <c r="R5" s="129"/>
      <c r="S5" s="130"/>
      <c r="T5" s="141"/>
      <c r="W5" s="4" t="s">
        <v>237</v>
      </c>
      <c r="X5" s="4" t="s">
        <v>6</v>
      </c>
      <c r="Y5" s="7">
        <v>1995</v>
      </c>
      <c r="Z5" s="86">
        <v>4551535</v>
      </c>
      <c r="AA5" s="86">
        <v>4484117</v>
      </c>
      <c r="AB5" s="11">
        <f t="shared" ref="AB5:AB24" si="1">AB6/(AA6/Z5)</f>
        <v>8203709.5375968907</v>
      </c>
      <c r="AC5" s="7">
        <v>1995</v>
      </c>
      <c r="AD5" s="87">
        <v>2267393</v>
      </c>
      <c r="AE5" s="87">
        <v>1675560</v>
      </c>
      <c r="AF5" s="87">
        <v>832866</v>
      </c>
      <c r="AG5" s="7">
        <v>1995</v>
      </c>
      <c r="AH5" s="88">
        <v>6767310</v>
      </c>
      <c r="AI5" s="88">
        <v>6229130</v>
      </c>
      <c r="AJ5" s="4"/>
    </row>
    <row r="6" spans="9:36" ht="14.5">
      <c r="I6" s="7">
        <v>1996</v>
      </c>
      <c r="J6" s="5">
        <f t="shared" si="0"/>
        <v>0.55403206184998233</v>
      </c>
      <c r="K6" s="5">
        <f t="shared" ref="K6:K29" si="2">1-J6</f>
        <v>0.44596793815001767</v>
      </c>
      <c r="L6" s="2">
        <f>(J6+J5)/2</f>
        <v>0.54702228909449013</v>
      </c>
      <c r="M6" s="2">
        <f>(K6+K5)/2</f>
        <v>0.45297771090550987</v>
      </c>
      <c r="N6" s="131">
        <f t="shared" ref="N6:N29" si="3">(LN(AD6)-LN(AD5))*100</f>
        <v>1.7903136655080587</v>
      </c>
      <c r="O6" s="132">
        <f t="shared" ref="O6:O29" si="4">(LN(AH6)-LN(AH5))*100</f>
        <v>-4.4488424505928492E-2</v>
      </c>
      <c r="P6" s="138">
        <f t="shared" ref="P6:P28" si="5">(LN(AB6)-LN(AB5))*100</f>
        <v>2.4269749716161471</v>
      </c>
      <c r="Q6" s="131">
        <f>L6*O6</f>
        <v>-2.4336159811440414E-2</v>
      </c>
      <c r="R6" s="132">
        <f>M6*P6</f>
        <v>1.099365567067647</v>
      </c>
      <c r="S6" s="133">
        <f>N6-Q6-R6</f>
        <v>0.71528425825185216</v>
      </c>
      <c r="T6" s="142">
        <f t="shared" ref="T6:T23" si="6">T7*EXP(-S7/100)</f>
        <v>0.79333477418703846</v>
      </c>
      <c r="U6" s="5">
        <f>N6</f>
        <v>1.7903136655080587</v>
      </c>
      <c r="W6" s="4" t="s">
        <v>237</v>
      </c>
      <c r="X6" s="4" t="s">
        <v>6</v>
      </c>
      <c r="Y6" s="7">
        <v>1996</v>
      </c>
      <c r="Z6" s="86">
        <v>4699100</v>
      </c>
      <c r="AA6" s="86">
        <v>4663351</v>
      </c>
      <c r="AB6" s="11">
        <f t="shared" si="1"/>
        <v>8405247.2574333716</v>
      </c>
      <c r="AC6" s="7">
        <v>1996</v>
      </c>
      <c r="AD6" s="87">
        <v>2308352</v>
      </c>
      <c r="AE6" s="87">
        <v>1728250</v>
      </c>
      <c r="AF6" s="87">
        <v>882984</v>
      </c>
      <c r="AG6" s="7">
        <v>1996</v>
      </c>
      <c r="AH6" s="88">
        <v>6764300</v>
      </c>
      <c r="AI6" s="88">
        <v>6237840</v>
      </c>
      <c r="AJ6" s="4"/>
    </row>
    <row r="7" spans="9:36" ht="14.5">
      <c r="I7" s="7">
        <v>1997</v>
      </c>
      <c r="J7" s="5">
        <f t="shared" si="0"/>
        <v>0.55291394995656873</v>
      </c>
      <c r="K7" s="5">
        <f t="shared" si="2"/>
        <v>0.44708605004343127</v>
      </c>
      <c r="L7" s="2">
        <f t="shared" ref="L7:M29" si="7">(J7+J6)/2</f>
        <v>0.55347300590327553</v>
      </c>
      <c r="M7" s="2">
        <f t="shared" si="7"/>
        <v>0.44652699409672447</v>
      </c>
      <c r="N7" s="131">
        <f t="shared" si="3"/>
        <v>3.1949714389924111</v>
      </c>
      <c r="O7" s="132">
        <f t="shared" si="4"/>
        <v>-0.99826924488990443</v>
      </c>
      <c r="P7" s="138">
        <f t="shared" si="5"/>
        <v>2.7306715348858646</v>
      </c>
      <c r="Q7" s="131">
        <f t="shared" ref="Q7:R28" si="8">L7*O7</f>
        <v>-0.55251507967000846</v>
      </c>
      <c r="R7" s="132">
        <f t="shared" si="8"/>
        <v>1.2193185523380741</v>
      </c>
      <c r="S7" s="133">
        <f t="shared" ref="S7:S28" si="9">N7-Q7-R7</f>
        <v>2.5281679663243457</v>
      </c>
      <c r="T7" s="142">
        <f t="shared" si="6"/>
        <v>0.81364729523216972</v>
      </c>
      <c r="U7" s="5">
        <f t="shared" ref="U7:U28" si="10">N7</f>
        <v>3.1949714389924111</v>
      </c>
      <c r="W7" s="4" t="s">
        <v>237</v>
      </c>
      <c r="X7" s="4" t="s">
        <v>6</v>
      </c>
      <c r="Y7" s="7">
        <v>1997</v>
      </c>
      <c r="Z7" s="86">
        <v>4993514</v>
      </c>
      <c r="AA7" s="86">
        <v>4829185</v>
      </c>
      <c r="AB7" s="11">
        <f t="shared" si="1"/>
        <v>8637929.3858160879</v>
      </c>
      <c r="AC7" s="7">
        <v>1997</v>
      </c>
      <c r="AD7" s="87">
        <v>2383294</v>
      </c>
      <c r="AE7" s="87">
        <v>1810791</v>
      </c>
      <c r="AF7" s="87">
        <v>922158</v>
      </c>
      <c r="AG7" s="7">
        <v>1997</v>
      </c>
      <c r="AH7" s="88">
        <v>6697110</v>
      </c>
      <c r="AI7" s="88">
        <v>6168320</v>
      </c>
      <c r="AJ7" s="4"/>
    </row>
    <row r="8" spans="9:36" ht="14.5">
      <c r="I8" s="7">
        <v>1998</v>
      </c>
      <c r="J8" s="5">
        <f t="shared" si="0"/>
        <v>0.52691819785702165</v>
      </c>
      <c r="K8" s="5">
        <f t="shared" si="2"/>
        <v>0.47308180214297835</v>
      </c>
      <c r="L8" s="2">
        <f t="shared" si="7"/>
        <v>0.53991607390679519</v>
      </c>
      <c r="M8" s="2">
        <f t="shared" si="7"/>
        <v>0.46008392609320481</v>
      </c>
      <c r="N8" s="131">
        <f t="shared" si="3"/>
        <v>4.2408219341899311</v>
      </c>
      <c r="O8" s="132">
        <f t="shared" si="4"/>
        <v>1.6121139534657658</v>
      </c>
      <c r="P8" s="138">
        <f t="shared" si="5"/>
        <v>2.0636051666398814</v>
      </c>
      <c r="Q8" s="131">
        <f t="shared" si="8"/>
        <v>0.87040623644559822</v>
      </c>
      <c r="R8" s="132">
        <f t="shared" si="8"/>
        <v>0.94943156697389874</v>
      </c>
      <c r="S8" s="133">
        <f t="shared" si="9"/>
        <v>2.4209841307704343</v>
      </c>
      <c r="T8" s="142">
        <f t="shared" si="6"/>
        <v>0.83358594909832884</v>
      </c>
      <c r="U8" s="5">
        <f t="shared" si="10"/>
        <v>4.2408219341899311</v>
      </c>
      <c r="W8" s="4" t="s">
        <v>237</v>
      </c>
      <c r="X8" s="4" t="s">
        <v>6</v>
      </c>
      <c r="Y8" s="7">
        <v>1998</v>
      </c>
      <c r="Z8" s="86">
        <v>5305972</v>
      </c>
      <c r="AA8" s="86">
        <v>5097631</v>
      </c>
      <c r="AB8" s="11">
        <f t="shared" si="1"/>
        <v>8818034.0763933081</v>
      </c>
      <c r="AC8" s="7">
        <v>1998</v>
      </c>
      <c r="AD8" s="87">
        <v>2486539</v>
      </c>
      <c r="AE8" s="87">
        <v>1902548</v>
      </c>
      <c r="AF8" s="87">
        <v>924145</v>
      </c>
      <c r="AG8" s="7">
        <v>1998</v>
      </c>
      <c r="AH8" s="88">
        <v>6805950</v>
      </c>
      <c r="AI8" s="88">
        <v>6274080</v>
      </c>
      <c r="AJ8" s="4"/>
    </row>
    <row r="9" spans="9:36" ht="14.5">
      <c r="I9" s="7">
        <v>1999</v>
      </c>
      <c r="J9" s="5">
        <f t="shared" si="0"/>
        <v>0.53047556546421593</v>
      </c>
      <c r="K9" s="5">
        <f t="shared" si="2"/>
        <v>0.46952443453578407</v>
      </c>
      <c r="L9" s="2">
        <f t="shared" si="7"/>
        <v>0.52869688166061879</v>
      </c>
      <c r="M9" s="2">
        <f t="shared" si="7"/>
        <v>0.47130311833938121</v>
      </c>
      <c r="N9" s="131">
        <f t="shared" si="3"/>
        <v>4.204056904866782</v>
      </c>
      <c r="O9" s="132">
        <f t="shared" si="4"/>
        <v>2.6454402025430923</v>
      </c>
      <c r="P9" s="138">
        <f t="shared" si="5"/>
        <v>2.5762844158448317</v>
      </c>
      <c r="Q9" s="131">
        <f t="shared" si="8"/>
        <v>1.3986359857041686</v>
      </c>
      <c r="R9" s="132">
        <f t="shared" si="8"/>
        <v>1.2142108789168202</v>
      </c>
      <c r="S9" s="133">
        <f t="shared" si="9"/>
        <v>1.5912100402457932</v>
      </c>
      <c r="T9" s="142">
        <f t="shared" si="6"/>
        <v>0.84695614425402999</v>
      </c>
      <c r="U9" s="5">
        <f t="shared" si="10"/>
        <v>4.204056904866782</v>
      </c>
      <c r="W9" s="4" t="s">
        <v>237</v>
      </c>
      <c r="X9" s="4" t="s">
        <v>6</v>
      </c>
      <c r="Y9" s="7">
        <v>1999</v>
      </c>
      <c r="Z9" s="86">
        <v>5577445</v>
      </c>
      <c r="AA9" s="86">
        <v>5444445</v>
      </c>
      <c r="AB9" s="11">
        <f t="shared" si="1"/>
        <v>9048163.3783685938</v>
      </c>
      <c r="AC9" s="7">
        <v>1999</v>
      </c>
      <c r="AD9" s="87">
        <v>2593303</v>
      </c>
      <c r="AE9" s="87">
        <v>2002888</v>
      </c>
      <c r="AF9" s="87">
        <v>979741</v>
      </c>
      <c r="AG9" s="7">
        <v>1999</v>
      </c>
      <c r="AH9" s="88">
        <v>6988400</v>
      </c>
      <c r="AI9" s="88">
        <v>6444170</v>
      </c>
      <c r="AJ9" s="4"/>
    </row>
    <row r="10" spans="9:36" ht="14.5">
      <c r="I10" s="7">
        <v>2000</v>
      </c>
      <c r="J10" s="5">
        <f t="shared" si="0"/>
        <v>0.54275807478045479</v>
      </c>
      <c r="K10" s="5">
        <f t="shared" si="2"/>
        <v>0.45724192521954521</v>
      </c>
      <c r="L10" s="2">
        <f t="shared" si="7"/>
        <v>0.53661682012233536</v>
      </c>
      <c r="M10" s="2">
        <f t="shared" si="7"/>
        <v>0.46338317987766464</v>
      </c>
      <c r="N10" s="131">
        <f t="shared" si="3"/>
        <v>5.2816560199932638</v>
      </c>
      <c r="O10" s="132">
        <f t="shared" si="4"/>
        <v>1.1340071013123065</v>
      </c>
      <c r="P10" s="138">
        <f t="shared" si="5"/>
        <v>2.5899338906057778</v>
      </c>
      <c r="Q10" s="131">
        <f t="shared" si="8"/>
        <v>0.60852728470235695</v>
      </c>
      <c r="R10" s="132">
        <f t="shared" si="8"/>
        <v>1.200131801901837</v>
      </c>
      <c r="S10" s="133">
        <f t="shared" si="9"/>
        <v>3.4729969333890693</v>
      </c>
      <c r="T10" s="142">
        <f t="shared" si="6"/>
        <v>0.87688765694760784</v>
      </c>
      <c r="U10" s="5">
        <f t="shared" si="10"/>
        <v>5.2816560199932638</v>
      </c>
      <c r="W10" s="4" t="s">
        <v>237</v>
      </c>
      <c r="X10" s="4" t="s">
        <v>6</v>
      </c>
      <c r="Y10" s="7">
        <v>2000</v>
      </c>
      <c r="Z10" s="86">
        <v>6046050</v>
      </c>
      <c r="AA10" s="86">
        <v>5723784</v>
      </c>
      <c r="AB10" s="11">
        <f t="shared" si="1"/>
        <v>9285565.8414367326</v>
      </c>
      <c r="AC10" s="7">
        <v>2000</v>
      </c>
      <c r="AD10" s="87">
        <v>2733954</v>
      </c>
      <c r="AE10" s="87">
        <v>2140595</v>
      </c>
      <c r="AF10" s="87">
        <v>1075878</v>
      </c>
      <c r="AG10" s="7">
        <v>2000</v>
      </c>
      <c r="AH10" s="88">
        <v>7068100</v>
      </c>
      <c r="AI10" s="88">
        <v>6545230</v>
      </c>
      <c r="AJ10" s="4"/>
    </row>
    <row r="11" spans="9:36" ht="14.5">
      <c r="I11" s="7">
        <v>2001</v>
      </c>
      <c r="J11" s="5">
        <f t="shared" si="0"/>
        <v>0.55609292562655921</v>
      </c>
      <c r="K11" s="5">
        <f t="shared" si="2"/>
        <v>0.44390707437344079</v>
      </c>
      <c r="L11" s="2">
        <f t="shared" si="7"/>
        <v>0.549425500203507</v>
      </c>
      <c r="M11" s="2">
        <f t="shared" si="7"/>
        <v>0.450574499796493</v>
      </c>
      <c r="N11" s="131">
        <f t="shared" si="3"/>
        <v>1.3617406074418525</v>
      </c>
      <c r="O11" s="132">
        <f t="shared" si="4"/>
        <v>0.66219617632476968</v>
      </c>
      <c r="P11" s="138">
        <f t="shared" si="5"/>
        <v>2.3334263177257952</v>
      </c>
      <c r="Q11" s="131">
        <f t="shared" si="8"/>
        <v>0.36382746541008631</v>
      </c>
      <c r="R11" s="132">
        <f t="shared" si="8"/>
        <v>1.0513823959212727</v>
      </c>
      <c r="S11" s="133">
        <f t="shared" si="9"/>
        <v>-5.3469253889506518E-2</v>
      </c>
      <c r="T11" s="142">
        <f t="shared" si="6"/>
        <v>0.87641891698703622</v>
      </c>
      <c r="U11" s="5">
        <f t="shared" si="10"/>
        <v>1.3617406074418525</v>
      </c>
      <c r="W11" s="4" t="s">
        <v>237</v>
      </c>
      <c r="X11" s="4" t="s">
        <v>6</v>
      </c>
      <c r="Y11" s="7">
        <v>2001</v>
      </c>
      <c r="Z11" s="86">
        <v>6565845</v>
      </c>
      <c r="AA11" s="86">
        <v>6188789</v>
      </c>
      <c r="AB11" s="11">
        <f t="shared" si="1"/>
        <v>9504785.3951355666</v>
      </c>
      <c r="AC11" s="7">
        <v>2001</v>
      </c>
      <c r="AD11" s="87">
        <v>2771438</v>
      </c>
      <c r="AE11" s="87">
        <v>2224423</v>
      </c>
      <c r="AF11" s="87">
        <v>1150794</v>
      </c>
      <c r="AG11" s="7">
        <v>2001</v>
      </c>
      <c r="AH11" s="88">
        <v>7115060</v>
      </c>
      <c r="AI11" s="88">
        <v>6619290</v>
      </c>
      <c r="AJ11" s="4"/>
    </row>
    <row r="12" spans="9:36" ht="14.5">
      <c r="I12" s="7">
        <v>2002</v>
      </c>
      <c r="J12" s="5">
        <f t="shared" si="0"/>
        <v>0.55449025541660113</v>
      </c>
      <c r="K12" s="5">
        <f t="shared" si="2"/>
        <v>0.44550974458339887</v>
      </c>
      <c r="L12" s="2">
        <f t="shared" si="7"/>
        <v>0.55529159052158017</v>
      </c>
      <c r="M12" s="2">
        <f t="shared" si="7"/>
        <v>0.44470840947841983</v>
      </c>
      <c r="N12" s="131">
        <f t="shared" si="3"/>
        <v>2.0131997841717819</v>
      </c>
      <c r="O12" s="132">
        <f t="shared" si="4"/>
        <v>-1.3990478187633215</v>
      </c>
      <c r="P12" s="138">
        <f t="shared" si="5"/>
        <v>2.2980428444263623</v>
      </c>
      <c r="Q12" s="131">
        <f t="shared" si="8"/>
        <v>-0.77687948849683219</v>
      </c>
      <c r="R12" s="132">
        <f t="shared" si="8"/>
        <v>1.0219589782581113</v>
      </c>
      <c r="S12" s="133">
        <f t="shared" si="9"/>
        <v>1.768120294410503</v>
      </c>
      <c r="T12" s="142">
        <f t="shared" si="6"/>
        <v>0.89205286392193861</v>
      </c>
      <c r="U12" s="5">
        <f t="shared" si="10"/>
        <v>2.0131997841717819</v>
      </c>
      <c r="W12" s="4" t="s">
        <v>237</v>
      </c>
      <c r="X12" s="4" t="s">
        <v>6</v>
      </c>
      <c r="Y12" s="7">
        <v>2002</v>
      </c>
      <c r="Z12" s="86">
        <v>6930931</v>
      </c>
      <c r="AA12" s="86">
        <v>6718478</v>
      </c>
      <c r="AB12" s="11">
        <f t="shared" si="1"/>
        <v>9725738.5107232369</v>
      </c>
      <c r="AC12" s="7">
        <v>2002</v>
      </c>
      <c r="AD12" s="87">
        <v>2827798</v>
      </c>
      <c r="AE12" s="87">
        <v>2304452</v>
      </c>
      <c r="AF12" s="87">
        <v>1190524</v>
      </c>
      <c r="AG12" s="7">
        <v>2002</v>
      </c>
      <c r="AH12" s="88">
        <v>7016210</v>
      </c>
      <c r="AI12" s="88">
        <v>6537010</v>
      </c>
      <c r="AJ12" s="4"/>
    </row>
    <row r="13" spans="9:36" ht="14.5">
      <c r="I13" s="7">
        <v>2003</v>
      </c>
      <c r="J13" s="5">
        <f t="shared" si="0"/>
        <v>0.55041945654391633</v>
      </c>
      <c r="K13" s="5">
        <f t="shared" si="2"/>
        <v>0.44958054345608367</v>
      </c>
      <c r="L13" s="2">
        <f t="shared" si="7"/>
        <v>0.55245485598025867</v>
      </c>
      <c r="M13" s="2">
        <f t="shared" si="7"/>
        <v>0.44754514401974127</v>
      </c>
      <c r="N13" s="131">
        <f t="shared" si="3"/>
        <v>2.3071509276084257</v>
      </c>
      <c r="O13" s="132">
        <f t="shared" si="4"/>
        <v>-1.436103800546995</v>
      </c>
      <c r="P13" s="138">
        <f t="shared" si="5"/>
        <v>2.0946795061519197</v>
      </c>
      <c r="Q13" s="131">
        <f t="shared" si="8"/>
        <v>-0.79338251830389228</v>
      </c>
      <c r="R13" s="132">
        <f t="shared" si="8"/>
        <v>0.93746364125596138</v>
      </c>
      <c r="S13" s="133">
        <f t="shared" si="9"/>
        <v>2.1630698046563568</v>
      </c>
      <c r="T13" s="142">
        <f t="shared" si="6"/>
        <v>0.91155879295170683</v>
      </c>
      <c r="U13" s="5">
        <f t="shared" si="10"/>
        <v>2.3071509276084257</v>
      </c>
      <c r="W13" s="4" t="s">
        <v>237</v>
      </c>
      <c r="X13" s="4" t="s">
        <v>6</v>
      </c>
      <c r="Y13" s="7">
        <v>2003</v>
      </c>
      <c r="Z13" s="86">
        <v>7203382</v>
      </c>
      <c r="AA13" s="86">
        <v>7077643</v>
      </c>
      <c r="AB13" s="11">
        <f t="shared" si="1"/>
        <v>9931610.2108433563</v>
      </c>
      <c r="AC13" s="7">
        <v>2003</v>
      </c>
      <c r="AD13" s="87">
        <v>2893798</v>
      </c>
      <c r="AE13" s="87">
        <v>2398214</v>
      </c>
      <c r="AF13" s="87">
        <v>1231869</v>
      </c>
      <c r="AG13" s="7">
        <v>2003</v>
      </c>
      <c r="AH13" s="88">
        <v>6916170</v>
      </c>
      <c r="AI13" s="88">
        <v>6454290</v>
      </c>
      <c r="AJ13" s="4"/>
    </row>
    <row r="14" spans="9:36" ht="14.5">
      <c r="I14" s="7">
        <v>2004</v>
      </c>
      <c r="J14" s="5">
        <f t="shared" si="0"/>
        <v>0.54270416122634424</v>
      </c>
      <c r="K14" s="5">
        <f t="shared" si="2"/>
        <v>0.45729583877365576</v>
      </c>
      <c r="L14" s="2">
        <f t="shared" si="7"/>
        <v>0.54656180888513028</v>
      </c>
      <c r="M14" s="2">
        <f t="shared" si="7"/>
        <v>0.45343819111486972</v>
      </c>
      <c r="N14" s="131">
        <f t="shared" si="3"/>
        <v>4.5351994005990548</v>
      </c>
      <c r="O14" s="132">
        <f t="shared" si="4"/>
        <v>0.77803358838348657</v>
      </c>
      <c r="P14" s="138">
        <f t="shared" si="5"/>
        <v>1.9068955443689362</v>
      </c>
      <c r="Q14" s="131">
        <f t="shared" si="8"/>
        <v>0.42524344544026732</v>
      </c>
      <c r="R14" s="132">
        <f t="shared" si="8"/>
        <v>0.86465926628365519</v>
      </c>
      <c r="S14" s="133">
        <f t="shared" si="9"/>
        <v>3.2452966888751327</v>
      </c>
      <c r="T14" s="142">
        <f t="shared" si="6"/>
        <v>0.94162684003109121</v>
      </c>
      <c r="U14" s="5">
        <f t="shared" si="10"/>
        <v>4.5351994005990548</v>
      </c>
      <c r="W14" s="4" t="s">
        <v>237</v>
      </c>
      <c r="X14" s="4" t="s">
        <v>6</v>
      </c>
      <c r="Y14" s="7">
        <v>2004</v>
      </c>
      <c r="Z14" s="86">
        <v>7542720</v>
      </c>
      <c r="AA14" s="86">
        <v>7342061</v>
      </c>
      <c r="AB14" s="11">
        <f t="shared" si="1"/>
        <v>10122812.867099756</v>
      </c>
      <c r="AC14" s="7">
        <v>2004</v>
      </c>
      <c r="AD14" s="87">
        <v>3028059</v>
      </c>
      <c r="AE14" s="87">
        <v>2515147</v>
      </c>
      <c r="AF14" s="87">
        <v>1272098</v>
      </c>
      <c r="AG14" s="7">
        <v>2004</v>
      </c>
      <c r="AH14" s="88">
        <v>6970190</v>
      </c>
      <c r="AI14" s="88">
        <v>6495890</v>
      </c>
      <c r="AJ14" s="4"/>
    </row>
    <row r="15" spans="9:36" ht="14.5">
      <c r="I15" s="7">
        <v>2005</v>
      </c>
      <c r="J15" s="5">
        <f t="shared" si="0"/>
        <v>0.54546009808130347</v>
      </c>
      <c r="K15" s="5">
        <f t="shared" si="2"/>
        <v>0.45453990191869653</v>
      </c>
      <c r="L15" s="2">
        <f t="shared" si="7"/>
        <v>0.54408212965382385</v>
      </c>
      <c r="M15" s="2">
        <f t="shared" si="7"/>
        <v>0.45591787034617615</v>
      </c>
      <c r="N15" s="131">
        <f t="shared" si="3"/>
        <v>2.6329776043862552</v>
      </c>
      <c r="O15" s="132">
        <f t="shared" si="4"/>
        <v>9.038082612811138E-3</v>
      </c>
      <c r="P15" s="138">
        <f t="shared" si="5"/>
        <v>2.0615910512265856</v>
      </c>
      <c r="Q15" s="131">
        <f t="shared" si="8"/>
        <v>4.9174592359654806E-3</v>
      </c>
      <c r="R15" s="132">
        <f t="shared" si="8"/>
        <v>0.93991620159995948</v>
      </c>
      <c r="S15" s="133">
        <f t="shared" si="9"/>
        <v>1.68814394355033</v>
      </c>
      <c r="T15" s="142">
        <f t="shared" si="6"/>
        <v>0.95765778853454309</v>
      </c>
      <c r="U15" s="5">
        <f t="shared" si="10"/>
        <v>2.6329776043862552</v>
      </c>
      <c r="W15" s="4" t="s">
        <v>237</v>
      </c>
      <c r="X15" s="4" t="s">
        <v>6</v>
      </c>
      <c r="Y15" s="7">
        <v>2005</v>
      </c>
      <c r="Z15" s="86">
        <v>7873574</v>
      </c>
      <c r="AA15" s="86">
        <v>7699834</v>
      </c>
      <c r="AB15" s="11">
        <f t="shared" si="1"/>
        <v>10333669.90816737</v>
      </c>
      <c r="AC15" s="7">
        <v>2005</v>
      </c>
      <c r="AD15" s="87">
        <v>3108846</v>
      </c>
      <c r="AE15" s="87">
        <v>2594653</v>
      </c>
      <c r="AF15" s="87">
        <v>1315970</v>
      </c>
      <c r="AG15" s="7">
        <v>2005</v>
      </c>
      <c r="AH15" s="88">
        <v>6970820</v>
      </c>
      <c r="AI15" s="88">
        <v>6481680</v>
      </c>
      <c r="AJ15" s="4"/>
    </row>
    <row r="16" spans="9:36" ht="14.5">
      <c r="I16" s="7">
        <v>2006</v>
      </c>
      <c r="J16" s="5">
        <f t="shared" si="0"/>
        <v>0.53515184619117762</v>
      </c>
      <c r="K16" s="5">
        <f t="shared" si="2"/>
        <v>0.46484815380882238</v>
      </c>
      <c r="L16" s="2">
        <f t="shared" si="7"/>
        <v>0.54030597213624054</v>
      </c>
      <c r="M16" s="2">
        <f t="shared" si="7"/>
        <v>0.45969402786375946</v>
      </c>
      <c r="N16" s="131">
        <f t="shared" si="3"/>
        <v>4.6798989924425882</v>
      </c>
      <c r="O16" s="132">
        <f t="shared" si="4"/>
        <v>1.7148507192951357</v>
      </c>
      <c r="P16" s="138">
        <f t="shared" si="5"/>
        <v>2.2803273798206902</v>
      </c>
      <c r="Q16" s="131">
        <f t="shared" si="8"/>
        <v>0.92654408495728957</v>
      </c>
      <c r="R16" s="132">
        <f t="shared" si="8"/>
        <v>1.048252878077786</v>
      </c>
      <c r="S16" s="133">
        <f t="shared" si="9"/>
        <v>2.705102029407513</v>
      </c>
      <c r="T16" s="142">
        <f t="shared" si="6"/>
        <v>0.98391697645897958</v>
      </c>
      <c r="U16" s="5">
        <f t="shared" si="10"/>
        <v>4.6798989924425882</v>
      </c>
      <c r="W16" s="4" t="s">
        <v>237</v>
      </c>
      <c r="X16" s="4" t="s">
        <v>6</v>
      </c>
      <c r="Y16" s="7">
        <v>2006</v>
      </c>
      <c r="Z16" s="86">
        <v>8344942</v>
      </c>
      <c r="AA16" s="86">
        <v>8055180</v>
      </c>
      <c r="AB16" s="11">
        <f t="shared" si="1"/>
        <v>10572018.650091005</v>
      </c>
      <c r="AC16" s="7">
        <v>2006</v>
      </c>
      <c r="AD16" s="87">
        <v>3257795</v>
      </c>
      <c r="AE16" s="87">
        <v>2767971</v>
      </c>
      <c r="AF16" s="87">
        <v>1380103</v>
      </c>
      <c r="AG16" s="7">
        <v>2006</v>
      </c>
      <c r="AH16" s="88">
        <v>7091390</v>
      </c>
      <c r="AI16" s="88">
        <v>6607000</v>
      </c>
      <c r="AJ16" s="4"/>
    </row>
    <row r="17" spans="9:36" ht="14.5">
      <c r="I17" s="7">
        <v>2007</v>
      </c>
      <c r="J17" s="5">
        <f t="shared" si="0"/>
        <v>0.54283615549134745</v>
      </c>
      <c r="K17" s="5">
        <f t="shared" si="2"/>
        <v>0.45716384450865255</v>
      </c>
      <c r="L17" s="2">
        <f t="shared" si="7"/>
        <v>0.53899400084126259</v>
      </c>
      <c r="M17" s="2">
        <f t="shared" si="7"/>
        <v>0.46100599915873747</v>
      </c>
      <c r="N17" s="131">
        <f t="shared" si="3"/>
        <v>3.3435954630668618</v>
      </c>
      <c r="O17" s="132">
        <f t="shared" si="4"/>
        <v>3.1130416123968274</v>
      </c>
      <c r="P17" s="138">
        <f t="shared" si="5"/>
        <v>2.4965496627299189</v>
      </c>
      <c r="Q17" s="131">
        <f t="shared" si="8"/>
        <v>1.6779107534511011</v>
      </c>
      <c r="R17" s="132">
        <f t="shared" si="8"/>
        <v>1.1509243717162152</v>
      </c>
      <c r="S17" s="133">
        <f t="shared" si="9"/>
        <v>0.51476033789954556</v>
      </c>
      <c r="T17" s="142">
        <f t="shared" si="6"/>
        <v>0.98899484903596047</v>
      </c>
      <c r="U17" s="5">
        <f t="shared" si="10"/>
        <v>3.3435954630668618</v>
      </c>
      <c r="W17" s="4" t="s">
        <v>237</v>
      </c>
      <c r="X17" s="4" t="s">
        <v>6</v>
      </c>
      <c r="Y17" s="7">
        <v>2007</v>
      </c>
      <c r="Z17" s="86">
        <v>8940493</v>
      </c>
      <c r="AA17" s="86">
        <v>8555900</v>
      </c>
      <c r="AB17" s="11">
        <f t="shared" si="1"/>
        <v>10839276.578352928</v>
      </c>
      <c r="AC17" s="7">
        <v>2007</v>
      </c>
      <c r="AD17" s="87">
        <v>3368564</v>
      </c>
      <c r="AE17" s="87">
        <v>2944571</v>
      </c>
      <c r="AF17" s="87">
        <v>1489922</v>
      </c>
      <c r="AG17" s="7">
        <v>2007</v>
      </c>
      <c r="AH17" s="88">
        <v>7315620</v>
      </c>
      <c r="AI17" s="88">
        <v>6819050</v>
      </c>
      <c r="AJ17" s="4"/>
    </row>
    <row r="18" spans="9:36" ht="14.5">
      <c r="I18" s="7">
        <v>2008</v>
      </c>
      <c r="J18" s="5">
        <f t="shared" si="0"/>
        <v>0.55246885040230553</v>
      </c>
      <c r="K18" s="5">
        <f t="shared" si="2"/>
        <v>0.44753114959769447</v>
      </c>
      <c r="L18" s="2">
        <f t="shared" si="7"/>
        <v>0.54765250294682644</v>
      </c>
      <c r="M18" s="2">
        <f t="shared" si="7"/>
        <v>0.45234749705317351</v>
      </c>
      <c r="N18" s="131">
        <f t="shared" si="3"/>
        <v>-0.49594898918225994</v>
      </c>
      <c r="O18" s="132">
        <f t="shared" si="4"/>
        <v>1.3230172331128998</v>
      </c>
      <c r="P18" s="138">
        <f t="shared" si="5"/>
        <v>2.7804489638334928</v>
      </c>
      <c r="Q18" s="131">
        <f t="shared" si="8"/>
        <v>0.72455369915606449</v>
      </c>
      <c r="R18" s="132">
        <f t="shared" si="8"/>
        <v>1.2577291294741701</v>
      </c>
      <c r="S18" s="133">
        <f t="shared" si="9"/>
        <v>-2.4782318178124942</v>
      </c>
      <c r="T18" s="142">
        <f t="shared" si="6"/>
        <v>0.96478647283013674</v>
      </c>
      <c r="U18" s="5">
        <f t="shared" si="10"/>
        <v>-0.49594898918225994</v>
      </c>
      <c r="W18" s="4" t="s">
        <v>237</v>
      </c>
      <c r="X18" s="4" t="s">
        <v>6</v>
      </c>
      <c r="Y18" s="7">
        <v>2008</v>
      </c>
      <c r="Z18" s="86">
        <v>9754145</v>
      </c>
      <c r="AA18" s="86">
        <v>9192567</v>
      </c>
      <c r="AB18" s="11">
        <f t="shared" si="1"/>
        <v>11144886.101699317</v>
      </c>
      <c r="AC18" s="7">
        <v>2008</v>
      </c>
      <c r="AD18" s="87">
        <v>3351899</v>
      </c>
      <c r="AE18" s="87">
        <v>3021539</v>
      </c>
      <c r="AF18" s="87">
        <v>1565514</v>
      </c>
      <c r="AG18" s="7">
        <v>2008</v>
      </c>
      <c r="AH18" s="88">
        <v>7413050</v>
      </c>
      <c r="AI18" s="88">
        <v>6952130</v>
      </c>
      <c r="AJ18" s="4"/>
    </row>
    <row r="19" spans="9:36" ht="14.5">
      <c r="I19" s="7">
        <v>2009</v>
      </c>
      <c r="J19" s="5">
        <f t="shared" si="0"/>
        <v>0.5672516668827412</v>
      </c>
      <c r="K19" s="5">
        <f t="shared" si="2"/>
        <v>0.4327483331172588</v>
      </c>
      <c r="L19" s="2">
        <f t="shared" si="7"/>
        <v>0.55986025864252342</v>
      </c>
      <c r="M19" s="2">
        <f t="shared" si="7"/>
        <v>0.44013974135747663</v>
      </c>
      <c r="N19" s="131">
        <f t="shared" si="3"/>
        <v>-4.8516341978430688</v>
      </c>
      <c r="O19" s="132">
        <f t="shared" si="4"/>
        <v>-2.9758335167871408</v>
      </c>
      <c r="P19" s="138">
        <f t="shared" si="5"/>
        <v>2.8458405679906207</v>
      </c>
      <c r="Q19" s="131">
        <f t="shared" si="8"/>
        <v>-1.6660509223855386</v>
      </c>
      <c r="R19" s="132">
        <f t="shared" si="8"/>
        <v>1.2525675315400062</v>
      </c>
      <c r="S19" s="133">
        <f t="shared" si="9"/>
        <v>-4.4381508069975357</v>
      </c>
      <c r="T19" s="142">
        <f t="shared" si="6"/>
        <v>0.92290407076829939</v>
      </c>
      <c r="U19" s="5">
        <f t="shared" si="10"/>
        <v>-4.8516341978430688</v>
      </c>
      <c r="W19" s="4" t="s">
        <v>237</v>
      </c>
      <c r="X19" s="4" t="s">
        <v>6</v>
      </c>
      <c r="Y19" s="7">
        <v>2009</v>
      </c>
      <c r="Z19" s="86">
        <v>10273914</v>
      </c>
      <c r="AA19" s="86">
        <v>10035720</v>
      </c>
      <c r="AB19" s="11">
        <f t="shared" si="1"/>
        <v>11466607.923969334</v>
      </c>
      <c r="AC19" s="7">
        <v>2009</v>
      </c>
      <c r="AD19" s="87">
        <v>3193159</v>
      </c>
      <c r="AE19" s="87">
        <v>2947488</v>
      </c>
      <c r="AF19" s="87">
        <v>1564886</v>
      </c>
      <c r="AG19" s="7">
        <v>2009</v>
      </c>
      <c r="AH19" s="88">
        <v>7195700</v>
      </c>
      <c r="AI19" s="88">
        <v>6734850</v>
      </c>
      <c r="AJ19" s="4"/>
    </row>
    <row r="20" spans="9:36" ht="14.5">
      <c r="I20" s="7">
        <v>2010</v>
      </c>
      <c r="J20" s="5">
        <f t="shared" si="0"/>
        <v>0.54672369924828335</v>
      </c>
      <c r="K20" s="5">
        <f t="shared" si="2"/>
        <v>0.45327630075171665</v>
      </c>
      <c r="L20" s="2">
        <f t="shared" si="7"/>
        <v>0.55698768306551227</v>
      </c>
      <c r="M20" s="2">
        <f t="shared" si="7"/>
        <v>0.44301231693448773</v>
      </c>
      <c r="N20" s="131">
        <f t="shared" si="3"/>
        <v>5.887835702476707</v>
      </c>
      <c r="O20" s="132">
        <f t="shared" si="4"/>
        <v>2.3222837434035526</v>
      </c>
      <c r="P20" s="138">
        <f t="shared" si="5"/>
        <v>1.6887021379830003</v>
      </c>
      <c r="Q20" s="131">
        <f t="shared" si="8"/>
        <v>1.2934834416590493</v>
      </c>
      <c r="R20" s="132">
        <f t="shared" si="8"/>
        <v>0.74811584676007192</v>
      </c>
      <c r="S20" s="133">
        <f t="shared" si="9"/>
        <v>3.8462364140575858</v>
      </c>
      <c r="T20" s="142">
        <f t="shared" si="6"/>
        <v>0.95909263079581053</v>
      </c>
      <c r="U20" s="5">
        <f t="shared" si="10"/>
        <v>5.887835702476707</v>
      </c>
      <c r="W20" s="4" t="s">
        <v>237</v>
      </c>
      <c r="X20" s="4" t="s">
        <v>6</v>
      </c>
      <c r="Y20" s="7">
        <v>2010</v>
      </c>
      <c r="Z20" s="86">
        <v>10648660</v>
      </c>
      <c r="AA20" s="86">
        <v>10448883</v>
      </c>
      <c r="AB20" s="11">
        <f t="shared" si="1"/>
        <v>11661888.994245859</v>
      </c>
      <c r="AC20" s="7">
        <v>2010</v>
      </c>
      <c r="AD20" s="87">
        <v>3386812</v>
      </c>
      <c r="AE20" s="87">
        <v>3153052</v>
      </c>
      <c r="AF20" s="87">
        <v>1614251</v>
      </c>
      <c r="AG20" s="7">
        <v>2010</v>
      </c>
      <c r="AH20" s="88">
        <v>7364760</v>
      </c>
      <c r="AI20" s="88">
        <v>6896530</v>
      </c>
      <c r="AJ20" s="4"/>
    </row>
    <row r="21" spans="9:36" ht="14.5">
      <c r="I21" s="7">
        <v>2011</v>
      </c>
      <c r="J21" s="5">
        <f t="shared" si="0"/>
        <v>0.55047968982353157</v>
      </c>
      <c r="K21" s="5">
        <f t="shared" si="2"/>
        <v>0.44952031017646843</v>
      </c>
      <c r="L21" s="2">
        <f t="shared" si="7"/>
        <v>0.54860169453590746</v>
      </c>
      <c r="M21" s="2">
        <f t="shared" si="7"/>
        <v>0.45139830546409254</v>
      </c>
      <c r="N21" s="131">
        <f t="shared" si="3"/>
        <v>3.5809589200161085</v>
      </c>
      <c r="O21" s="132">
        <f t="shared" si="4"/>
        <v>2.321461285834836</v>
      </c>
      <c r="P21" s="138">
        <f t="shared" si="5"/>
        <v>1.7567022191546044</v>
      </c>
      <c r="Q21" s="131">
        <f t="shared" si="8"/>
        <v>1.2735575952084977</v>
      </c>
      <c r="R21" s="132">
        <f t="shared" si="8"/>
        <v>0.79297240493139942</v>
      </c>
      <c r="S21" s="133">
        <f t="shared" si="9"/>
        <v>1.5144289198762113</v>
      </c>
      <c r="T21" s="142">
        <f t="shared" si="6"/>
        <v>0.97372794798719975</v>
      </c>
      <c r="U21" s="5">
        <f t="shared" si="10"/>
        <v>3.5809589200161085</v>
      </c>
      <c r="W21" s="4" t="s">
        <v>237</v>
      </c>
      <c r="X21" s="4" t="s">
        <v>6</v>
      </c>
      <c r="Y21" s="7">
        <v>2011</v>
      </c>
      <c r="Z21" s="86">
        <v>11044222</v>
      </c>
      <c r="AA21" s="86">
        <v>10837378</v>
      </c>
      <c r="AB21" s="11">
        <f t="shared" si="1"/>
        <v>11868563.671361674</v>
      </c>
      <c r="AC21" s="7">
        <v>2011</v>
      </c>
      <c r="AD21" s="87">
        <v>3510290</v>
      </c>
      <c r="AE21" s="87">
        <v>3303265</v>
      </c>
      <c r="AF21" s="87">
        <v>1709358</v>
      </c>
      <c r="AG21" s="7">
        <v>2011</v>
      </c>
      <c r="AH21" s="88">
        <v>7537730</v>
      </c>
      <c r="AI21" s="88">
        <v>7085800</v>
      </c>
      <c r="AJ21" s="4"/>
    </row>
    <row r="22" spans="9:36" ht="14.5">
      <c r="I22" s="7">
        <v>2012</v>
      </c>
      <c r="J22" s="5">
        <f t="shared" si="0"/>
        <v>0.56842575881067403</v>
      </c>
      <c r="K22" s="5">
        <f t="shared" si="2"/>
        <v>0.43157424118932597</v>
      </c>
      <c r="L22" s="2">
        <f t="shared" si="7"/>
        <v>0.5594527243171028</v>
      </c>
      <c r="M22" s="2">
        <f t="shared" si="7"/>
        <v>0.4405472756828972</v>
      </c>
      <c r="N22" s="131">
        <f t="shared" si="3"/>
        <v>-0.51226477377142032</v>
      </c>
      <c r="O22" s="132">
        <f t="shared" si="4"/>
        <v>-0.1028689918165071</v>
      </c>
      <c r="P22" s="138">
        <f t="shared" si="5"/>
        <v>1.9502501654066862</v>
      </c>
      <c r="Q22" s="131">
        <f t="shared" si="8"/>
        <v>-5.7550337719498655E-2</v>
      </c>
      <c r="R22" s="132">
        <f t="shared" si="8"/>
        <v>0.85917739727003528</v>
      </c>
      <c r="S22" s="133">
        <f t="shared" si="9"/>
        <v>-1.3138918333219569</v>
      </c>
      <c r="T22" s="142">
        <f t="shared" si="6"/>
        <v>0.9610178970061416</v>
      </c>
      <c r="U22" s="5">
        <f t="shared" si="10"/>
        <v>-0.51226477377142032</v>
      </c>
      <c r="W22" s="4" t="s">
        <v>237</v>
      </c>
      <c r="X22" s="4" t="s">
        <v>6</v>
      </c>
      <c r="Y22" s="7">
        <v>2012</v>
      </c>
      <c r="Z22" s="86">
        <v>11406205</v>
      </c>
      <c r="AA22" s="86">
        <v>11261726</v>
      </c>
      <c r="AB22" s="11">
        <f t="shared" si="1"/>
        <v>12102302.188459197</v>
      </c>
      <c r="AC22" s="7">
        <v>2012</v>
      </c>
      <c r="AD22" s="87">
        <v>3492354</v>
      </c>
      <c r="AE22" s="87">
        <v>3320607</v>
      </c>
      <c r="AF22" s="87">
        <v>1777972</v>
      </c>
      <c r="AG22" s="7">
        <v>2012</v>
      </c>
      <c r="AH22" s="88">
        <v>7529980</v>
      </c>
      <c r="AI22" s="88">
        <v>7092960</v>
      </c>
      <c r="AJ22" s="4"/>
    </row>
    <row r="23" spans="9:36" ht="14.5">
      <c r="I23" s="7">
        <v>2013</v>
      </c>
      <c r="J23" s="5">
        <f t="shared" si="0"/>
        <v>0.57207946693764999</v>
      </c>
      <c r="K23" s="5">
        <f t="shared" si="2"/>
        <v>0.42792053306235001</v>
      </c>
      <c r="L23" s="2">
        <f t="shared" si="7"/>
        <v>0.57025261287416207</v>
      </c>
      <c r="M23" s="2">
        <f t="shared" si="7"/>
        <v>0.42974738712583799</v>
      </c>
      <c r="N23" s="131">
        <f t="shared" si="3"/>
        <v>1.1631647856450655</v>
      </c>
      <c r="O23" s="132">
        <f t="shared" si="4"/>
        <v>0.3858426810197102</v>
      </c>
      <c r="P23" s="138">
        <f t="shared" si="5"/>
        <v>1.6926382542251872</v>
      </c>
      <c r="Q23" s="131">
        <f t="shared" si="8"/>
        <v>0.22002779700986161</v>
      </c>
      <c r="R23" s="132">
        <f t="shared" si="8"/>
        <v>0.72740686710251412</v>
      </c>
      <c r="S23" s="133">
        <f t="shared" si="9"/>
        <v>0.21573012153268978</v>
      </c>
      <c r="T23" s="142">
        <f t="shared" si="6"/>
        <v>0.96309333995618607</v>
      </c>
      <c r="U23" s="5">
        <f t="shared" si="10"/>
        <v>1.1631647856450655</v>
      </c>
      <c r="W23" s="4" t="s">
        <v>237</v>
      </c>
      <c r="X23" s="4" t="s">
        <v>6</v>
      </c>
      <c r="Y23" s="7">
        <v>2013</v>
      </c>
      <c r="Z23" s="86">
        <v>11740076</v>
      </c>
      <c r="AA23" s="86">
        <v>11600914</v>
      </c>
      <c r="AB23" s="11">
        <f t="shared" si="1"/>
        <v>12308893.877527796</v>
      </c>
      <c r="AC23" s="7">
        <v>2013</v>
      </c>
      <c r="AD23" s="87">
        <v>3533213</v>
      </c>
      <c r="AE23" s="87">
        <v>3392439</v>
      </c>
      <c r="AF23" s="87">
        <v>1832358</v>
      </c>
      <c r="AG23" s="7">
        <v>2013</v>
      </c>
      <c r="AH23" s="88">
        <v>7559090</v>
      </c>
      <c r="AI23" s="88">
        <v>7136930</v>
      </c>
      <c r="AJ23" s="4"/>
    </row>
    <row r="24" spans="9:36" ht="14.5">
      <c r="I24" s="7">
        <v>2014</v>
      </c>
      <c r="J24" s="5">
        <f t="shared" si="0"/>
        <v>0.5676985460415841</v>
      </c>
      <c r="K24" s="5">
        <f t="shared" si="2"/>
        <v>0.4323014539584159</v>
      </c>
      <c r="L24" s="2">
        <f t="shared" si="7"/>
        <v>0.56988900648961704</v>
      </c>
      <c r="M24" s="2">
        <f t="shared" si="7"/>
        <v>0.43011099351038296</v>
      </c>
      <c r="N24" s="131">
        <f t="shared" si="3"/>
        <v>2.7001852246948843</v>
      </c>
      <c r="O24" s="132">
        <f t="shared" si="4"/>
        <v>1.4812187050443626</v>
      </c>
      <c r="P24" s="138">
        <f t="shared" si="5"/>
        <v>1.6496464469891947</v>
      </c>
      <c r="Q24" s="131">
        <f t="shared" si="8"/>
        <v>0.8441302562115689</v>
      </c>
      <c r="R24" s="132">
        <f t="shared" si="8"/>
        <v>0.7095310722553958</v>
      </c>
      <c r="S24" s="133">
        <f t="shared" si="9"/>
        <v>1.1465238962279196</v>
      </c>
      <c r="T24" s="142">
        <f>T25*EXP(-S25/100)</f>
        <v>0.97419897798435329</v>
      </c>
      <c r="U24" s="5">
        <f t="shared" si="10"/>
        <v>2.7001852246948843</v>
      </c>
      <c r="W24" s="4" t="s">
        <v>237</v>
      </c>
      <c r="X24" s="4" t="s">
        <v>6</v>
      </c>
      <c r="Y24" s="7">
        <v>2014</v>
      </c>
      <c r="Z24" s="86">
        <v>12230582</v>
      </c>
      <c r="AA24" s="86">
        <v>11935352</v>
      </c>
      <c r="AB24" s="11">
        <f t="shared" si="1"/>
        <v>12513631.185942844</v>
      </c>
      <c r="AC24" s="7">
        <v>2014</v>
      </c>
      <c r="AD24" s="87">
        <v>3629916</v>
      </c>
      <c r="AE24" s="87">
        <v>3549983</v>
      </c>
      <c r="AF24" s="87">
        <v>1904145</v>
      </c>
      <c r="AG24" s="7">
        <v>2014</v>
      </c>
      <c r="AH24" s="88">
        <v>7671890</v>
      </c>
      <c r="AI24" s="88">
        <v>7248670</v>
      </c>
      <c r="AJ24" s="4"/>
    </row>
    <row r="25" spans="9:36" ht="14.5">
      <c r="I25" s="7">
        <v>2015</v>
      </c>
      <c r="J25" s="5">
        <f t="shared" si="0"/>
        <v>0.55380018252312491</v>
      </c>
      <c r="K25" s="5">
        <f t="shared" si="2"/>
        <v>0.44619981747687509</v>
      </c>
      <c r="L25" s="2">
        <f t="shared" si="7"/>
        <v>0.56074936428235445</v>
      </c>
      <c r="M25" s="2">
        <f t="shared" si="7"/>
        <v>0.4392506357176455</v>
      </c>
      <c r="N25" s="131">
        <f t="shared" si="3"/>
        <v>4.2640019383002326</v>
      </c>
      <c r="O25" s="132">
        <f t="shared" si="4"/>
        <v>1.5611565802696958</v>
      </c>
      <c r="P25" s="138">
        <f t="shared" si="5"/>
        <v>1.7634891020307464</v>
      </c>
      <c r="Q25" s="131">
        <f t="shared" si="8"/>
        <v>0.87541755993144643</v>
      </c>
      <c r="R25" s="132">
        <f t="shared" si="8"/>
        <v>0.7746137091481452</v>
      </c>
      <c r="S25" s="133">
        <f t="shared" si="9"/>
        <v>2.6139706692206408</v>
      </c>
      <c r="T25" s="142">
        <v>1</v>
      </c>
      <c r="U25" s="5">
        <f t="shared" si="10"/>
        <v>4.2640019383002326</v>
      </c>
      <c r="W25" s="4" t="s">
        <v>237</v>
      </c>
      <c r="X25" s="4" t="s">
        <v>6</v>
      </c>
      <c r="Y25" s="7">
        <v>2015</v>
      </c>
      <c r="Z25" s="86">
        <v>12736265</v>
      </c>
      <c r="AA25" s="86">
        <v>12448180</v>
      </c>
      <c r="AB25" s="11">
        <f>Z25</f>
        <v>12736265</v>
      </c>
      <c r="AC25" s="7">
        <v>2015</v>
      </c>
      <c r="AD25" s="87">
        <v>3788043</v>
      </c>
      <c r="AE25" s="87">
        <v>3788043</v>
      </c>
      <c r="AF25" s="87">
        <v>1987350</v>
      </c>
      <c r="AG25" s="7">
        <v>2015</v>
      </c>
      <c r="AH25" s="88">
        <v>7792600</v>
      </c>
      <c r="AI25" s="88">
        <v>7382250</v>
      </c>
      <c r="AJ25" s="4"/>
    </row>
    <row r="26" spans="9:36" ht="14.5">
      <c r="I26" s="7">
        <v>2016</v>
      </c>
      <c r="J26" s="5">
        <f t="shared" si="0"/>
        <v>0.55985326915035472</v>
      </c>
      <c r="K26" s="5">
        <f t="shared" si="2"/>
        <v>0.44014673084964528</v>
      </c>
      <c r="L26" s="2">
        <f t="shared" si="7"/>
        <v>0.55682672583673987</v>
      </c>
      <c r="M26" s="2">
        <f t="shared" si="7"/>
        <v>0.44317327416326019</v>
      </c>
      <c r="N26" s="131">
        <f t="shared" si="3"/>
        <v>1.6509035214600232</v>
      </c>
      <c r="O26" s="132">
        <f t="shared" si="4"/>
        <v>2.6480703409442086</v>
      </c>
      <c r="P26" s="138">
        <f t="shared" si="5"/>
        <v>1.9065437221886583</v>
      </c>
      <c r="Q26" s="131">
        <f t="shared" si="8"/>
        <v>1.474516337733343</v>
      </c>
      <c r="R26" s="132">
        <f t="shared" si="8"/>
        <v>0.8449292236977568</v>
      </c>
      <c r="S26" s="133">
        <f t="shared" si="9"/>
        <v>-0.66854203997107664</v>
      </c>
      <c r="T26" s="142">
        <f>T25*EXP(S26/100)</f>
        <v>0.99333687730573395</v>
      </c>
      <c r="U26" s="5">
        <f t="shared" si="10"/>
        <v>1.6509035214600232</v>
      </c>
      <c r="W26" s="4" t="s">
        <v>237</v>
      </c>
      <c r="X26" s="4" t="s">
        <v>6</v>
      </c>
      <c r="Y26" s="7">
        <v>2016</v>
      </c>
      <c r="Z26" s="86">
        <v>13393157</v>
      </c>
      <c r="AA26" s="86">
        <v>12981417</v>
      </c>
      <c r="AB26" s="11">
        <f>AB25*(AA26/Z25)</f>
        <v>12981416.999999998</v>
      </c>
      <c r="AC26" s="7">
        <v>2016</v>
      </c>
      <c r="AD26" s="87">
        <v>3851099</v>
      </c>
      <c r="AE26" s="87">
        <v>3910818</v>
      </c>
      <c r="AF26" s="87">
        <v>2085848</v>
      </c>
      <c r="AG26" s="7">
        <v>2016</v>
      </c>
      <c r="AH26" s="88">
        <v>8001710</v>
      </c>
      <c r="AI26" s="88">
        <v>7622960</v>
      </c>
      <c r="AJ26" s="4"/>
    </row>
    <row r="27" spans="9:36" ht="14.5">
      <c r="I27" s="7">
        <v>2017</v>
      </c>
      <c r="J27" s="5">
        <f t="shared" si="0"/>
        <v>0.55869908656294609</v>
      </c>
      <c r="K27" s="5">
        <f t="shared" si="2"/>
        <v>0.44130091343705391</v>
      </c>
      <c r="L27" s="2">
        <f t="shared" si="7"/>
        <v>0.5592761778566504</v>
      </c>
      <c r="M27" s="2">
        <f t="shared" si="7"/>
        <v>0.4407238221433496</v>
      </c>
      <c r="N27" s="131">
        <f t="shared" si="3"/>
        <v>2.7360072636955834</v>
      </c>
      <c r="O27" s="132">
        <f t="shared" si="4"/>
        <v>1.6431961461918831</v>
      </c>
      <c r="P27" s="138">
        <f t="shared" si="5"/>
        <v>2.3261304292493179</v>
      </c>
      <c r="Q27" s="131">
        <f t="shared" si="8"/>
        <v>0.91900046011097414</v>
      </c>
      <c r="R27" s="132">
        <f t="shared" si="8"/>
        <v>1.0251810935827099</v>
      </c>
      <c r="S27" s="133">
        <f t="shared" si="9"/>
        <v>0.79182571000189927</v>
      </c>
      <c r="T27" s="142">
        <f>T26*EXP(S27/100)</f>
        <v>1.0012335969558646</v>
      </c>
      <c r="U27" s="5">
        <f t="shared" si="10"/>
        <v>2.7360072636955834</v>
      </c>
      <c r="W27" s="4" t="s">
        <v>237</v>
      </c>
      <c r="X27" s="4" t="s">
        <v>6</v>
      </c>
      <c r="Y27" s="7">
        <v>2017</v>
      </c>
      <c r="Z27" s="86">
        <v>14308048</v>
      </c>
      <c r="AA27" s="86">
        <v>13708351</v>
      </c>
      <c r="AB27" s="11">
        <f>AB26*(AA27/Z26)</f>
        <v>13286921.127958627</v>
      </c>
      <c r="AC27" s="7">
        <v>2017</v>
      </c>
      <c r="AD27" s="87">
        <v>3957920</v>
      </c>
      <c r="AE27" s="87">
        <v>4100646</v>
      </c>
      <c r="AF27" s="87">
        <v>2185563</v>
      </c>
      <c r="AG27" s="7">
        <v>2017</v>
      </c>
      <c r="AH27" s="88">
        <v>8134280</v>
      </c>
      <c r="AI27" s="88">
        <v>7759830</v>
      </c>
      <c r="AJ27" s="4"/>
    </row>
    <row r="28" spans="9:36" ht="14.5">
      <c r="I28" s="7">
        <v>2018</v>
      </c>
      <c r="J28" s="5">
        <f t="shared" si="0"/>
        <v>0.56467308543035089</v>
      </c>
      <c r="K28" s="5">
        <f t="shared" si="2"/>
        <v>0.43532691456964911</v>
      </c>
      <c r="L28" s="2">
        <f t="shared" si="7"/>
        <v>0.56168608599664849</v>
      </c>
      <c r="M28" s="2">
        <f t="shared" si="7"/>
        <v>0.43831391400335151</v>
      </c>
      <c r="N28" s="131">
        <f t="shared" si="3"/>
        <v>1.9849590849796428</v>
      </c>
      <c r="O28" s="132">
        <f t="shared" si="4"/>
        <v>1.5581879392540188</v>
      </c>
      <c r="P28" s="138">
        <f t="shared" si="5"/>
        <v>2.3100072903350366</v>
      </c>
      <c r="Q28" s="131">
        <f t="shared" si="8"/>
        <v>0.87521248484677328</v>
      </c>
      <c r="R28" s="132">
        <f t="shared" si="8"/>
        <v>1.0125083368030263</v>
      </c>
      <c r="S28" s="133">
        <f t="shared" si="9"/>
        <v>9.72382633298432E-2</v>
      </c>
      <c r="T28" s="142">
        <f>T27*EXP(S28/100)</f>
        <v>1.0022076526180745</v>
      </c>
      <c r="U28" s="5">
        <f t="shared" si="10"/>
        <v>1.9849590849796428</v>
      </c>
      <c r="W28" s="4" t="s">
        <v>237</v>
      </c>
      <c r="X28" s="4" t="s">
        <v>6</v>
      </c>
      <c r="Y28" s="7">
        <v>2018</v>
      </c>
      <c r="Z28" s="86">
        <v>15083656</v>
      </c>
      <c r="AA28" s="86">
        <v>14642412</v>
      </c>
      <c r="AB28" s="11">
        <f>AB27*(AA28/Z27)</f>
        <v>13597422.469303634</v>
      </c>
      <c r="AC28" s="7">
        <v>2018</v>
      </c>
      <c r="AD28" s="87">
        <v>4037268</v>
      </c>
      <c r="AE28" s="87">
        <v>4278918</v>
      </c>
      <c r="AF28" s="87">
        <v>2309070</v>
      </c>
      <c r="AG28" s="7">
        <v>2018</v>
      </c>
      <c r="AH28" s="88">
        <v>8262020</v>
      </c>
      <c r="AI28" s="88">
        <v>7895730</v>
      </c>
      <c r="AJ28" s="4"/>
    </row>
    <row r="29" spans="9:36" ht="14.5">
      <c r="I29" s="7">
        <v>2019</v>
      </c>
      <c r="J29" s="5">
        <f t="shared" si="0"/>
        <v>0.55818586838139472</v>
      </c>
      <c r="K29" s="5">
        <f t="shared" si="2"/>
        <v>0.44181413161860528</v>
      </c>
      <c r="L29" s="2">
        <f t="shared" si="7"/>
        <v>0.56142947690587275</v>
      </c>
      <c r="M29" s="2">
        <f t="shared" si="7"/>
        <v>0.4385705230941272</v>
      </c>
      <c r="N29" s="134">
        <f t="shared" si="3"/>
        <v>2.05613558676081</v>
      </c>
      <c r="O29" s="135">
        <f t="shared" si="4"/>
        <v>-0.28022698285390391</v>
      </c>
      <c r="P29" s="139"/>
      <c r="Q29" s="134"/>
      <c r="R29" s="135"/>
      <c r="S29" s="136"/>
      <c r="T29" s="143"/>
      <c r="U29" s="5"/>
      <c r="W29" s="4" t="s">
        <v>237</v>
      </c>
      <c r="X29" s="4" t="s">
        <v>6</v>
      </c>
      <c r="Y29" s="7">
        <v>2019</v>
      </c>
      <c r="Z29" s="86"/>
      <c r="AA29" s="86"/>
      <c r="AB29" s="11"/>
      <c r="AC29" s="7">
        <v>2019</v>
      </c>
      <c r="AD29" s="87">
        <v>4121139</v>
      </c>
      <c r="AE29" s="87">
        <v>4484615</v>
      </c>
      <c r="AF29" s="87">
        <v>2394671</v>
      </c>
      <c r="AG29" s="7">
        <v>2019</v>
      </c>
      <c r="AH29" s="88">
        <v>8238900</v>
      </c>
      <c r="AI29" s="88">
        <v>7881540</v>
      </c>
      <c r="AJ29" s="4"/>
    </row>
    <row r="30" spans="9:36" ht="14.5" customHeight="1">
      <c r="Y30" s="8"/>
      <c r="Z30" s="86"/>
      <c r="AA30" s="86"/>
      <c r="AB30" s="8"/>
      <c r="AC30" s="8"/>
      <c r="AD30" s="87"/>
      <c r="AE30" s="87"/>
      <c r="AF30" s="87"/>
      <c r="AG30" s="8"/>
      <c r="AH30" s="88"/>
      <c r="AI30" s="88"/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  <c r="Y31" s="8"/>
      <c r="Z31" s="8"/>
    </row>
    <row r="32" spans="9:36">
      <c r="J32" s="6" t="s">
        <v>23</v>
      </c>
      <c r="L32" s="6" t="s">
        <v>19</v>
      </c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89" t="s">
        <v>203</v>
      </c>
      <c r="AA4" s="89" t="s">
        <v>204</v>
      </c>
      <c r="AB4" s="13"/>
      <c r="AC4" s="7" t="s">
        <v>26</v>
      </c>
      <c r="AD4" s="90" t="s">
        <v>205</v>
      </c>
      <c r="AE4" s="90" t="s">
        <v>206</v>
      </c>
      <c r="AF4" s="90" t="s">
        <v>207</v>
      </c>
      <c r="AG4" s="7" t="s">
        <v>26</v>
      </c>
      <c r="AH4" s="91" t="s">
        <v>208</v>
      </c>
      <c r="AI4" s="91" t="s">
        <v>209</v>
      </c>
      <c r="AJ4" s="4"/>
    </row>
    <row r="5" spans="9:36" ht="14.5">
      <c r="I5" s="7">
        <v>1995</v>
      </c>
      <c r="J5" s="5">
        <f t="shared" ref="J5:J29" si="0">AF5*(AH5/AI5)/AE5</f>
        <v>0.86030413623777091</v>
      </c>
      <c r="K5" s="5">
        <f>1-J5</f>
        <v>0.13969586376222909</v>
      </c>
      <c r="N5" s="128"/>
      <c r="O5" s="129"/>
      <c r="P5" s="137"/>
      <c r="Q5" s="128"/>
      <c r="R5" s="129"/>
      <c r="S5" s="130"/>
      <c r="T5" s="141"/>
      <c r="W5" s="4" t="s">
        <v>238</v>
      </c>
      <c r="X5" s="4" t="s">
        <v>6</v>
      </c>
      <c r="Y5" s="7">
        <v>1995</v>
      </c>
      <c r="Z5" s="89" t="s">
        <v>45</v>
      </c>
      <c r="AA5" s="89" t="s">
        <v>45</v>
      </c>
      <c r="AB5" s="11" t="e">
        <f t="shared" ref="AB5:AB24" si="1">AB6/(AA6/Z5)</f>
        <v>#VALUE!</v>
      </c>
      <c r="AC5" s="7">
        <v>1995</v>
      </c>
      <c r="AD5" s="90">
        <v>20242.912547641299</v>
      </c>
      <c r="AE5" s="90">
        <v>9069.4445090000008</v>
      </c>
      <c r="AF5" s="90">
        <v>5740.5145300000004</v>
      </c>
      <c r="AG5" s="7">
        <v>1995</v>
      </c>
      <c r="AH5" s="91">
        <v>1619550.4850000001</v>
      </c>
      <c r="AI5" s="91">
        <v>1191550.936</v>
      </c>
      <c r="AJ5" s="4"/>
    </row>
    <row r="6" spans="9:36" ht="14.5">
      <c r="I6" s="7">
        <v>1996</v>
      </c>
      <c r="J6" s="5">
        <f t="shared" si="0"/>
        <v>0.82022435474917677</v>
      </c>
      <c r="K6" s="5">
        <f t="shared" ref="K6:K29" si="2">1-J6</f>
        <v>0.17977564525082323</v>
      </c>
      <c r="L6" s="2">
        <f>(J6+J5)/2</f>
        <v>0.84026424549347389</v>
      </c>
      <c r="M6" s="2">
        <f>(K6+K5)/2</f>
        <v>0.15973575450652616</v>
      </c>
      <c r="N6" s="131">
        <f t="shared" ref="N6:N29" si="3">(LN(AD6)-LN(AD5))*100</f>
        <v>2.9040686182131736</v>
      </c>
      <c r="O6" s="132">
        <f t="shared" ref="O6:O29" si="4">(LN(AH6)-LN(AH5))*100</f>
        <v>-3.6156031317897686</v>
      </c>
      <c r="P6" s="138" t="e">
        <f t="shared" ref="P6:P29" si="5">(LN(AB6)-LN(AB5))*100</f>
        <v>#VALUE!</v>
      </c>
      <c r="Q6" s="131">
        <f>L6*O6</f>
        <v>-3.0380620375371712</v>
      </c>
      <c r="R6" s="132" t="e">
        <f>M6*P6</f>
        <v>#VALUE!</v>
      </c>
      <c r="S6" s="133" t="e">
        <f>N6-Q6-R6</f>
        <v>#VALUE!</v>
      </c>
      <c r="T6" s="142" t="e">
        <f t="shared" ref="T6:T23" si="6">T7*EXP(-S7/100)</f>
        <v>#VALUE!</v>
      </c>
      <c r="U6" s="5">
        <f>N6</f>
        <v>2.9040686182131736</v>
      </c>
      <c r="W6" s="4" t="s">
        <v>238</v>
      </c>
      <c r="X6" s="4" t="s">
        <v>6</v>
      </c>
      <c r="Y6" s="7">
        <v>1996</v>
      </c>
      <c r="Z6" s="89" t="s">
        <v>45</v>
      </c>
      <c r="AA6" s="89" t="s">
        <v>45</v>
      </c>
      <c r="AB6" s="11" t="e">
        <f t="shared" si="1"/>
        <v>#VALUE!</v>
      </c>
      <c r="AC6" s="7">
        <v>1996</v>
      </c>
      <c r="AD6" s="90">
        <v>20839.399898722801</v>
      </c>
      <c r="AE6" s="90">
        <v>10455.945276</v>
      </c>
      <c r="AF6" s="90">
        <v>6427.7647500000003</v>
      </c>
      <c r="AG6" s="7">
        <v>1996</v>
      </c>
      <c r="AH6" s="91">
        <v>1562039.909</v>
      </c>
      <c r="AI6" s="91">
        <v>1170728.355</v>
      </c>
      <c r="AJ6" s="4"/>
    </row>
    <row r="7" spans="9:36" ht="14.5">
      <c r="I7" s="7">
        <v>1997</v>
      </c>
      <c r="J7" s="5">
        <f t="shared" si="0"/>
        <v>0.77741689419273885</v>
      </c>
      <c r="K7" s="5">
        <f t="shared" si="2"/>
        <v>0.22258310580726115</v>
      </c>
      <c r="L7" s="2">
        <f t="shared" ref="L7:M29" si="7">(J7+J6)/2</f>
        <v>0.79882062447095781</v>
      </c>
      <c r="M7" s="2">
        <f t="shared" si="7"/>
        <v>0.20117937552904219</v>
      </c>
      <c r="N7" s="131">
        <f t="shared" si="3"/>
        <v>4.715999249400582</v>
      </c>
      <c r="O7" s="132">
        <f t="shared" si="4"/>
        <v>-2.5662126672369112</v>
      </c>
      <c r="P7" s="138" t="e">
        <f t="shared" si="5"/>
        <v>#VALUE!</v>
      </c>
      <c r="Q7" s="131">
        <f t="shared" ref="Q7:R29" si="8">L7*O7</f>
        <v>-2.0499436053674716</v>
      </c>
      <c r="R7" s="132" t="e">
        <f t="shared" si="8"/>
        <v>#VALUE!</v>
      </c>
      <c r="S7" s="133" t="e">
        <f t="shared" ref="S7:S29" si="9">N7-Q7-R7</f>
        <v>#VALUE!</v>
      </c>
      <c r="T7" s="142" t="e">
        <f t="shared" si="6"/>
        <v>#VALUE!</v>
      </c>
      <c r="U7" s="5">
        <f t="shared" ref="U7:U29" si="10">N7</f>
        <v>4.715999249400582</v>
      </c>
      <c r="W7" s="4" t="s">
        <v>238</v>
      </c>
      <c r="X7" s="4" t="s">
        <v>6</v>
      </c>
      <c r="Y7" s="7">
        <v>1997</v>
      </c>
      <c r="Z7" s="89" t="s">
        <v>45</v>
      </c>
      <c r="AA7" s="89" t="s">
        <v>45</v>
      </c>
      <c r="AB7" s="11" t="e">
        <f t="shared" si="1"/>
        <v>#VALUE!</v>
      </c>
      <c r="AC7" s="7">
        <v>1997</v>
      </c>
      <c r="AD7" s="90">
        <v>21845.728562875702</v>
      </c>
      <c r="AE7" s="90">
        <v>12052.686863999999</v>
      </c>
      <c r="AF7" s="90">
        <v>7057.5608339999999</v>
      </c>
      <c r="AG7" s="7">
        <v>1997</v>
      </c>
      <c r="AH7" s="91">
        <v>1522464.608</v>
      </c>
      <c r="AI7" s="91">
        <v>1146737.43</v>
      </c>
      <c r="AJ7" s="4"/>
    </row>
    <row r="8" spans="9:36" ht="14.5">
      <c r="I8" s="7">
        <v>1998</v>
      </c>
      <c r="J8" s="5">
        <f t="shared" si="0"/>
        <v>0.76102095981890017</v>
      </c>
      <c r="K8" s="5">
        <f t="shared" si="2"/>
        <v>0.23897904018109983</v>
      </c>
      <c r="L8" s="2">
        <f t="shared" si="7"/>
        <v>0.76921892700581951</v>
      </c>
      <c r="M8" s="2">
        <f t="shared" si="7"/>
        <v>0.23078107299418049</v>
      </c>
      <c r="N8" s="131">
        <f t="shared" si="3"/>
        <v>2.9355522668280898</v>
      </c>
      <c r="O8" s="132">
        <f t="shared" si="4"/>
        <v>0.66015296344392738</v>
      </c>
      <c r="P8" s="138" t="e">
        <f t="shared" si="5"/>
        <v>#VALUE!</v>
      </c>
      <c r="Q8" s="131">
        <f t="shared" si="8"/>
        <v>0.50780215420004982</v>
      </c>
      <c r="R8" s="132" t="e">
        <f t="shared" si="8"/>
        <v>#VALUE!</v>
      </c>
      <c r="S8" s="133" t="e">
        <f t="shared" si="9"/>
        <v>#VALUE!</v>
      </c>
      <c r="T8" s="142" t="e">
        <f t="shared" si="6"/>
        <v>#VALUE!</v>
      </c>
      <c r="U8" s="5">
        <f t="shared" si="10"/>
        <v>2.9355522668280898</v>
      </c>
      <c r="W8" s="4" t="s">
        <v>238</v>
      </c>
      <c r="X8" s="4" t="s">
        <v>6</v>
      </c>
      <c r="Y8" s="7">
        <v>1998</v>
      </c>
      <c r="Z8" s="89" t="s">
        <v>45</v>
      </c>
      <c r="AA8" s="89" t="s">
        <v>45</v>
      </c>
      <c r="AB8" s="11" t="e">
        <f t="shared" si="1"/>
        <v>#VALUE!</v>
      </c>
      <c r="AC8" s="7">
        <v>1998</v>
      </c>
      <c r="AD8" s="90">
        <v>22496.526870541002</v>
      </c>
      <c r="AE8" s="90">
        <v>13312.955183</v>
      </c>
      <c r="AF8" s="90">
        <v>7675.0750950000001</v>
      </c>
      <c r="AG8" s="7">
        <v>1998</v>
      </c>
      <c r="AH8" s="91">
        <v>1532548.4509999999</v>
      </c>
      <c r="AI8" s="91">
        <v>1160982.7279999999</v>
      </c>
      <c r="AJ8" s="4"/>
    </row>
    <row r="9" spans="9:36" ht="14.5">
      <c r="I9" s="7">
        <v>1999</v>
      </c>
      <c r="J9" s="5">
        <f t="shared" si="0"/>
        <v>0.75172533879245018</v>
      </c>
      <c r="K9" s="5">
        <f t="shared" si="2"/>
        <v>0.24827466120754982</v>
      </c>
      <c r="L9" s="2">
        <f t="shared" si="7"/>
        <v>0.75637314930567512</v>
      </c>
      <c r="M9" s="2">
        <f t="shared" si="7"/>
        <v>0.24362685069432483</v>
      </c>
      <c r="N9" s="131">
        <f t="shared" si="3"/>
        <v>4.5961595661879073</v>
      </c>
      <c r="O9" s="132">
        <f t="shared" si="4"/>
        <v>1.6317201218052801</v>
      </c>
      <c r="P9" s="138" t="e">
        <f t="shared" si="5"/>
        <v>#VALUE!</v>
      </c>
      <c r="Q9" s="131">
        <f t="shared" si="8"/>
        <v>1.2341892873152995</v>
      </c>
      <c r="R9" s="132" t="e">
        <f t="shared" si="8"/>
        <v>#VALUE!</v>
      </c>
      <c r="S9" s="133" t="e">
        <f t="shared" si="9"/>
        <v>#VALUE!</v>
      </c>
      <c r="T9" s="142" t="e">
        <f t="shared" si="6"/>
        <v>#VALUE!</v>
      </c>
      <c r="U9" s="5">
        <f t="shared" si="10"/>
        <v>4.5961595661879073</v>
      </c>
      <c r="W9" s="4" t="s">
        <v>238</v>
      </c>
      <c r="X9" s="4" t="s">
        <v>6</v>
      </c>
      <c r="Y9" s="7">
        <v>1999</v>
      </c>
      <c r="Z9" s="89" t="s">
        <v>45</v>
      </c>
      <c r="AA9" s="89" t="s">
        <v>45</v>
      </c>
      <c r="AB9" s="11" t="e">
        <f t="shared" si="1"/>
        <v>#VALUE!</v>
      </c>
      <c r="AC9" s="7">
        <v>1999</v>
      </c>
      <c r="AD9" s="90">
        <v>23554.6330040879</v>
      </c>
      <c r="AE9" s="90">
        <v>14863.770544999999</v>
      </c>
      <c r="AF9" s="90">
        <v>8451.8046360000008</v>
      </c>
      <c r="AG9" s="7">
        <v>1999</v>
      </c>
      <c r="AH9" s="91">
        <v>1557760.4879999999</v>
      </c>
      <c r="AI9" s="91">
        <v>1178316.48</v>
      </c>
      <c r="AJ9" s="4"/>
    </row>
    <row r="10" spans="9:36" ht="14.5">
      <c r="I10" s="7">
        <v>2000</v>
      </c>
      <c r="J10" s="5">
        <f t="shared" si="0"/>
        <v>0.7535571854512465</v>
      </c>
      <c r="K10" s="5">
        <f t="shared" si="2"/>
        <v>0.2464428145487535</v>
      </c>
      <c r="L10" s="2">
        <f t="shared" si="7"/>
        <v>0.75264126212184834</v>
      </c>
      <c r="M10" s="2">
        <f t="shared" si="7"/>
        <v>0.24735873787815166</v>
      </c>
      <c r="N10" s="131">
        <f t="shared" si="3"/>
        <v>4.0001822102789575</v>
      </c>
      <c r="O10" s="132">
        <f t="shared" si="4"/>
        <v>0.41712376684674979</v>
      </c>
      <c r="P10" s="138" t="e">
        <f t="shared" si="5"/>
        <v>#VALUE!</v>
      </c>
      <c r="Q10" s="131">
        <f t="shared" si="8"/>
        <v>0.31394455834055734</v>
      </c>
      <c r="R10" s="132" t="e">
        <f t="shared" si="8"/>
        <v>#VALUE!</v>
      </c>
      <c r="S10" s="133" t="e">
        <f t="shared" si="9"/>
        <v>#VALUE!</v>
      </c>
      <c r="T10" s="142">
        <f t="shared" si="6"/>
        <v>0.7727751681378181</v>
      </c>
      <c r="U10" s="5">
        <f t="shared" si="10"/>
        <v>4.0001822102789575</v>
      </c>
      <c r="W10" s="4" t="s">
        <v>238</v>
      </c>
      <c r="X10" s="4" t="s">
        <v>6</v>
      </c>
      <c r="Y10" s="7">
        <v>2000</v>
      </c>
      <c r="Z10" s="89">
        <v>64783.045835999998</v>
      </c>
      <c r="AA10" s="89">
        <v>60800.394935999997</v>
      </c>
      <c r="AB10" s="11">
        <f t="shared" si="1"/>
        <v>110274.50801165089</v>
      </c>
      <c r="AC10" s="7">
        <v>2000</v>
      </c>
      <c r="AD10" s="90">
        <v>24515.960483361599</v>
      </c>
      <c r="AE10" s="90">
        <v>16464.202496999998</v>
      </c>
      <c r="AF10" s="90">
        <v>9528.4519020000007</v>
      </c>
      <c r="AG10" s="7">
        <v>2000</v>
      </c>
      <c r="AH10" s="91">
        <v>1564271.848</v>
      </c>
      <c r="AI10" s="91">
        <v>1201372.43</v>
      </c>
      <c r="AJ10" s="4"/>
    </row>
    <row r="11" spans="9:36" ht="14.5">
      <c r="I11" s="7">
        <v>2001</v>
      </c>
      <c r="J11" s="5">
        <f t="shared" si="0"/>
        <v>0.75510669865910141</v>
      </c>
      <c r="K11" s="5">
        <f t="shared" si="2"/>
        <v>0.24489330134089859</v>
      </c>
      <c r="L11" s="2">
        <f t="shared" si="7"/>
        <v>0.75433194205517395</v>
      </c>
      <c r="M11" s="2">
        <f t="shared" si="7"/>
        <v>0.24566805794482605</v>
      </c>
      <c r="N11" s="131">
        <f t="shared" si="3"/>
        <v>3.795170356995925</v>
      </c>
      <c r="O11" s="132">
        <f t="shared" si="4"/>
        <v>-0.26471344157013021</v>
      </c>
      <c r="P11" s="138">
        <f t="shared" si="5"/>
        <v>2.0478910084433366</v>
      </c>
      <c r="Q11" s="131">
        <f t="shared" si="8"/>
        <v>-0.19968180446770514</v>
      </c>
      <c r="R11" s="132">
        <f t="shared" si="8"/>
        <v>0.50310140692694583</v>
      </c>
      <c r="S11" s="133">
        <f t="shared" si="9"/>
        <v>3.4917507545366844</v>
      </c>
      <c r="T11" s="142">
        <f t="shared" si="6"/>
        <v>0.80023517850743109</v>
      </c>
      <c r="U11" s="5">
        <f t="shared" si="10"/>
        <v>3.795170356995925</v>
      </c>
      <c r="W11" s="4" t="s">
        <v>238</v>
      </c>
      <c r="X11" s="4" t="s">
        <v>6</v>
      </c>
      <c r="Y11" s="7">
        <v>2001</v>
      </c>
      <c r="Z11" s="89">
        <v>70464.185547000001</v>
      </c>
      <c r="AA11" s="89">
        <v>66123.409759000002</v>
      </c>
      <c r="AB11" s="11">
        <f t="shared" si="1"/>
        <v>112556.09218630628</v>
      </c>
      <c r="AC11" s="7">
        <v>2001</v>
      </c>
      <c r="AD11" s="90">
        <v>25464.263995339399</v>
      </c>
      <c r="AE11" s="90">
        <v>18555.796618</v>
      </c>
      <c r="AF11" s="90">
        <v>10755.777935</v>
      </c>
      <c r="AG11" s="7">
        <v>2001</v>
      </c>
      <c r="AH11" s="91">
        <v>1560136.486</v>
      </c>
      <c r="AI11" s="91">
        <v>1197612.9790000001</v>
      </c>
      <c r="AJ11" s="4"/>
    </row>
    <row r="12" spans="9:36" ht="14.5">
      <c r="I12" s="7">
        <v>2002</v>
      </c>
      <c r="J12" s="5">
        <f t="shared" si="0"/>
        <v>0.7423591875553669</v>
      </c>
      <c r="K12" s="5">
        <f t="shared" si="2"/>
        <v>0.2576408124446331</v>
      </c>
      <c r="L12" s="2">
        <f t="shared" si="7"/>
        <v>0.74873294310723415</v>
      </c>
      <c r="M12" s="2">
        <f t="shared" si="7"/>
        <v>0.25126705689276585</v>
      </c>
      <c r="N12" s="131">
        <f t="shared" si="3"/>
        <v>3.7938982293443502</v>
      </c>
      <c r="O12" s="132">
        <f t="shared" si="4"/>
        <v>3.0071155640387204</v>
      </c>
      <c r="P12" s="138">
        <f t="shared" si="5"/>
        <v>1.2806866540421069</v>
      </c>
      <c r="Q12" s="131">
        <f t="shared" si="8"/>
        <v>2.2515264865262816</v>
      </c>
      <c r="R12" s="132">
        <f t="shared" si="8"/>
        <v>0.32179436636300401</v>
      </c>
      <c r="S12" s="133">
        <f t="shared" si="9"/>
        <v>1.2205773764550645</v>
      </c>
      <c r="T12" s="142">
        <f t="shared" si="6"/>
        <v>0.81006252120868216</v>
      </c>
      <c r="U12" s="5">
        <f t="shared" si="10"/>
        <v>3.7938982293443502</v>
      </c>
      <c r="W12" s="4" t="s">
        <v>238</v>
      </c>
      <c r="X12" s="4" t="s">
        <v>6</v>
      </c>
      <c r="Y12" s="7">
        <v>2002</v>
      </c>
      <c r="Z12" s="89">
        <v>74879.836626999997</v>
      </c>
      <c r="AA12" s="89">
        <v>71372.414336000002</v>
      </c>
      <c r="AB12" s="11">
        <f t="shared" si="1"/>
        <v>114006.85305876051</v>
      </c>
      <c r="AC12" s="7">
        <v>2002</v>
      </c>
      <c r="AD12" s="90">
        <v>26448.912433007099</v>
      </c>
      <c r="AE12" s="90">
        <v>20566.067525999999</v>
      </c>
      <c r="AF12" s="90">
        <v>11814.756167</v>
      </c>
      <c r="AG12" s="7">
        <v>2002</v>
      </c>
      <c r="AH12" s="91">
        <v>1607764.1129999999</v>
      </c>
      <c r="AI12" s="91">
        <v>1244175.7960000001</v>
      </c>
      <c r="AJ12" s="4"/>
    </row>
    <row r="13" spans="9:36" ht="14.5">
      <c r="I13" s="7">
        <v>2003</v>
      </c>
      <c r="J13" s="5">
        <f t="shared" si="0"/>
        <v>0.72720975990318903</v>
      </c>
      <c r="K13" s="5">
        <f t="shared" si="2"/>
        <v>0.27279024009681097</v>
      </c>
      <c r="L13" s="2">
        <f t="shared" si="7"/>
        <v>0.73478447372927791</v>
      </c>
      <c r="M13" s="2">
        <f t="shared" si="7"/>
        <v>0.26521552627072204</v>
      </c>
      <c r="N13" s="131">
        <f t="shared" si="3"/>
        <v>3.0705712351990044</v>
      </c>
      <c r="O13" s="132">
        <f t="shared" si="4"/>
        <v>-0.1235810769591339</v>
      </c>
      <c r="P13" s="138">
        <f t="shared" si="5"/>
        <v>1.3521166647691985</v>
      </c>
      <c r="Q13" s="131">
        <f t="shared" si="8"/>
        <v>-9.0805456596314588E-2</v>
      </c>
      <c r="R13" s="132">
        <f t="shared" si="8"/>
        <v>0.35860233282617643</v>
      </c>
      <c r="S13" s="133">
        <f t="shared" si="9"/>
        <v>2.8027743589691427</v>
      </c>
      <c r="T13" s="142">
        <f t="shared" si="6"/>
        <v>0.83308791345118183</v>
      </c>
      <c r="U13" s="5">
        <f t="shared" si="10"/>
        <v>3.0705712351990044</v>
      </c>
      <c r="W13" s="4" t="s">
        <v>238</v>
      </c>
      <c r="X13" s="4" t="s">
        <v>6</v>
      </c>
      <c r="Y13" s="7">
        <v>2003</v>
      </c>
      <c r="Z13" s="89">
        <v>80205.215504000007</v>
      </c>
      <c r="AA13" s="89">
        <v>75899.175170000002</v>
      </c>
      <c r="AB13" s="11">
        <f t="shared" si="1"/>
        <v>115558.82732478113</v>
      </c>
      <c r="AC13" s="7">
        <v>2003</v>
      </c>
      <c r="AD13" s="90">
        <v>27273.6422910326</v>
      </c>
      <c r="AE13" s="90">
        <v>22419.073198999999</v>
      </c>
      <c r="AF13" s="90">
        <v>12756.694482000001</v>
      </c>
      <c r="AG13" s="7">
        <v>2003</v>
      </c>
      <c r="AH13" s="91">
        <v>1605778.4480000001</v>
      </c>
      <c r="AI13" s="91">
        <v>1256453.514</v>
      </c>
      <c r="AJ13" s="4"/>
    </row>
    <row r="14" spans="9:36" ht="14.5">
      <c r="I14" s="7">
        <v>2004</v>
      </c>
      <c r="J14" s="5">
        <f t="shared" si="0"/>
        <v>0.71950683298678531</v>
      </c>
      <c r="K14" s="5">
        <f t="shared" si="2"/>
        <v>0.28049316701321469</v>
      </c>
      <c r="L14" s="2">
        <f t="shared" si="7"/>
        <v>0.72335829644498717</v>
      </c>
      <c r="M14" s="2">
        <f t="shared" si="7"/>
        <v>0.27664170355501283</v>
      </c>
      <c r="N14" s="131">
        <f t="shared" si="3"/>
        <v>4.2526428884540834</v>
      </c>
      <c r="O14" s="132">
        <f t="shared" si="4"/>
        <v>1.0394354487452517</v>
      </c>
      <c r="P14" s="138">
        <f t="shared" si="5"/>
        <v>1.350533469556936</v>
      </c>
      <c r="Q14" s="131">
        <f t="shared" si="8"/>
        <v>0.75188425546889603</v>
      </c>
      <c r="R14" s="132">
        <f t="shared" si="8"/>
        <v>0.37361387972629284</v>
      </c>
      <c r="S14" s="133">
        <f t="shared" si="9"/>
        <v>3.1271447532588943</v>
      </c>
      <c r="T14" s="142">
        <f t="shared" si="6"/>
        <v>0.85955139762935839</v>
      </c>
      <c r="U14" s="5">
        <f t="shared" si="10"/>
        <v>4.2526428884540834</v>
      </c>
      <c r="W14" s="4" t="s">
        <v>238</v>
      </c>
      <c r="X14" s="4" t="s">
        <v>6</v>
      </c>
      <c r="Y14" s="7">
        <v>2004</v>
      </c>
      <c r="Z14" s="89">
        <v>88216.971816000005</v>
      </c>
      <c r="AA14" s="89">
        <v>81295.761301000006</v>
      </c>
      <c r="AB14" s="11">
        <f t="shared" si="1"/>
        <v>117130.07419012999</v>
      </c>
      <c r="AC14" s="7">
        <v>2004</v>
      </c>
      <c r="AD14" s="90">
        <v>28458.508398949401</v>
      </c>
      <c r="AE14" s="90">
        <v>24239.159582</v>
      </c>
      <c r="AF14" s="90">
        <v>13816.563961</v>
      </c>
      <c r="AG14" s="7">
        <v>2004</v>
      </c>
      <c r="AH14" s="91">
        <v>1622556.5260000001</v>
      </c>
      <c r="AI14" s="91">
        <v>1285426.9669999999</v>
      </c>
      <c r="AJ14" s="4"/>
    </row>
    <row r="15" spans="9:36" ht="14.5">
      <c r="I15" s="7">
        <v>2005</v>
      </c>
      <c r="J15" s="5">
        <f t="shared" si="0"/>
        <v>0.71968149008169957</v>
      </c>
      <c r="K15" s="5">
        <f t="shared" si="2"/>
        <v>0.28031850991830043</v>
      </c>
      <c r="L15" s="2">
        <f t="shared" si="7"/>
        <v>0.71959416153424249</v>
      </c>
      <c r="M15" s="2">
        <f t="shared" si="7"/>
        <v>0.28040583846575756</v>
      </c>
      <c r="N15" s="131">
        <f t="shared" si="3"/>
        <v>3.5633079600629003</v>
      </c>
      <c r="O15" s="132">
        <f t="shared" si="4"/>
        <v>-2.8128499908921967</v>
      </c>
      <c r="P15" s="138">
        <f t="shared" si="5"/>
        <v>1.9964527541157295</v>
      </c>
      <c r="Q15" s="131">
        <f t="shared" si="8"/>
        <v>-2.024110430717672</v>
      </c>
      <c r="R15" s="132">
        <f t="shared" si="8"/>
        <v>0.55981700847509208</v>
      </c>
      <c r="S15" s="133">
        <f t="shared" si="9"/>
        <v>5.0276013823054795</v>
      </c>
      <c r="T15" s="142">
        <f t="shared" si="6"/>
        <v>0.90387098663701027</v>
      </c>
      <c r="U15" s="5">
        <f t="shared" si="10"/>
        <v>3.5633079600629003</v>
      </c>
      <c r="W15" s="4" t="s">
        <v>238</v>
      </c>
      <c r="X15" s="4" t="s">
        <v>6</v>
      </c>
      <c r="Y15" s="7">
        <v>2005</v>
      </c>
      <c r="Z15" s="89">
        <v>94995.613178</v>
      </c>
      <c r="AA15" s="89">
        <v>89995.880428000004</v>
      </c>
      <c r="AB15" s="11">
        <f t="shared" si="1"/>
        <v>119492.01989526732</v>
      </c>
      <c r="AC15" s="7">
        <v>2005</v>
      </c>
      <c r="AD15" s="90">
        <v>29490.856331970499</v>
      </c>
      <c r="AE15" s="90">
        <v>25568.708285000001</v>
      </c>
      <c r="AF15" s="90">
        <v>14614.023877</v>
      </c>
      <c r="AG15" s="7">
        <v>2005</v>
      </c>
      <c r="AH15" s="91">
        <v>1577552.362</v>
      </c>
      <c r="AI15" s="91">
        <v>1252865.57</v>
      </c>
      <c r="AJ15" s="4"/>
    </row>
    <row r="16" spans="9:36" ht="14.5">
      <c r="I16" s="7">
        <v>2006</v>
      </c>
      <c r="J16" s="5">
        <f t="shared" si="0"/>
        <v>0.70981995267304687</v>
      </c>
      <c r="K16" s="5">
        <f t="shared" si="2"/>
        <v>0.29018004732695313</v>
      </c>
      <c r="L16" s="2">
        <f t="shared" si="7"/>
        <v>0.71475072137737317</v>
      </c>
      <c r="M16" s="2">
        <f t="shared" si="7"/>
        <v>0.28524927862262678</v>
      </c>
      <c r="N16" s="131">
        <f t="shared" si="3"/>
        <v>5.7955937576696925</v>
      </c>
      <c r="O16" s="132">
        <f t="shared" si="4"/>
        <v>-0.17289654613215077</v>
      </c>
      <c r="P16" s="138">
        <f t="shared" si="5"/>
        <v>2.6741949731880155</v>
      </c>
      <c r="Q16" s="131">
        <f t="shared" si="8"/>
        <v>-0.12357793107161104</v>
      </c>
      <c r="R16" s="132">
        <f t="shared" si="8"/>
        <v>0.76281218699813613</v>
      </c>
      <c r="S16" s="133">
        <f t="shared" si="9"/>
        <v>5.1563595017431672</v>
      </c>
      <c r="T16" s="142">
        <f t="shared" si="6"/>
        <v>0.95170035427001098</v>
      </c>
      <c r="U16" s="5">
        <f t="shared" si="10"/>
        <v>5.7955937576696925</v>
      </c>
      <c r="W16" s="4" t="s">
        <v>238</v>
      </c>
      <c r="X16" s="4" t="s">
        <v>6</v>
      </c>
      <c r="Y16" s="7">
        <v>2006</v>
      </c>
      <c r="Z16" s="89">
        <v>100796.356073</v>
      </c>
      <c r="AA16" s="89">
        <v>97570.253104000003</v>
      </c>
      <c r="AB16" s="11">
        <f t="shared" si="1"/>
        <v>122730.57918204488</v>
      </c>
      <c r="AC16" s="7">
        <v>2006</v>
      </c>
      <c r="AD16" s="90">
        <v>31250.5256870987</v>
      </c>
      <c r="AE16" s="90">
        <v>27649.612104</v>
      </c>
      <c r="AF16" s="90">
        <v>15650.426362</v>
      </c>
      <c r="AG16" s="7">
        <v>2006</v>
      </c>
      <c r="AH16" s="91">
        <v>1574827.1850000001</v>
      </c>
      <c r="AI16" s="91">
        <v>1255803.909</v>
      </c>
      <c r="AJ16" s="4"/>
    </row>
    <row r="17" spans="9:36" ht="14.5">
      <c r="I17" s="7">
        <v>2007</v>
      </c>
      <c r="J17" s="5">
        <f t="shared" si="0"/>
        <v>0.70004712577680506</v>
      </c>
      <c r="K17" s="5">
        <f t="shared" si="2"/>
        <v>0.29995287422319494</v>
      </c>
      <c r="L17" s="2">
        <f t="shared" si="7"/>
        <v>0.70493353922492596</v>
      </c>
      <c r="M17" s="2">
        <f t="shared" si="7"/>
        <v>0.29506646077507404</v>
      </c>
      <c r="N17" s="131">
        <f t="shared" si="3"/>
        <v>6.9169500673018192</v>
      </c>
      <c r="O17" s="132">
        <f t="shared" si="4"/>
        <v>2.543160718658477</v>
      </c>
      <c r="P17" s="138">
        <f t="shared" si="5"/>
        <v>3.8687716270064954</v>
      </c>
      <c r="Q17" s="131">
        <f t="shared" si="8"/>
        <v>1.7927592862217265</v>
      </c>
      <c r="R17" s="132">
        <f t="shared" si="8"/>
        <v>1.1415447515278314</v>
      </c>
      <c r="S17" s="133">
        <f t="shared" si="9"/>
        <v>3.982646029552261</v>
      </c>
      <c r="T17" s="142">
        <f t="shared" si="6"/>
        <v>0.99036809942580217</v>
      </c>
      <c r="U17" s="5">
        <f t="shared" si="10"/>
        <v>6.9169500673018192</v>
      </c>
      <c r="W17" s="4" t="s">
        <v>238</v>
      </c>
      <c r="X17" s="4" t="s">
        <v>6</v>
      </c>
      <c r="Y17" s="7">
        <v>2007</v>
      </c>
      <c r="Z17" s="89">
        <v>109307.110071</v>
      </c>
      <c r="AA17" s="89">
        <v>104772.352094</v>
      </c>
      <c r="AB17" s="11">
        <f t="shared" si="1"/>
        <v>127571.78885959937</v>
      </c>
      <c r="AC17" s="7">
        <v>2007</v>
      </c>
      <c r="AD17" s="90">
        <v>33488.620638769899</v>
      </c>
      <c r="AE17" s="90">
        <v>30729.582288000001</v>
      </c>
      <c r="AF17" s="90">
        <v>17207.010706000001</v>
      </c>
      <c r="AG17" s="7">
        <v>2007</v>
      </c>
      <c r="AH17" s="91">
        <v>1615391.189</v>
      </c>
      <c r="AI17" s="91">
        <v>1292109.159</v>
      </c>
      <c r="AJ17" s="4"/>
    </row>
    <row r="18" spans="9:36" ht="14.5">
      <c r="I18" s="7">
        <v>2008</v>
      </c>
      <c r="J18" s="5">
        <f t="shared" si="0"/>
        <v>0.71431588190177564</v>
      </c>
      <c r="K18" s="5">
        <f t="shared" si="2"/>
        <v>0.28568411809822436</v>
      </c>
      <c r="L18" s="2">
        <f t="shared" si="7"/>
        <v>0.70718150383929035</v>
      </c>
      <c r="M18" s="2">
        <f t="shared" si="7"/>
        <v>0.29281849616070965</v>
      </c>
      <c r="N18" s="131">
        <f t="shared" si="3"/>
        <v>3.1078246685085631</v>
      </c>
      <c r="O18" s="132">
        <f t="shared" si="4"/>
        <v>3.5858616675243482</v>
      </c>
      <c r="P18" s="138">
        <f t="shared" si="5"/>
        <v>2.6330462807342414</v>
      </c>
      <c r="Q18" s="131">
        <f t="shared" si="8"/>
        <v>2.5358550465995338</v>
      </c>
      <c r="R18" s="132">
        <f t="shared" si="8"/>
        <v>0.77100465224615033</v>
      </c>
      <c r="S18" s="133">
        <f t="shared" si="9"/>
        <v>-0.199035030337121</v>
      </c>
      <c r="T18" s="142">
        <f t="shared" si="6"/>
        <v>0.98839888034664425</v>
      </c>
      <c r="U18" s="5">
        <f t="shared" si="10"/>
        <v>3.1078246685085631</v>
      </c>
      <c r="W18" s="4" t="s">
        <v>238</v>
      </c>
      <c r="X18" s="4" t="s">
        <v>6</v>
      </c>
      <c r="Y18" s="7">
        <v>2008</v>
      </c>
      <c r="Z18" s="89">
        <v>117724.830376</v>
      </c>
      <c r="AA18" s="89">
        <v>112223.442572</v>
      </c>
      <c r="AB18" s="11">
        <f t="shared" si="1"/>
        <v>130975.4261327859</v>
      </c>
      <c r="AC18" s="7">
        <v>2008</v>
      </c>
      <c r="AD18" s="90">
        <v>34545.729717129303</v>
      </c>
      <c r="AE18" s="90">
        <v>33204.329092</v>
      </c>
      <c r="AF18" s="90">
        <v>18953.368165</v>
      </c>
      <c r="AG18" s="7">
        <v>2008</v>
      </c>
      <c r="AH18" s="91">
        <v>1674367.976</v>
      </c>
      <c r="AI18" s="91">
        <v>1337988.227</v>
      </c>
      <c r="AJ18" s="4"/>
    </row>
    <row r="19" spans="9:36" ht="14.5">
      <c r="I19" s="7">
        <v>2009</v>
      </c>
      <c r="J19" s="5">
        <f t="shared" si="0"/>
        <v>0.74482754549720542</v>
      </c>
      <c r="K19" s="5">
        <f t="shared" si="2"/>
        <v>0.25517245450279458</v>
      </c>
      <c r="L19" s="2">
        <f t="shared" si="7"/>
        <v>0.72957171369949059</v>
      </c>
      <c r="M19" s="2">
        <f t="shared" si="7"/>
        <v>0.27042828630050947</v>
      </c>
      <c r="N19" s="131">
        <f t="shared" si="3"/>
        <v>-7.3249478741534091</v>
      </c>
      <c r="O19" s="132">
        <f t="shared" si="4"/>
        <v>-1.3302718146835701</v>
      </c>
      <c r="P19" s="138">
        <f t="shared" si="5"/>
        <v>1.362778214508964</v>
      </c>
      <c r="Q19" s="131">
        <f t="shared" si="8"/>
        <v>-0.97052868752482346</v>
      </c>
      <c r="R19" s="132">
        <f t="shared" si="8"/>
        <v>0.36853377715732721</v>
      </c>
      <c r="S19" s="133">
        <f t="shared" si="9"/>
        <v>-6.7229529637859127</v>
      </c>
      <c r="T19" s="142">
        <f t="shared" si="6"/>
        <v>0.92413374947664695</v>
      </c>
      <c r="U19" s="5">
        <f t="shared" si="10"/>
        <v>-7.3249478741534091</v>
      </c>
      <c r="W19" s="4" t="s">
        <v>238</v>
      </c>
      <c r="X19" s="4" t="s">
        <v>6</v>
      </c>
      <c r="Y19" s="7">
        <v>2009</v>
      </c>
      <c r="Z19" s="89">
        <v>119757.93476600001</v>
      </c>
      <c r="AA19" s="89">
        <v>119340.140264</v>
      </c>
      <c r="AB19" s="11">
        <f t="shared" si="1"/>
        <v>132772.5482882529</v>
      </c>
      <c r="AC19" s="7">
        <v>2009</v>
      </c>
      <c r="AD19" s="90">
        <v>32105.7283229844</v>
      </c>
      <c r="AE19" s="90">
        <v>31725.239891000001</v>
      </c>
      <c r="AF19" s="90">
        <v>18786.732221999999</v>
      </c>
      <c r="AG19" s="7">
        <v>2009</v>
      </c>
      <c r="AH19" s="91">
        <v>1652241.8259999999</v>
      </c>
      <c r="AI19" s="91">
        <v>1313603.246</v>
      </c>
      <c r="AJ19" s="4"/>
    </row>
    <row r="20" spans="9:36" ht="14.5">
      <c r="I20" s="7">
        <v>2010</v>
      </c>
      <c r="J20" s="5">
        <f t="shared" si="0"/>
        <v>0.75144215424904426</v>
      </c>
      <c r="K20" s="5">
        <f t="shared" si="2"/>
        <v>0.24855784575095574</v>
      </c>
      <c r="L20" s="2">
        <f t="shared" si="7"/>
        <v>0.74813484987312484</v>
      </c>
      <c r="M20" s="2">
        <f t="shared" si="7"/>
        <v>0.25186515012687516</v>
      </c>
      <c r="N20" s="131">
        <f t="shared" si="3"/>
        <v>1.4366921901965313</v>
      </c>
      <c r="O20" s="132">
        <f t="shared" si="4"/>
        <v>-2.040735220350065</v>
      </c>
      <c r="P20" s="138">
        <f t="shared" si="5"/>
        <v>0.23234517674612931</v>
      </c>
      <c r="Q20" s="131">
        <f t="shared" si="8"/>
        <v>-1.5267451377073942</v>
      </c>
      <c r="R20" s="132">
        <f t="shared" si="8"/>
        <v>5.8519652822419201E-2</v>
      </c>
      <c r="S20" s="133">
        <f t="shared" si="9"/>
        <v>2.904917675081506</v>
      </c>
      <c r="T20" s="142">
        <f t="shared" si="6"/>
        <v>0.9513727945682714</v>
      </c>
      <c r="U20" s="5">
        <f t="shared" si="10"/>
        <v>1.4366921901965313</v>
      </c>
      <c r="W20" s="4" t="s">
        <v>238</v>
      </c>
      <c r="X20" s="4" t="s">
        <v>6</v>
      </c>
      <c r="Y20" s="7">
        <v>2010</v>
      </c>
      <c r="Z20" s="89">
        <v>122631.355644</v>
      </c>
      <c r="AA20" s="89">
        <v>120036.510054</v>
      </c>
      <c r="AB20" s="11">
        <f t="shared" si="1"/>
        <v>133081.39755949462</v>
      </c>
      <c r="AC20" s="7">
        <v>2010</v>
      </c>
      <c r="AD20" s="90">
        <v>32570.318186302698</v>
      </c>
      <c r="AE20" s="90">
        <v>31693.477465</v>
      </c>
      <c r="AF20" s="90">
        <v>19018.544167</v>
      </c>
      <c r="AG20" s="7">
        <v>2010</v>
      </c>
      <c r="AH20" s="91">
        <v>1618865.6629999999</v>
      </c>
      <c r="AI20" s="91">
        <v>1292774.0719999999</v>
      </c>
      <c r="AJ20" s="4"/>
    </row>
    <row r="21" spans="9:36" ht="14.5">
      <c r="I21" s="7">
        <v>2011</v>
      </c>
      <c r="J21" s="5">
        <f t="shared" si="0"/>
        <v>0.73618610982196464</v>
      </c>
      <c r="K21" s="5">
        <f t="shared" si="2"/>
        <v>0.26381389017803536</v>
      </c>
      <c r="L21" s="2">
        <f t="shared" si="7"/>
        <v>0.7438141320355045</v>
      </c>
      <c r="M21" s="2">
        <f t="shared" si="7"/>
        <v>0.25618586796449555</v>
      </c>
      <c r="N21" s="131">
        <f t="shared" si="3"/>
        <v>0.57690160560213144</v>
      </c>
      <c r="O21" s="132">
        <f t="shared" si="4"/>
        <v>-2.7079067890586117</v>
      </c>
      <c r="P21" s="138">
        <f t="shared" si="5"/>
        <v>-0.18666326831535685</v>
      </c>
      <c r="Q21" s="131">
        <f t="shared" si="8"/>
        <v>-2.0141793379366812</v>
      </c>
      <c r="R21" s="132">
        <f t="shared" si="8"/>
        <v>-4.7820491410459215E-2</v>
      </c>
      <c r="S21" s="133">
        <f t="shared" si="9"/>
        <v>2.6389014349492719</v>
      </c>
      <c r="T21" s="142">
        <f t="shared" si="6"/>
        <v>0.97681277661388699</v>
      </c>
      <c r="U21" s="5">
        <f t="shared" si="10"/>
        <v>0.57690160560213144</v>
      </c>
      <c r="W21" s="4" t="s">
        <v>238</v>
      </c>
      <c r="X21" s="4" t="s">
        <v>6</v>
      </c>
      <c r="Y21" s="7">
        <v>2011</v>
      </c>
      <c r="Z21" s="89">
        <v>125915.983675</v>
      </c>
      <c r="AA21" s="89">
        <v>122402.661458</v>
      </c>
      <c r="AB21" s="11">
        <f t="shared" si="1"/>
        <v>132833.21517802472</v>
      </c>
      <c r="AC21" s="7">
        <v>2011</v>
      </c>
      <c r="AD21" s="90">
        <v>32758.759913909598</v>
      </c>
      <c r="AE21" s="90">
        <v>32265.719526000001</v>
      </c>
      <c r="AF21" s="90">
        <v>18921.904557999998</v>
      </c>
      <c r="AG21" s="7">
        <v>2011</v>
      </c>
      <c r="AH21" s="91">
        <v>1575616.5060000001</v>
      </c>
      <c r="AI21" s="91">
        <v>1255123.3119999999</v>
      </c>
      <c r="AJ21" s="4"/>
    </row>
    <row r="22" spans="9:36" ht="14.5">
      <c r="I22" s="7">
        <v>2012</v>
      </c>
      <c r="J22" s="5">
        <f t="shared" si="0"/>
        <v>0.74171210131491006</v>
      </c>
      <c r="K22" s="5">
        <f t="shared" si="2"/>
        <v>0.25828789868508994</v>
      </c>
      <c r="L22" s="2">
        <f t="shared" si="7"/>
        <v>0.7389491055684374</v>
      </c>
      <c r="M22" s="2">
        <f t="shared" si="7"/>
        <v>0.26105089443156265</v>
      </c>
      <c r="N22" s="131">
        <f t="shared" si="3"/>
        <v>-2.3086603691487184</v>
      </c>
      <c r="O22" s="132">
        <f t="shared" si="4"/>
        <v>-2.1007000963614075</v>
      </c>
      <c r="P22" s="138">
        <f t="shared" si="5"/>
        <v>-0.62125995946704649</v>
      </c>
      <c r="Q22" s="131">
        <f t="shared" si="8"/>
        <v>-1.5523104572737925</v>
      </c>
      <c r="R22" s="132">
        <f t="shared" si="8"/>
        <v>-0.16218046809338885</v>
      </c>
      <c r="S22" s="133">
        <f t="shared" si="9"/>
        <v>-0.59416944378153713</v>
      </c>
      <c r="T22" s="142">
        <f t="shared" si="6"/>
        <v>0.9710260620415625</v>
      </c>
      <c r="U22" s="5">
        <f t="shared" si="10"/>
        <v>-2.3086603691487184</v>
      </c>
      <c r="W22" s="4" t="s">
        <v>238</v>
      </c>
      <c r="X22" s="4" t="s">
        <v>6</v>
      </c>
      <c r="Y22" s="7">
        <v>2012</v>
      </c>
      <c r="Z22" s="89">
        <v>127427.101668</v>
      </c>
      <c r="AA22" s="89">
        <v>125136.14301299999</v>
      </c>
      <c r="AB22" s="11">
        <f t="shared" si="1"/>
        <v>132010.53374047673</v>
      </c>
      <c r="AC22" s="7">
        <v>2012</v>
      </c>
      <c r="AD22" s="90">
        <v>32011.1346763197</v>
      </c>
      <c r="AE22" s="90">
        <v>31475.16157</v>
      </c>
      <c r="AF22" s="90">
        <v>18486.888945999999</v>
      </c>
      <c r="AG22" s="7">
        <v>2012</v>
      </c>
      <c r="AH22" s="91">
        <v>1542862.7620000001</v>
      </c>
      <c r="AI22" s="91">
        <v>1221765.3289999999</v>
      </c>
      <c r="AJ22" s="4"/>
    </row>
    <row r="23" spans="9:36" ht="14.5">
      <c r="I23" s="7">
        <v>2013</v>
      </c>
      <c r="J23" s="5">
        <f t="shared" si="0"/>
        <v>0.73562232458302523</v>
      </c>
      <c r="K23" s="5">
        <f t="shared" si="2"/>
        <v>0.26437767541697477</v>
      </c>
      <c r="L23" s="2">
        <f t="shared" si="7"/>
        <v>0.73866721294896764</v>
      </c>
      <c r="M23" s="2">
        <f t="shared" si="7"/>
        <v>0.26133278705103236</v>
      </c>
      <c r="N23" s="131">
        <f t="shared" si="3"/>
        <v>-0.70014891506335886</v>
      </c>
      <c r="O23" s="132">
        <f t="shared" si="4"/>
        <v>-5.100905315789106E-2</v>
      </c>
      <c r="P23" s="138">
        <f t="shared" si="5"/>
        <v>-0.52145444590667722</v>
      </c>
      <c r="Q23" s="131">
        <f t="shared" si="8"/>
        <v>-3.7678715131305128E-2</v>
      </c>
      <c r="R23" s="132">
        <f t="shared" si="8"/>
        <v>-0.13627314366894375</v>
      </c>
      <c r="S23" s="133">
        <f t="shared" si="9"/>
        <v>-0.52619705626310997</v>
      </c>
      <c r="T23" s="142">
        <f t="shared" si="6"/>
        <v>0.96592997098662725</v>
      </c>
      <c r="U23" s="5">
        <f t="shared" si="10"/>
        <v>-0.70014891506335886</v>
      </c>
      <c r="W23" s="4" t="s">
        <v>238</v>
      </c>
      <c r="X23" s="4" t="s">
        <v>6</v>
      </c>
      <c r="Y23" s="7">
        <v>2013</v>
      </c>
      <c r="Z23" s="89">
        <v>128579.28135400001</v>
      </c>
      <c r="AA23" s="89">
        <v>126764.356839</v>
      </c>
      <c r="AB23" s="11">
        <f t="shared" si="1"/>
        <v>131323.95060812254</v>
      </c>
      <c r="AC23" s="7">
        <v>2013</v>
      </c>
      <c r="AD23" s="90">
        <v>31787.791842767499</v>
      </c>
      <c r="AE23" s="90">
        <v>31508.781915</v>
      </c>
      <c r="AF23" s="90">
        <v>18073.419978999998</v>
      </c>
      <c r="AG23" s="7">
        <v>2013</v>
      </c>
      <c r="AH23" s="91">
        <v>1542075.963</v>
      </c>
      <c r="AI23" s="91">
        <v>1202429.419</v>
      </c>
      <c r="AJ23" s="4"/>
    </row>
    <row r="24" spans="9:36" ht="14.5">
      <c r="I24" s="7">
        <v>2014</v>
      </c>
      <c r="J24" s="5">
        <f t="shared" si="0"/>
        <v>0.72626410356030102</v>
      </c>
      <c r="K24" s="5">
        <f t="shared" si="2"/>
        <v>0.27373589643969898</v>
      </c>
      <c r="L24" s="2">
        <f t="shared" si="7"/>
        <v>0.73094321407166318</v>
      </c>
      <c r="M24" s="2">
        <f t="shared" si="7"/>
        <v>0.26905678592833687</v>
      </c>
      <c r="N24" s="131">
        <f t="shared" si="3"/>
        <v>3.3878216281767237</v>
      </c>
      <c r="O24" s="132">
        <f t="shared" si="4"/>
        <v>1.5928734657753907</v>
      </c>
      <c r="P24" s="138">
        <f t="shared" si="5"/>
        <v>-0.48325738041103961</v>
      </c>
      <c r="Q24" s="131">
        <f t="shared" si="8"/>
        <v>1.1643000506833334</v>
      </c>
      <c r="R24" s="132">
        <f t="shared" si="8"/>
        <v>-0.13002367754954194</v>
      </c>
      <c r="S24" s="133">
        <f t="shared" si="9"/>
        <v>2.3535452550429321</v>
      </c>
      <c r="T24" s="142">
        <f>T25*EXP(-S25/100)</f>
        <v>0.98893320391973383</v>
      </c>
      <c r="U24" s="5">
        <f t="shared" si="10"/>
        <v>3.3878216281767237</v>
      </c>
      <c r="W24" s="4" t="s">
        <v>238</v>
      </c>
      <c r="X24" s="4" t="s">
        <v>6</v>
      </c>
      <c r="Y24" s="7">
        <v>2014</v>
      </c>
      <c r="Z24" s="89">
        <v>128989.57767499999</v>
      </c>
      <c r="AA24" s="89">
        <v>127959.411477</v>
      </c>
      <c r="AB24" s="11">
        <f t="shared" si="1"/>
        <v>130690.8489120064</v>
      </c>
      <c r="AC24" s="7">
        <v>2014</v>
      </c>
      <c r="AD24" s="90">
        <v>32883.155245632399</v>
      </c>
      <c r="AE24" s="90">
        <v>32531.992418999998</v>
      </c>
      <c r="AF24" s="90">
        <v>18407.994165</v>
      </c>
      <c r="AG24" s="7">
        <v>2014</v>
      </c>
      <c r="AH24" s="91">
        <v>1566835.956</v>
      </c>
      <c r="AI24" s="91">
        <v>1220744.442</v>
      </c>
      <c r="AJ24" s="4"/>
    </row>
    <row r="25" spans="9:36" ht="14.5">
      <c r="I25" s="7">
        <v>2015</v>
      </c>
      <c r="J25" s="5">
        <f t="shared" si="0"/>
        <v>0.72096086445744767</v>
      </c>
      <c r="K25" s="5">
        <f t="shared" si="2"/>
        <v>0.27903913554255233</v>
      </c>
      <c r="L25" s="2">
        <f t="shared" si="7"/>
        <v>0.72361248400887435</v>
      </c>
      <c r="M25" s="2">
        <f t="shared" si="7"/>
        <v>0.27638751599112565</v>
      </c>
      <c r="N25" s="131">
        <f t="shared" si="3"/>
        <v>2.1319289264678076</v>
      </c>
      <c r="O25" s="132">
        <f t="shared" si="4"/>
        <v>1.6301773871262526</v>
      </c>
      <c r="P25" s="138">
        <f t="shared" si="5"/>
        <v>-0.58083899482799239</v>
      </c>
      <c r="Q25" s="131">
        <f t="shared" si="8"/>
        <v>1.1796167084735241</v>
      </c>
      <c r="R25" s="132">
        <f t="shared" si="8"/>
        <v>-0.16053664697129111</v>
      </c>
      <c r="S25" s="133">
        <f t="shared" si="9"/>
        <v>1.1128488649655748</v>
      </c>
      <c r="T25" s="142">
        <v>1</v>
      </c>
      <c r="U25" s="5">
        <f t="shared" si="10"/>
        <v>2.1319289264678076</v>
      </c>
      <c r="W25" s="4" t="s">
        <v>238</v>
      </c>
      <c r="X25" s="4" t="s">
        <v>6</v>
      </c>
      <c r="Y25" s="7">
        <v>2015</v>
      </c>
      <c r="Z25" s="89">
        <v>129933.945821</v>
      </c>
      <c r="AA25" s="89">
        <v>128242.527588</v>
      </c>
      <c r="AB25" s="11">
        <f>Z25</f>
        <v>129933.945821</v>
      </c>
      <c r="AC25" s="7">
        <v>2015</v>
      </c>
      <c r="AD25" s="90">
        <v>33591.727030000002</v>
      </c>
      <c r="AE25" s="90">
        <v>33591.727030000002</v>
      </c>
      <c r="AF25" s="90">
        <v>18935.369306000001</v>
      </c>
      <c r="AG25" s="7">
        <v>2015</v>
      </c>
      <c r="AH25" s="91">
        <v>1592587.4890000001</v>
      </c>
      <c r="AI25" s="91">
        <v>1245182.6370000001</v>
      </c>
      <c r="AJ25" s="4"/>
    </row>
    <row r="26" spans="9:36" ht="14.5">
      <c r="I26" s="7">
        <v>2016</v>
      </c>
      <c r="J26" s="5">
        <f t="shared" si="0"/>
        <v>0.72937744661127468</v>
      </c>
      <c r="K26" s="5">
        <f t="shared" si="2"/>
        <v>0.27062255338872532</v>
      </c>
      <c r="L26" s="2">
        <f t="shared" si="7"/>
        <v>0.72516915553436112</v>
      </c>
      <c r="M26" s="2">
        <f t="shared" si="7"/>
        <v>0.27483084446563882</v>
      </c>
      <c r="N26" s="131">
        <f t="shared" si="3"/>
        <v>3.1872343761232713</v>
      </c>
      <c r="O26" s="132">
        <f t="shared" si="4"/>
        <v>-0.2737005525077052</v>
      </c>
      <c r="P26" s="138">
        <f t="shared" si="5"/>
        <v>-0.79908547394982321</v>
      </c>
      <c r="Q26" s="131">
        <f t="shared" si="8"/>
        <v>-0.19847919853130064</v>
      </c>
      <c r="R26" s="132">
        <f t="shared" si="8"/>
        <v>-0.21961333560585514</v>
      </c>
      <c r="S26" s="133">
        <f t="shared" si="9"/>
        <v>3.6053269102604268</v>
      </c>
      <c r="T26" s="142">
        <f>T25*EXP(S26/100)</f>
        <v>1.0367110696884079</v>
      </c>
      <c r="U26" s="5">
        <f t="shared" si="10"/>
        <v>3.1872343761232713</v>
      </c>
      <c r="W26" s="4" t="s">
        <v>238</v>
      </c>
      <c r="X26" s="4" t="s">
        <v>6</v>
      </c>
      <c r="Y26" s="7">
        <v>2016</v>
      </c>
      <c r="Z26" s="89">
        <v>130714.07372099999</v>
      </c>
      <c r="AA26" s="89">
        <v>128899.799892</v>
      </c>
      <c r="AB26" s="11">
        <f>AB25*(AA26/Z25)</f>
        <v>128899.799892</v>
      </c>
      <c r="AC26" s="7">
        <v>2016</v>
      </c>
      <c r="AD26" s="90">
        <v>34679.618839619601</v>
      </c>
      <c r="AE26" s="90">
        <v>35029.562981000003</v>
      </c>
      <c r="AF26" s="90">
        <v>19965.997261</v>
      </c>
      <c r="AG26" s="7">
        <v>2016</v>
      </c>
      <c r="AH26" s="91">
        <v>1588234.5279999999</v>
      </c>
      <c r="AI26" s="91">
        <v>1241133.7660000001</v>
      </c>
      <c r="AJ26" s="4"/>
    </row>
    <row r="27" spans="9:36" ht="14.5">
      <c r="I27" s="7">
        <v>2017</v>
      </c>
      <c r="J27" s="5">
        <f t="shared" si="0"/>
        <v>0.72407708428015771</v>
      </c>
      <c r="K27" s="5">
        <f t="shared" si="2"/>
        <v>0.27592291571984229</v>
      </c>
      <c r="L27" s="2">
        <f t="shared" si="7"/>
        <v>0.7267272654457162</v>
      </c>
      <c r="M27" s="2">
        <f t="shared" si="7"/>
        <v>0.2732727345542838</v>
      </c>
      <c r="N27" s="131">
        <f t="shared" si="3"/>
        <v>5.0092517260383218</v>
      </c>
      <c r="O27" s="132">
        <f t="shared" si="4"/>
        <v>1.0092348274936214</v>
      </c>
      <c r="P27" s="138">
        <f t="shared" si="5"/>
        <v>-0.28693720564945124</v>
      </c>
      <c r="Q27" s="131">
        <f t="shared" si="8"/>
        <v>0.73343846637701859</v>
      </c>
      <c r="R27" s="132">
        <f t="shared" si="8"/>
        <v>-7.8412114833190438E-2</v>
      </c>
      <c r="S27" s="133">
        <f t="shared" si="9"/>
        <v>4.3542253744944936</v>
      </c>
      <c r="T27" s="142">
        <f>T26*EXP(S27/100)</f>
        <v>1.0828489914084316</v>
      </c>
      <c r="U27" s="5">
        <f t="shared" si="10"/>
        <v>5.0092517260383218</v>
      </c>
      <c r="W27" s="4" t="s">
        <v>238</v>
      </c>
      <c r="X27" s="4" t="s">
        <v>6</v>
      </c>
      <c r="Y27" s="7">
        <v>2017</v>
      </c>
      <c r="Z27" s="89">
        <v>133568.48863499999</v>
      </c>
      <c r="AA27" s="89">
        <v>130339.54399999999</v>
      </c>
      <c r="AB27" s="11">
        <f>AB26*(AA27/Z26)</f>
        <v>128530.46853603942</v>
      </c>
      <c r="AC27" s="7">
        <v>2017</v>
      </c>
      <c r="AD27" s="90">
        <v>36461.054040221701</v>
      </c>
      <c r="AE27" s="90">
        <v>37369.986855000003</v>
      </c>
      <c r="AF27" s="90">
        <v>21246.032300999999</v>
      </c>
      <c r="AG27" s="7">
        <v>2017</v>
      </c>
      <c r="AH27" s="91">
        <v>1604344.702</v>
      </c>
      <c r="AI27" s="91">
        <v>1259701.8689999999</v>
      </c>
      <c r="AJ27" s="4"/>
    </row>
    <row r="28" spans="9:36" ht="14.5">
      <c r="I28" s="7">
        <v>2018</v>
      </c>
      <c r="J28" s="5">
        <f t="shared" si="0"/>
        <v>0.72386502121009988</v>
      </c>
      <c r="K28" s="5">
        <f t="shared" si="2"/>
        <v>0.27613497878990012</v>
      </c>
      <c r="L28" s="2">
        <f t="shared" si="7"/>
        <v>0.72397105274512885</v>
      </c>
      <c r="M28" s="2">
        <f t="shared" si="7"/>
        <v>0.2760289472548712</v>
      </c>
      <c r="N28" s="131">
        <f t="shared" si="3"/>
        <v>4.3213902198852239</v>
      </c>
      <c r="O28" s="132">
        <f t="shared" si="4"/>
        <v>1.735426230703041</v>
      </c>
      <c r="P28" s="138">
        <f t="shared" si="5"/>
        <v>0.15498913519795821</v>
      </c>
      <c r="Q28" s="131">
        <f t="shared" si="8"/>
        <v>1.2563983552035916</v>
      </c>
      <c r="R28" s="132">
        <f t="shared" si="8"/>
        <v>4.2781487824635304E-2</v>
      </c>
      <c r="S28" s="133">
        <f t="shared" si="9"/>
        <v>3.022210376856997</v>
      </c>
      <c r="T28" s="142">
        <f>T27*EXP(S28/100)</f>
        <v>1.1160745096124143</v>
      </c>
      <c r="U28" s="5">
        <f t="shared" si="10"/>
        <v>4.3213902198852239</v>
      </c>
      <c r="W28" s="4" t="s">
        <v>238</v>
      </c>
      <c r="X28" s="4" t="s">
        <v>6</v>
      </c>
      <c r="Y28" s="7">
        <v>2018</v>
      </c>
      <c r="Z28" s="89">
        <v>138275.77156299999</v>
      </c>
      <c r="AA28" s="89">
        <v>133775.66579</v>
      </c>
      <c r="AB28" s="11">
        <f>AB27*(AA28/Z27)</f>
        <v>128729.83125305633</v>
      </c>
      <c r="AC28" s="7">
        <v>2018</v>
      </c>
      <c r="AD28" s="90">
        <v>38071.2186452686</v>
      </c>
      <c r="AE28" s="90">
        <v>39949.273376999998</v>
      </c>
      <c r="AF28" s="90">
        <v>22818.699381999999</v>
      </c>
      <c r="AG28" s="7">
        <v>2018</v>
      </c>
      <c r="AH28" s="91">
        <v>1632429.915</v>
      </c>
      <c r="AI28" s="91">
        <v>1288127.8089999999</v>
      </c>
      <c r="AJ28" s="4"/>
    </row>
    <row r="29" spans="9:36" ht="14.5">
      <c r="I29" s="7">
        <v>2019</v>
      </c>
      <c r="J29" s="5">
        <f t="shared" si="0"/>
        <v>0.736593287720815</v>
      </c>
      <c r="K29" s="5">
        <f t="shared" si="2"/>
        <v>0.263406712279185</v>
      </c>
      <c r="L29" s="2">
        <f t="shared" si="7"/>
        <v>0.73022915446545744</v>
      </c>
      <c r="M29" s="2">
        <f t="shared" si="7"/>
        <v>0.26977084553454256</v>
      </c>
      <c r="N29" s="134">
        <f t="shared" si="3"/>
        <v>3.4146859731299273</v>
      </c>
      <c r="O29" s="135">
        <f t="shared" si="4"/>
        <v>2.5992462038027853</v>
      </c>
      <c r="P29" s="139">
        <f t="shared" si="5"/>
        <v>0.44580749369398376</v>
      </c>
      <c r="Q29" s="134">
        <f t="shared" si="8"/>
        <v>1.8980453576504579</v>
      </c>
      <c r="R29" s="135">
        <f t="shared" si="8"/>
        <v>0.12026586451946125</v>
      </c>
      <c r="S29" s="136">
        <f t="shared" si="9"/>
        <v>1.3963747509600082</v>
      </c>
      <c r="T29" s="143">
        <f>T28*EXP(S29/100)</f>
        <v>1.1317684100913425</v>
      </c>
      <c r="U29" s="5">
        <f t="shared" si="10"/>
        <v>3.4146859731299273</v>
      </c>
      <c r="W29" s="4" t="s">
        <v>238</v>
      </c>
      <c r="X29" s="4" t="s">
        <v>6</v>
      </c>
      <c r="Y29" s="7">
        <v>2019</v>
      </c>
      <c r="Z29" s="89">
        <v>142150.19379300001</v>
      </c>
      <c r="AA29" s="89">
        <v>138893.59143500001</v>
      </c>
      <c r="AB29" s="11">
        <f>AB28*(AA29/Z28)</f>
        <v>129304.99960661792</v>
      </c>
      <c r="AC29" s="7">
        <v>2019</v>
      </c>
      <c r="AD29" s="90">
        <v>39393.681690486999</v>
      </c>
      <c r="AE29" s="90">
        <v>42328.543962999996</v>
      </c>
      <c r="AF29" s="90">
        <v>24582.621247999999</v>
      </c>
      <c r="AG29" s="7">
        <v>2019</v>
      </c>
      <c r="AH29" s="91">
        <v>1675417.0379999999</v>
      </c>
      <c r="AI29" s="91">
        <v>1320961.1070000001</v>
      </c>
      <c r="AJ29" s="4"/>
    </row>
    <row r="30" spans="9:36" ht="14.5" customHeight="1">
      <c r="Y30" s="8"/>
      <c r="Z30" s="89"/>
      <c r="AA30" s="89"/>
      <c r="AB30" s="8"/>
      <c r="AC30" s="8"/>
      <c r="AD30" s="90"/>
      <c r="AE30" s="90"/>
      <c r="AF30" s="90"/>
      <c r="AG30" s="8"/>
      <c r="AH30" s="91"/>
      <c r="AI30" s="91"/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43.453125" style="1" bestFit="1" customWidth="1"/>
    <col min="25" max="25" width="8.1796875" style="1" customWidth="1"/>
    <col min="26" max="26" width="64.54296875" style="1" customWidth="1"/>
    <col min="27" max="27" width="50.81640625" style="1" bestFit="1" customWidth="1"/>
    <col min="28" max="28" width="37.1796875" style="1" customWidth="1"/>
    <col min="29" max="29" width="8.1796875" style="1" customWidth="1"/>
    <col min="30" max="30" width="52.26953125" style="1" bestFit="1" customWidth="1"/>
    <col min="31" max="31" width="49.26953125" style="1" bestFit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92" t="s">
        <v>210</v>
      </c>
      <c r="AA4" s="92" t="s">
        <v>211</v>
      </c>
      <c r="AB4" s="13"/>
      <c r="AC4" s="7" t="s">
        <v>26</v>
      </c>
      <c r="AD4" s="93" t="s">
        <v>212</v>
      </c>
      <c r="AE4" s="93" t="s">
        <v>213</v>
      </c>
      <c r="AF4" s="93" t="s">
        <v>214</v>
      </c>
      <c r="AG4" s="7" t="s">
        <v>26</v>
      </c>
      <c r="AH4" s="94" t="s">
        <v>215</v>
      </c>
      <c r="AI4" s="94" t="s">
        <v>216</v>
      </c>
      <c r="AJ4" s="4"/>
    </row>
    <row r="5" spans="9:36" ht="14.5">
      <c r="I5" s="7">
        <v>1995</v>
      </c>
      <c r="J5" s="5">
        <f t="shared" ref="J5:J29" si="0">AF5*(AH5/AI5)/AE5</f>
        <v>0.50636207127282928</v>
      </c>
      <c r="K5" s="5">
        <f>1-J5</f>
        <v>0.49363792872717072</v>
      </c>
      <c r="N5" s="128"/>
      <c r="O5" s="129"/>
      <c r="P5" s="137"/>
      <c r="Q5" s="128"/>
      <c r="R5" s="129"/>
      <c r="S5" s="130"/>
      <c r="T5" s="141"/>
      <c r="W5" s="4" t="s">
        <v>239</v>
      </c>
      <c r="X5" s="4" t="s">
        <v>6</v>
      </c>
      <c r="Y5" s="7">
        <v>1995</v>
      </c>
      <c r="Z5" s="92" t="s">
        <v>45</v>
      </c>
      <c r="AA5" s="92" t="s">
        <v>45</v>
      </c>
      <c r="AB5" s="11" t="e">
        <f t="shared" ref="AB5:AB24" si="1">AB6/(AA6/Z5)</f>
        <v>#VALUE!</v>
      </c>
      <c r="AC5" s="7">
        <v>1995</v>
      </c>
      <c r="AD5" s="93">
        <v>32021.581999999999</v>
      </c>
      <c r="AE5" s="93">
        <v>17117.38</v>
      </c>
      <c r="AF5" s="93">
        <v>7755.08</v>
      </c>
      <c r="AG5" s="7">
        <v>1995</v>
      </c>
      <c r="AH5" s="94">
        <v>3904725</v>
      </c>
      <c r="AI5" s="94">
        <v>3493641</v>
      </c>
      <c r="AJ5" s="4"/>
    </row>
    <row r="6" spans="9:36" ht="14.5">
      <c r="I6" s="7">
        <v>1996</v>
      </c>
      <c r="J6" s="5">
        <f t="shared" si="0"/>
        <v>0.51906446403544626</v>
      </c>
      <c r="K6" s="5">
        <f t="shared" ref="K6:K29" si="2">1-J6</f>
        <v>0.48093553596455374</v>
      </c>
      <c r="L6" s="2">
        <f>(J6+J5)/2</f>
        <v>0.51271326765413772</v>
      </c>
      <c r="M6" s="2">
        <f>(K6+K5)/2</f>
        <v>0.48728673234586223</v>
      </c>
      <c r="N6" s="131">
        <f t="shared" ref="N6:N29" si="3">(LN(AD6)-LN(AD5))*100</f>
        <v>7.941520795181134</v>
      </c>
      <c r="O6" s="132">
        <f t="shared" ref="O6:O29" si="4">(LN(AH6)-LN(AH5))*100</f>
        <v>0.24310169059944542</v>
      </c>
      <c r="P6" s="138" t="e">
        <f t="shared" ref="P6:P29" si="5">(LN(AB6)-LN(AB5))*100</f>
        <v>#VALUE!</v>
      </c>
      <c r="Q6" s="131">
        <f>L6*O6</f>
        <v>0.12464146215948683</v>
      </c>
      <c r="R6" s="132" t="e">
        <f>M6*P6</f>
        <v>#VALUE!</v>
      </c>
      <c r="S6" s="133" t="e">
        <f>N6-Q6-R6</f>
        <v>#VALUE!</v>
      </c>
      <c r="T6" s="142" t="e">
        <f t="shared" ref="T6:T23" si="6">T7*EXP(-S7/100)</f>
        <v>#VALUE!</v>
      </c>
      <c r="U6" s="5">
        <f>N6</f>
        <v>7.941520795181134</v>
      </c>
      <c r="W6" s="4" t="s">
        <v>239</v>
      </c>
      <c r="X6" s="4" t="s">
        <v>6</v>
      </c>
      <c r="Y6" s="7">
        <v>1996</v>
      </c>
      <c r="Z6" s="92" t="s">
        <v>45</v>
      </c>
      <c r="AA6" s="92" t="s">
        <v>45</v>
      </c>
      <c r="AB6" s="11" t="e">
        <f t="shared" si="1"/>
        <v>#VALUE!</v>
      </c>
      <c r="AC6" s="7">
        <v>1996</v>
      </c>
      <c r="AD6" s="93">
        <v>34668.286</v>
      </c>
      <c r="AE6" s="93">
        <v>19293.778999999999</v>
      </c>
      <c r="AF6" s="93">
        <v>8934.43</v>
      </c>
      <c r="AG6" s="7">
        <v>1996</v>
      </c>
      <c r="AH6" s="94">
        <v>3914229</v>
      </c>
      <c r="AI6" s="94">
        <v>3492002</v>
      </c>
      <c r="AJ6" s="4"/>
    </row>
    <row r="7" spans="9:36" ht="14.5">
      <c r="I7" s="7">
        <v>1997</v>
      </c>
      <c r="J7" s="5">
        <f t="shared" si="0"/>
        <v>0.53983112826226565</v>
      </c>
      <c r="K7" s="5">
        <f t="shared" si="2"/>
        <v>0.46016887173773435</v>
      </c>
      <c r="L7" s="2">
        <f t="shared" ref="L7:M29" si="7">(J7+J6)/2</f>
        <v>0.52944779614885595</v>
      </c>
      <c r="M7" s="2">
        <f t="shared" si="7"/>
        <v>0.47055220385114405</v>
      </c>
      <c r="N7" s="131">
        <f t="shared" si="3"/>
        <v>5.8464185811519798</v>
      </c>
      <c r="O7" s="132">
        <f t="shared" si="4"/>
        <v>-0.46934004028358345</v>
      </c>
      <c r="P7" s="138" t="e">
        <f t="shared" si="5"/>
        <v>#VALUE!</v>
      </c>
      <c r="Q7" s="131">
        <f t="shared" ref="Q7:R29" si="8">L7*O7</f>
        <v>-0.24849104997255853</v>
      </c>
      <c r="R7" s="132" t="e">
        <f t="shared" si="8"/>
        <v>#VALUE!</v>
      </c>
      <c r="S7" s="133" t="e">
        <f t="shared" ref="S7:S29" si="9">N7-Q7-R7</f>
        <v>#VALUE!</v>
      </c>
      <c r="T7" s="142" t="e">
        <f t="shared" si="6"/>
        <v>#VALUE!</v>
      </c>
      <c r="U7" s="5">
        <f t="shared" ref="U7:U29" si="10">N7</f>
        <v>5.8464185811519798</v>
      </c>
      <c r="W7" s="4" t="s">
        <v>239</v>
      </c>
      <c r="X7" s="4" t="s">
        <v>6</v>
      </c>
      <c r="Y7" s="7">
        <v>1997</v>
      </c>
      <c r="Z7" s="92" t="s">
        <v>45</v>
      </c>
      <c r="AA7" s="92" t="s">
        <v>45</v>
      </c>
      <c r="AB7" s="11" t="e">
        <f t="shared" si="1"/>
        <v>#VALUE!</v>
      </c>
      <c r="AC7" s="7">
        <v>1997</v>
      </c>
      <c r="AD7" s="93">
        <v>36755.56</v>
      </c>
      <c r="AE7" s="93">
        <v>21504.294999999998</v>
      </c>
      <c r="AF7" s="93">
        <v>10265.692999999999</v>
      </c>
      <c r="AG7" s="7">
        <v>1997</v>
      </c>
      <c r="AH7" s="94">
        <v>3895901</v>
      </c>
      <c r="AI7" s="94">
        <v>3445189</v>
      </c>
      <c r="AJ7" s="4"/>
    </row>
    <row r="8" spans="9:36" ht="14.5">
      <c r="I8" s="7">
        <v>1998</v>
      </c>
      <c r="J8" s="5">
        <f t="shared" si="0"/>
        <v>0.54228687613131366</v>
      </c>
      <c r="K8" s="5">
        <f t="shared" si="2"/>
        <v>0.45771312386868634</v>
      </c>
      <c r="L8" s="2">
        <f t="shared" si="7"/>
        <v>0.5410590021967896</v>
      </c>
      <c r="M8" s="2">
        <f t="shared" si="7"/>
        <v>0.45894099780321035</v>
      </c>
      <c r="N8" s="131">
        <f t="shared" si="3"/>
        <v>3.452702735198443</v>
      </c>
      <c r="O8" s="132">
        <f t="shared" si="4"/>
        <v>-0.91837007835948725</v>
      </c>
      <c r="P8" s="138" t="e">
        <f t="shared" si="5"/>
        <v>#VALUE!</v>
      </c>
      <c r="Q8" s="131">
        <f t="shared" si="8"/>
        <v>-0.49689239824457165</v>
      </c>
      <c r="R8" s="132" t="e">
        <f t="shared" si="8"/>
        <v>#VALUE!</v>
      </c>
      <c r="S8" s="133" t="e">
        <f t="shared" si="9"/>
        <v>#VALUE!</v>
      </c>
      <c r="T8" s="142" t="e">
        <f t="shared" si="6"/>
        <v>#VALUE!</v>
      </c>
      <c r="U8" s="5">
        <f t="shared" si="10"/>
        <v>3.452702735198443</v>
      </c>
      <c r="W8" s="4" t="s">
        <v>239</v>
      </c>
      <c r="X8" s="4" t="s">
        <v>6</v>
      </c>
      <c r="Y8" s="7">
        <v>1998</v>
      </c>
      <c r="Z8" s="92" t="s">
        <v>45</v>
      </c>
      <c r="AA8" s="92" t="s">
        <v>45</v>
      </c>
      <c r="AB8" s="11" t="e">
        <f t="shared" si="1"/>
        <v>#VALUE!</v>
      </c>
      <c r="AC8" s="7">
        <v>1998</v>
      </c>
      <c r="AD8" s="93">
        <v>38046.783000000003</v>
      </c>
      <c r="AE8" s="93">
        <v>23497.986000000001</v>
      </c>
      <c r="AF8" s="93">
        <v>11141.839</v>
      </c>
      <c r="AG8" s="7">
        <v>1998</v>
      </c>
      <c r="AH8" s="94">
        <v>3860286</v>
      </c>
      <c r="AI8" s="94">
        <v>3375333</v>
      </c>
      <c r="AJ8" s="4"/>
    </row>
    <row r="9" spans="9:36" ht="14.5">
      <c r="I9" s="7">
        <v>1999</v>
      </c>
      <c r="J9" s="5">
        <f t="shared" si="0"/>
        <v>0.52562587494437196</v>
      </c>
      <c r="K9" s="5">
        <f t="shared" si="2"/>
        <v>0.47437412505562804</v>
      </c>
      <c r="L9" s="2">
        <f t="shared" si="7"/>
        <v>0.53395637553784281</v>
      </c>
      <c r="M9" s="2">
        <f t="shared" si="7"/>
        <v>0.46604362446215719</v>
      </c>
      <c r="N9" s="131">
        <f t="shared" si="3"/>
        <v>0.28111843719997864</v>
      </c>
      <c r="O9" s="132">
        <f t="shared" si="4"/>
        <v>-2.8750261669083343</v>
      </c>
      <c r="P9" s="138" t="e">
        <f t="shared" si="5"/>
        <v>#VALUE!</v>
      </c>
      <c r="Q9" s="131">
        <f t="shared" si="8"/>
        <v>-1.5351385516588314</v>
      </c>
      <c r="R9" s="132" t="e">
        <f t="shared" si="8"/>
        <v>#VALUE!</v>
      </c>
      <c r="S9" s="133" t="e">
        <f t="shared" si="9"/>
        <v>#VALUE!</v>
      </c>
      <c r="T9" s="142" t="e">
        <f t="shared" si="6"/>
        <v>#VALUE!</v>
      </c>
      <c r="U9" s="5">
        <f t="shared" si="10"/>
        <v>0.28111843719997864</v>
      </c>
      <c r="W9" s="4" t="s">
        <v>239</v>
      </c>
      <c r="X9" s="4" t="s">
        <v>6</v>
      </c>
      <c r="Y9" s="7">
        <v>1999</v>
      </c>
      <c r="Z9" s="92" t="s">
        <v>45</v>
      </c>
      <c r="AA9" s="92" t="s">
        <v>45</v>
      </c>
      <c r="AB9" s="11" t="e">
        <f t="shared" si="1"/>
        <v>#VALUE!</v>
      </c>
      <c r="AC9" s="7">
        <v>1999</v>
      </c>
      <c r="AD9" s="93">
        <v>38153.89</v>
      </c>
      <c r="AE9" s="93">
        <v>25280.593000000001</v>
      </c>
      <c r="AF9" s="93">
        <v>11493.655000000001</v>
      </c>
      <c r="AG9" s="7">
        <v>1999</v>
      </c>
      <c r="AH9" s="94">
        <v>3750882</v>
      </c>
      <c r="AI9" s="94">
        <v>3244349</v>
      </c>
      <c r="AJ9" s="4"/>
    </row>
    <row r="10" spans="9:36" ht="14.5">
      <c r="I10" s="7">
        <v>2000</v>
      </c>
      <c r="J10" s="5">
        <f t="shared" si="0"/>
        <v>0.52856027329139266</v>
      </c>
      <c r="K10" s="5">
        <f t="shared" si="2"/>
        <v>0.47143972670860734</v>
      </c>
      <c r="L10" s="2">
        <f t="shared" si="7"/>
        <v>0.52709307411788231</v>
      </c>
      <c r="M10" s="2">
        <f t="shared" si="7"/>
        <v>0.47290692588211769</v>
      </c>
      <c r="N10" s="131">
        <f t="shared" si="3"/>
        <v>1.0383243861324942</v>
      </c>
      <c r="O10" s="132">
        <f t="shared" si="4"/>
        <v>-2.0076040372162041</v>
      </c>
      <c r="P10" s="138" t="e">
        <f t="shared" si="5"/>
        <v>#VALUE!</v>
      </c>
      <c r="Q10" s="131">
        <f t="shared" si="8"/>
        <v>-1.0581941835877604</v>
      </c>
      <c r="R10" s="132" t="e">
        <f t="shared" si="8"/>
        <v>#VALUE!</v>
      </c>
      <c r="S10" s="133" t="e">
        <f t="shared" si="9"/>
        <v>#VALUE!</v>
      </c>
      <c r="T10" s="142">
        <f t="shared" si="6"/>
        <v>0.61852148848040611</v>
      </c>
      <c r="U10" s="5">
        <f t="shared" si="10"/>
        <v>1.0383243861324942</v>
      </c>
      <c r="W10" s="4" t="s">
        <v>239</v>
      </c>
      <c r="X10" s="4" t="s">
        <v>6</v>
      </c>
      <c r="Y10" s="7">
        <v>2000</v>
      </c>
      <c r="Z10" s="92">
        <v>204538.234</v>
      </c>
      <c r="AA10" s="92">
        <v>192213.02799999999</v>
      </c>
      <c r="AB10" s="11">
        <f t="shared" si="1"/>
        <v>279871.73923411831</v>
      </c>
      <c r="AC10" s="7">
        <v>2000</v>
      </c>
      <c r="AD10" s="93">
        <v>38552.114999999998</v>
      </c>
      <c r="AE10" s="93">
        <v>27967.037</v>
      </c>
      <c r="AF10" s="93">
        <v>12736.866</v>
      </c>
      <c r="AG10" s="7">
        <v>2000</v>
      </c>
      <c r="AH10" s="94">
        <v>3676330</v>
      </c>
      <c r="AI10" s="94">
        <v>3167642</v>
      </c>
      <c r="AJ10" s="4"/>
    </row>
    <row r="11" spans="9:36" ht="14.5">
      <c r="I11" s="7">
        <v>2001</v>
      </c>
      <c r="J11" s="5">
        <f t="shared" si="0"/>
        <v>0.5116193747591028</v>
      </c>
      <c r="K11" s="5">
        <f t="shared" si="2"/>
        <v>0.4883806252408972</v>
      </c>
      <c r="L11" s="2">
        <f t="shared" si="7"/>
        <v>0.52008982402524773</v>
      </c>
      <c r="M11" s="2">
        <f t="shared" si="7"/>
        <v>0.47991017597475227</v>
      </c>
      <c r="N11" s="131">
        <f t="shared" si="3"/>
        <v>4.4027802661393167</v>
      </c>
      <c r="O11" s="132">
        <f t="shared" si="4"/>
        <v>-0.2482180864516792</v>
      </c>
      <c r="P11" s="138">
        <f t="shared" si="5"/>
        <v>-0.98064639457984271</v>
      </c>
      <c r="Q11" s="131">
        <f t="shared" si="8"/>
        <v>-0.12909570090253755</v>
      </c>
      <c r="R11" s="132">
        <f t="shared" si="8"/>
        <v>-0.47062218379181869</v>
      </c>
      <c r="S11" s="133">
        <f t="shared" si="9"/>
        <v>5.0024981508336728</v>
      </c>
      <c r="T11" s="142">
        <f t="shared" si="6"/>
        <v>0.65025000735000549</v>
      </c>
      <c r="U11" s="5">
        <f t="shared" si="10"/>
        <v>4.4027802661393167</v>
      </c>
      <c r="W11" s="4" t="s">
        <v>239</v>
      </c>
      <c r="X11" s="4" t="s">
        <v>6</v>
      </c>
      <c r="Y11" s="7">
        <v>2001</v>
      </c>
      <c r="Z11" s="92">
        <v>214989.54199999999</v>
      </c>
      <c r="AA11" s="92">
        <v>202542.24</v>
      </c>
      <c r="AB11" s="11">
        <f t="shared" si="1"/>
        <v>277140.60040810856</v>
      </c>
      <c r="AC11" s="7">
        <v>2001</v>
      </c>
      <c r="AD11" s="93">
        <v>40287.4</v>
      </c>
      <c r="AE11" s="93">
        <v>30735.671999999999</v>
      </c>
      <c r="AF11" s="93">
        <v>13500.196</v>
      </c>
      <c r="AG11" s="7">
        <v>2001</v>
      </c>
      <c r="AH11" s="94">
        <v>3667216</v>
      </c>
      <c r="AI11" s="94">
        <v>3148378</v>
      </c>
      <c r="AJ11" s="4"/>
    </row>
    <row r="12" spans="9:36" ht="14.5">
      <c r="I12" s="7">
        <v>2002</v>
      </c>
      <c r="J12" s="5">
        <f t="shared" si="0"/>
        <v>0.51453455019240435</v>
      </c>
      <c r="K12" s="5">
        <f t="shared" si="2"/>
        <v>0.48546544980759565</v>
      </c>
      <c r="L12" s="2">
        <f t="shared" si="7"/>
        <v>0.51307696247575363</v>
      </c>
      <c r="M12" s="2">
        <f t="shared" si="7"/>
        <v>0.48692303752424643</v>
      </c>
      <c r="N12" s="131">
        <f t="shared" si="3"/>
        <v>4.1104643451676637</v>
      </c>
      <c r="O12" s="132">
        <f t="shared" si="4"/>
        <v>-2.5321611617474815</v>
      </c>
      <c r="P12" s="138">
        <f t="shared" si="5"/>
        <v>-0.26041888846748407</v>
      </c>
      <c r="Q12" s="131">
        <f t="shared" si="8"/>
        <v>-1.2991935573684732</v>
      </c>
      <c r="R12" s="132">
        <f t="shared" si="8"/>
        <v>-0.1268039562012753</v>
      </c>
      <c r="S12" s="133">
        <f t="shared" si="9"/>
        <v>5.5364618587374119</v>
      </c>
      <c r="T12" s="142">
        <f t="shared" si="6"/>
        <v>0.68726608676869516</v>
      </c>
      <c r="U12" s="5">
        <f t="shared" si="10"/>
        <v>4.1104643451676637</v>
      </c>
      <c r="W12" s="4" t="s">
        <v>239</v>
      </c>
      <c r="X12" s="4" t="s">
        <v>6</v>
      </c>
      <c r="Y12" s="7">
        <v>2002</v>
      </c>
      <c r="Z12" s="92">
        <v>224172.348</v>
      </c>
      <c r="AA12" s="92">
        <v>214430.397</v>
      </c>
      <c r="AB12" s="11">
        <f t="shared" si="1"/>
        <v>276419.81287782401</v>
      </c>
      <c r="AC12" s="7">
        <v>2002</v>
      </c>
      <c r="AD12" s="93">
        <v>41977.904999999999</v>
      </c>
      <c r="AE12" s="93">
        <v>33385.178999999996</v>
      </c>
      <c r="AF12" s="93">
        <v>14631.994000000001</v>
      </c>
      <c r="AG12" s="7">
        <v>2002</v>
      </c>
      <c r="AH12" s="94">
        <v>3575522</v>
      </c>
      <c r="AI12" s="94">
        <v>3045613</v>
      </c>
      <c r="AJ12" s="4"/>
    </row>
    <row r="13" spans="9:36" ht="14.5">
      <c r="I13" s="7">
        <v>2003</v>
      </c>
      <c r="J13" s="5">
        <f t="shared" si="0"/>
        <v>0.50814673018442214</v>
      </c>
      <c r="K13" s="5">
        <f t="shared" si="2"/>
        <v>0.49185326981557786</v>
      </c>
      <c r="L13" s="2">
        <f t="shared" si="7"/>
        <v>0.5113406401884133</v>
      </c>
      <c r="M13" s="2">
        <f t="shared" si="7"/>
        <v>0.48865935981158676</v>
      </c>
      <c r="N13" s="131">
        <f t="shared" si="3"/>
        <v>4.7145356937539518</v>
      </c>
      <c r="O13" s="132">
        <f t="shared" si="4"/>
        <v>-2.1982126145097425</v>
      </c>
      <c r="P13" s="138">
        <f t="shared" si="5"/>
        <v>1.6319389598027811</v>
      </c>
      <c r="Q13" s="131">
        <f t="shared" si="8"/>
        <v>-1.1240354455736574</v>
      </c>
      <c r="R13" s="132">
        <f t="shared" si="8"/>
        <v>0.79746224734881388</v>
      </c>
      <c r="S13" s="133">
        <f t="shared" si="9"/>
        <v>5.0411088919787952</v>
      </c>
      <c r="T13" s="142">
        <f t="shared" si="6"/>
        <v>0.72280004656364683</v>
      </c>
      <c r="U13" s="5">
        <f t="shared" si="10"/>
        <v>4.7145356937539518</v>
      </c>
      <c r="W13" s="4" t="s">
        <v>239</v>
      </c>
      <c r="X13" s="4" t="s">
        <v>6</v>
      </c>
      <c r="Y13" s="7">
        <v>2003</v>
      </c>
      <c r="Z13" s="92">
        <v>235589.62100000001</v>
      </c>
      <c r="AA13" s="92">
        <v>227860.71799999999</v>
      </c>
      <c r="AB13" s="11">
        <f t="shared" si="1"/>
        <v>280967.82495121396</v>
      </c>
      <c r="AC13" s="7">
        <v>2003</v>
      </c>
      <c r="AD13" s="93">
        <v>44004.362000000001</v>
      </c>
      <c r="AE13" s="93">
        <v>36881.485000000001</v>
      </c>
      <c r="AF13" s="93">
        <v>15817.76</v>
      </c>
      <c r="AG13" s="7">
        <v>2003</v>
      </c>
      <c r="AH13" s="94">
        <v>3497782</v>
      </c>
      <c r="AI13" s="94">
        <v>2952162</v>
      </c>
      <c r="AJ13" s="4"/>
    </row>
    <row r="14" spans="9:36" ht="14.5">
      <c r="I14" s="7">
        <v>2004</v>
      </c>
      <c r="J14" s="5">
        <f t="shared" si="0"/>
        <v>0.49404645125148666</v>
      </c>
      <c r="K14" s="5">
        <f t="shared" si="2"/>
        <v>0.50595354874851339</v>
      </c>
      <c r="L14" s="2">
        <f t="shared" si="7"/>
        <v>0.50109659071795443</v>
      </c>
      <c r="M14" s="2">
        <f t="shared" si="7"/>
        <v>0.49890340928204563</v>
      </c>
      <c r="N14" s="131">
        <f t="shared" si="3"/>
        <v>4.4300129742708805</v>
      </c>
      <c r="O14" s="132">
        <f t="shared" si="4"/>
        <v>2.3532585109759196</v>
      </c>
      <c r="P14" s="138">
        <f t="shared" si="5"/>
        <v>2.5659761501090728</v>
      </c>
      <c r="Q14" s="131">
        <f t="shared" si="8"/>
        <v>1.1792098169280432</v>
      </c>
      <c r="R14" s="132">
        <f t="shared" si="8"/>
        <v>1.2801742494258346</v>
      </c>
      <c r="S14" s="133">
        <f t="shared" si="9"/>
        <v>1.9706289079170027</v>
      </c>
      <c r="T14" s="142">
        <f t="shared" si="6"/>
        <v>0.73718502498297056</v>
      </c>
      <c r="U14" s="5">
        <f t="shared" si="10"/>
        <v>4.4300129742708805</v>
      </c>
      <c r="W14" s="4" t="s">
        <v>239</v>
      </c>
      <c r="X14" s="4" t="s">
        <v>6</v>
      </c>
      <c r="Y14" s="7">
        <v>2004</v>
      </c>
      <c r="Z14" s="92">
        <v>251782.717</v>
      </c>
      <c r="AA14" s="92">
        <v>241713.02100000001</v>
      </c>
      <c r="AB14" s="11">
        <f t="shared" si="1"/>
        <v>288270.68647797988</v>
      </c>
      <c r="AC14" s="7">
        <v>2004</v>
      </c>
      <c r="AD14" s="93">
        <v>45997.584999999999</v>
      </c>
      <c r="AE14" s="93">
        <v>40910.968999999997</v>
      </c>
      <c r="AF14" s="93">
        <v>16680.411</v>
      </c>
      <c r="AG14" s="7">
        <v>2004</v>
      </c>
      <c r="AH14" s="94">
        <v>3581070</v>
      </c>
      <c r="AI14" s="94">
        <v>2955371</v>
      </c>
      <c r="AJ14" s="4"/>
    </row>
    <row r="15" spans="9:36" ht="14.5">
      <c r="I15" s="7">
        <v>2005</v>
      </c>
      <c r="J15" s="5">
        <f t="shared" si="0"/>
        <v>0.49867350558070833</v>
      </c>
      <c r="K15" s="5">
        <f t="shared" si="2"/>
        <v>0.50132649441929167</v>
      </c>
      <c r="L15" s="2">
        <f t="shared" si="7"/>
        <v>0.49635997841609747</v>
      </c>
      <c r="M15" s="2">
        <f t="shared" si="7"/>
        <v>0.50364002158390253</v>
      </c>
      <c r="N15" s="131">
        <f t="shared" si="3"/>
        <v>5.9405706591297402</v>
      </c>
      <c r="O15" s="132">
        <f t="shared" si="4"/>
        <v>3.1670951419727089</v>
      </c>
      <c r="P15" s="138">
        <f t="shared" si="5"/>
        <v>-3.3574659687756636</v>
      </c>
      <c r="Q15" s="131">
        <f t="shared" si="8"/>
        <v>1.572019276311301</v>
      </c>
      <c r="R15" s="132">
        <f t="shared" si="8"/>
        <v>-1.6909542329813934</v>
      </c>
      <c r="S15" s="133">
        <f t="shared" si="9"/>
        <v>6.0595056157998322</v>
      </c>
      <c r="T15" s="142">
        <f t="shared" si="6"/>
        <v>0.78323593181604323</v>
      </c>
      <c r="U15" s="5">
        <f t="shared" si="10"/>
        <v>5.9405706591297402</v>
      </c>
      <c r="W15" s="4" t="s">
        <v>239</v>
      </c>
      <c r="X15" s="4" t="s">
        <v>6</v>
      </c>
      <c r="Y15" s="7">
        <v>2005</v>
      </c>
      <c r="Z15" s="92">
        <v>253067.43299999999</v>
      </c>
      <c r="AA15" s="92">
        <v>243469.535</v>
      </c>
      <c r="AB15" s="11">
        <f t="shared" si="1"/>
        <v>278752.77075083973</v>
      </c>
      <c r="AC15" s="7">
        <v>2005</v>
      </c>
      <c r="AD15" s="93">
        <v>48812.898999999998</v>
      </c>
      <c r="AE15" s="93">
        <v>44621.292000000001</v>
      </c>
      <c r="AF15" s="93">
        <v>18334.085999999999</v>
      </c>
      <c r="AG15" s="7">
        <v>2005</v>
      </c>
      <c r="AH15" s="94">
        <v>3696301</v>
      </c>
      <c r="AI15" s="94">
        <v>3045567</v>
      </c>
      <c r="AJ15" s="4"/>
    </row>
    <row r="16" spans="9:36" ht="14.5">
      <c r="I16" s="7">
        <v>2006</v>
      </c>
      <c r="J16" s="5">
        <f t="shared" si="0"/>
        <v>0.48748560898039128</v>
      </c>
      <c r="K16" s="5">
        <f t="shared" si="2"/>
        <v>0.51251439101960872</v>
      </c>
      <c r="L16" s="2">
        <f t="shared" si="7"/>
        <v>0.49307955728054981</v>
      </c>
      <c r="M16" s="2">
        <f t="shared" si="7"/>
        <v>0.50692044271945025</v>
      </c>
      <c r="N16" s="131">
        <f t="shared" si="3"/>
        <v>9.379259100569115</v>
      </c>
      <c r="O16" s="132">
        <f t="shared" si="4"/>
        <v>2.3403605753717471</v>
      </c>
      <c r="P16" s="138">
        <f t="shared" si="5"/>
        <v>4.0476550712357451</v>
      </c>
      <c r="Q16" s="131">
        <f t="shared" si="8"/>
        <v>1.1539839563811538</v>
      </c>
      <c r="R16" s="132">
        <f t="shared" si="8"/>
        <v>2.0518391006864518</v>
      </c>
      <c r="S16" s="133">
        <f t="shared" si="9"/>
        <v>6.1734360435015088</v>
      </c>
      <c r="T16" s="142">
        <f t="shared" si="6"/>
        <v>0.83311220153082022</v>
      </c>
      <c r="U16" s="5">
        <f t="shared" si="10"/>
        <v>9.379259100569115</v>
      </c>
      <c r="W16" s="4" t="s">
        <v>239</v>
      </c>
      <c r="X16" s="4" t="s">
        <v>6</v>
      </c>
      <c r="Y16" s="7">
        <v>2006</v>
      </c>
      <c r="Z16" s="92">
        <v>270511.087</v>
      </c>
      <c r="AA16" s="92">
        <v>263520.86200000002</v>
      </c>
      <c r="AB16" s="11">
        <f t="shared" si="1"/>
        <v>290267.1812107474</v>
      </c>
      <c r="AC16" s="7">
        <v>2006</v>
      </c>
      <c r="AD16" s="93">
        <v>53612.764999999999</v>
      </c>
      <c r="AE16" s="93">
        <v>50466.112999999998</v>
      </c>
      <c r="AF16" s="93">
        <v>20156.887999999999</v>
      </c>
      <c r="AG16" s="7">
        <v>2006</v>
      </c>
      <c r="AH16" s="94">
        <v>3783828</v>
      </c>
      <c r="AI16" s="94">
        <v>3100225</v>
      </c>
      <c r="AJ16" s="4"/>
    </row>
    <row r="17" spans="9:36" ht="14.5">
      <c r="I17" s="7">
        <v>2007</v>
      </c>
      <c r="J17" s="5">
        <f t="shared" si="0"/>
        <v>0.48506395655893136</v>
      </c>
      <c r="K17" s="5">
        <f t="shared" si="2"/>
        <v>0.51493604344106858</v>
      </c>
      <c r="L17" s="2">
        <f t="shared" si="7"/>
        <v>0.4862747827696613</v>
      </c>
      <c r="M17" s="2">
        <f t="shared" si="7"/>
        <v>0.51372521723033859</v>
      </c>
      <c r="N17" s="131">
        <f t="shared" si="3"/>
        <v>10.533030038217284</v>
      </c>
      <c r="O17" s="132">
        <f t="shared" si="4"/>
        <v>3.0084191485078904</v>
      </c>
      <c r="P17" s="138">
        <f t="shared" si="5"/>
        <v>6.1637945332579491</v>
      </c>
      <c r="Q17" s="131">
        <f t="shared" si="8"/>
        <v>1.4629183679207638</v>
      </c>
      <c r="R17" s="132">
        <f t="shared" si="8"/>
        <v>3.1664966855611132</v>
      </c>
      <c r="S17" s="133">
        <f t="shared" si="9"/>
        <v>5.9036149847354062</v>
      </c>
      <c r="T17" s="142">
        <f t="shared" si="6"/>
        <v>0.88377674395935102</v>
      </c>
      <c r="U17" s="5">
        <f t="shared" si="10"/>
        <v>10.533030038217284</v>
      </c>
      <c r="W17" s="4" t="s">
        <v>239</v>
      </c>
      <c r="X17" s="4" t="s">
        <v>6</v>
      </c>
      <c r="Y17" s="7">
        <v>2007</v>
      </c>
      <c r="Z17" s="92">
        <v>292895.08</v>
      </c>
      <c r="AA17" s="92">
        <v>287709.42499999999</v>
      </c>
      <c r="AB17" s="11">
        <f t="shared" si="1"/>
        <v>308721.55640154943</v>
      </c>
      <c r="AC17" s="7">
        <v>2007</v>
      </c>
      <c r="AD17" s="93">
        <v>59567.938999999998</v>
      </c>
      <c r="AE17" s="93">
        <v>56567.394999999997</v>
      </c>
      <c r="AF17" s="93">
        <v>22247.944</v>
      </c>
      <c r="AG17" s="7">
        <v>2007</v>
      </c>
      <c r="AH17" s="94">
        <v>3899391</v>
      </c>
      <c r="AI17" s="94">
        <v>3161706</v>
      </c>
      <c r="AJ17" s="4"/>
    </row>
    <row r="18" spans="9:36" ht="14.5">
      <c r="I18" s="7">
        <v>2008</v>
      </c>
      <c r="J18" s="5">
        <f t="shared" si="0"/>
        <v>0.48832205979226057</v>
      </c>
      <c r="K18" s="5">
        <f t="shared" si="2"/>
        <v>0.51167794020773938</v>
      </c>
      <c r="L18" s="2">
        <f t="shared" si="7"/>
        <v>0.48669300817559596</v>
      </c>
      <c r="M18" s="2">
        <f t="shared" si="7"/>
        <v>0.51330699182440398</v>
      </c>
      <c r="N18" s="131">
        <f t="shared" si="3"/>
        <v>6.0421188306930773</v>
      </c>
      <c r="O18" s="132">
        <f t="shared" si="4"/>
        <v>3.2927130123805881</v>
      </c>
      <c r="P18" s="138">
        <f t="shared" si="5"/>
        <v>6.6389373366801507</v>
      </c>
      <c r="Q18" s="131">
        <f t="shared" si="8"/>
        <v>1.6025404010544368</v>
      </c>
      <c r="R18" s="132">
        <f t="shared" si="8"/>
        <v>3.4078129532020083</v>
      </c>
      <c r="S18" s="133">
        <f t="shared" si="9"/>
        <v>1.031765476436632</v>
      </c>
      <c r="T18" s="142">
        <f t="shared" si="6"/>
        <v>0.89294245027867258</v>
      </c>
      <c r="U18" s="5">
        <f t="shared" si="10"/>
        <v>6.0421188306930773</v>
      </c>
      <c r="W18" s="4" t="s">
        <v>239</v>
      </c>
      <c r="X18" s="4" t="s">
        <v>6</v>
      </c>
      <c r="Y18" s="7">
        <v>2008</v>
      </c>
      <c r="Z18" s="92">
        <v>325801.11200000002</v>
      </c>
      <c r="AA18" s="92">
        <v>313000.2</v>
      </c>
      <c r="AB18" s="11">
        <f t="shared" si="1"/>
        <v>329913.04906178778</v>
      </c>
      <c r="AC18" s="7">
        <v>2008</v>
      </c>
      <c r="AD18" s="93">
        <v>63278.061000000002</v>
      </c>
      <c r="AE18" s="93">
        <v>61813.487999999998</v>
      </c>
      <c r="AF18" s="93">
        <v>24219.156999999999</v>
      </c>
      <c r="AG18" s="7">
        <v>2008</v>
      </c>
      <c r="AH18" s="94">
        <v>4029924</v>
      </c>
      <c r="AI18" s="94">
        <v>3233451</v>
      </c>
      <c r="AJ18" s="4"/>
    </row>
    <row r="19" spans="9:36" ht="14.5">
      <c r="I19" s="7">
        <v>2009</v>
      </c>
      <c r="J19" s="5">
        <f t="shared" si="0"/>
        <v>0.52531992304018094</v>
      </c>
      <c r="K19" s="5">
        <f t="shared" si="2"/>
        <v>0.47468007695981906</v>
      </c>
      <c r="L19" s="2">
        <f t="shared" si="7"/>
        <v>0.50682099141622072</v>
      </c>
      <c r="M19" s="2">
        <f t="shared" si="7"/>
        <v>0.49317900858377922</v>
      </c>
      <c r="N19" s="131">
        <f t="shared" si="3"/>
        <v>-5.2055534275442739</v>
      </c>
      <c r="O19" s="132">
        <f t="shared" si="4"/>
        <v>-2.7051454272879027</v>
      </c>
      <c r="P19" s="138">
        <f t="shared" si="5"/>
        <v>0.71688097879114565</v>
      </c>
      <c r="Q19" s="131">
        <f t="shared" si="8"/>
        <v>-1.371024487383111</v>
      </c>
      <c r="R19" s="132">
        <f t="shared" si="8"/>
        <v>0.35355065039278649</v>
      </c>
      <c r="S19" s="133">
        <f t="shared" si="9"/>
        <v>-4.188079590553949</v>
      </c>
      <c r="T19" s="142">
        <f t="shared" si="6"/>
        <v>0.85631760184313532</v>
      </c>
      <c r="U19" s="5">
        <f t="shared" si="10"/>
        <v>-5.2055534275442739</v>
      </c>
      <c r="W19" s="4" t="s">
        <v>239</v>
      </c>
      <c r="X19" s="4" t="s">
        <v>6</v>
      </c>
      <c r="Y19" s="7">
        <v>2009</v>
      </c>
      <c r="Z19" s="92">
        <v>321395.897</v>
      </c>
      <c r="AA19" s="92">
        <v>328145.11</v>
      </c>
      <c r="AB19" s="11">
        <f t="shared" si="1"/>
        <v>332286.63066937518</v>
      </c>
      <c r="AC19" s="7">
        <v>2009</v>
      </c>
      <c r="AD19" s="93">
        <v>60068.353999999999</v>
      </c>
      <c r="AE19" s="93">
        <v>57993.535000000003</v>
      </c>
      <c r="AF19" s="93">
        <v>24028.452000000001</v>
      </c>
      <c r="AG19" s="7">
        <v>2009</v>
      </c>
      <c r="AH19" s="94">
        <v>3922370</v>
      </c>
      <c r="AI19" s="94">
        <v>3093648</v>
      </c>
      <c r="AJ19" s="4"/>
    </row>
    <row r="20" spans="9:36" ht="14.5">
      <c r="I20" s="7">
        <v>2010</v>
      </c>
      <c r="J20" s="5">
        <f t="shared" si="0"/>
        <v>0.50748920027960054</v>
      </c>
      <c r="K20" s="5">
        <f t="shared" si="2"/>
        <v>0.49251079972039946</v>
      </c>
      <c r="L20" s="2">
        <f t="shared" si="7"/>
        <v>0.51640456165989068</v>
      </c>
      <c r="M20" s="2">
        <f t="shared" si="7"/>
        <v>0.48359543834010926</v>
      </c>
      <c r="N20" s="131">
        <f t="shared" si="3"/>
        <v>6.2393789617305018</v>
      </c>
      <c r="O20" s="132">
        <f t="shared" si="4"/>
        <v>-0.14080483027143487</v>
      </c>
      <c r="P20" s="138">
        <f t="shared" si="5"/>
        <v>-0.41531175706879253</v>
      </c>
      <c r="Q20" s="131">
        <f t="shared" si="8"/>
        <v>-7.271225665591563E-2</v>
      </c>
      <c r="R20" s="132">
        <f t="shared" si="8"/>
        <v>-0.2008428712074837</v>
      </c>
      <c r="S20" s="133">
        <f t="shared" si="9"/>
        <v>6.5129340895939007</v>
      </c>
      <c r="T20" s="142">
        <f t="shared" si="6"/>
        <v>0.91394525940022553</v>
      </c>
      <c r="U20" s="5">
        <f t="shared" si="10"/>
        <v>6.2393789617305018</v>
      </c>
      <c r="W20" s="4" t="s">
        <v>239</v>
      </c>
      <c r="X20" s="4" t="s">
        <v>6</v>
      </c>
      <c r="Y20" s="7">
        <v>2010</v>
      </c>
      <c r="Z20" s="92">
        <v>320488.91499999998</v>
      </c>
      <c r="AA20" s="92">
        <v>320063.87</v>
      </c>
      <c r="AB20" s="11">
        <f t="shared" si="1"/>
        <v>330909.46696591121</v>
      </c>
      <c r="AC20" s="7">
        <v>2010</v>
      </c>
      <c r="AD20" s="93">
        <v>63935.639000000003</v>
      </c>
      <c r="AE20" s="93">
        <v>62058.495000000003</v>
      </c>
      <c r="AF20" s="93">
        <v>24931.642</v>
      </c>
      <c r="AG20" s="7">
        <v>2010</v>
      </c>
      <c r="AH20" s="94">
        <v>3916851</v>
      </c>
      <c r="AI20" s="94">
        <v>3100701</v>
      </c>
      <c r="AJ20" s="4"/>
    </row>
    <row r="21" spans="9:36" ht="14.5">
      <c r="I21" s="7">
        <v>2011</v>
      </c>
      <c r="J21" s="5">
        <f t="shared" si="0"/>
        <v>0.50751060882061549</v>
      </c>
      <c r="K21" s="5">
        <f t="shared" si="2"/>
        <v>0.49248939117938451</v>
      </c>
      <c r="L21" s="2">
        <f t="shared" si="7"/>
        <v>0.50749990455010807</v>
      </c>
      <c r="M21" s="2">
        <f t="shared" si="7"/>
        <v>0.49250009544989198</v>
      </c>
      <c r="N21" s="131">
        <f t="shared" si="3"/>
        <v>1.8836732682007806</v>
      </c>
      <c r="O21" s="132">
        <f t="shared" si="4"/>
        <v>1.0836811598897711</v>
      </c>
      <c r="P21" s="138">
        <f t="shared" si="5"/>
        <v>0.10284831189508736</v>
      </c>
      <c r="Q21" s="131">
        <f t="shared" si="8"/>
        <v>0.54996808520680929</v>
      </c>
      <c r="R21" s="132">
        <f t="shared" si="8"/>
        <v>5.0652803425190789E-2</v>
      </c>
      <c r="S21" s="133">
        <f t="shared" si="9"/>
        <v>1.2830523795687805</v>
      </c>
      <c r="T21" s="142">
        <f t="shared" si="6"/>
        <v>0.92574720647540598</v>
      </c>
      <c r="U21" s="5">
        <f t="shared" si="10"/>
        <v>1.8836732682007806</v>
      </c>
      <c r="W21" s="4" t="s">
        <v>239</v>
      </c>
      <c r="X21" s="4" t="s">
        <v>6</v>
      </c>
      <c r="Y21" s="7">
        <v>2011</v>
      </c>
      <c r="Z21" s="92">
        <v>323843.902</v>
      </c>
      <c r="AA21" s="92">
        <v>320818.70199999999</v>
      </c>
      <c r="AB21" s="11">
        <f t="shared" si="1"/>
        <v>331249.97684090107</v>
      </c>
      <c r="AC21" s="7">
        <v>2011</v>
      </c>
      <c r="AD21" s="93">
        <v>65151.392</v>
      </c>
      <c r="AE21" s="93">
        <v>64350.987000000001</v>
      </c>
      <c r="AF21" s="93">
        <v>26069.190999999999</v>
      </c>
      <c r="AG21" s="7">
        <v>2011</v>
      </c>
      <c r="AH21" s="94">
        <v>3959528</v>
      </c>
      <c r="AI21" s="94">
        <v>3160608</v>
      </c>
      <c r="AJ21" s="4"/>
    </row>
    <row r="22" spans="9:36" ht="14.5">
      <c r="I22" s="7">
        <v>2012</v>
      </c>
      <c r="J22" s="5">
        <f t="shared" si="0"/>
        <v>0.50214445518818285</v>
      </c>
      <c r="K22" s="5">
        <f t="shared" si="2"/>
        <v>0.49785554481181715</v>
      </c>
      <c r="L22" s="2">
        <f t="shared" si="7"/>
        <v>0.50482753200439912</v>
      </c>
      <c r="M22" s="2">
        <f t="shared" si="7"/>
        <v>0.49517246799560083</v>
      </c>
      <c r="N22" s="131">
        <f t="shared" si="3"/>
        <v>2.1979031178052111</v>
      </c>
      <c r="O22" s="132">
        <f t="shared" si="4"/>
        <v>-0.17097452034704474</v>
      </c>
      <c r="P22" s="138">
        <f t="shared" si="5"/>
        <v>0.3848778214191384</v>
      </c>
      <c r="Q22" s="131">
        <f t="shared" si="8"/>
        <v>-8.6312645142434516E-2</v>
      </c>
      <c r="R22" s="132">
        <f t="shared" si="8"/>
        <v>0.19058090070888489</v>
      </c>
      <c r="S22" s="133">
        <f t="shared" si="9"/>
        <v>2.0936348622387606</v>
      </c>
      <c r="T22" s="142">
        <f t="shared" si="6"/>
        <v>0.94533328781340431</v>
      </c>
      <c r="U22" s="5">
        <f t="shared" si="10"/>
        <v>2.1979031178052111</v>
      </c>
      <c r="W22" s="4" t="s">
        <v>239</v>
      </c>
      <c r="X22" s="4" t="s">
        <v>6</v>
      </c>
      <c r="Y22" s="7">
        <v>2012</v>
      </c>
      <c r="Z22" s="92">
        <v>327129.478</v>
      </c>
      <c r="AA22" s="92">
        <v>325092.70699999999</v>
      </c>
      <c r="AB22" s="11">
        <f t="shared" si="1"/>
        <v>332527.34110428253</v>
      </c>
      <c r="AC22" s="7">
        <v>2012</v>
      </c>
      <c r="AD22" s="93">
        <v>66599.209000000003</v>
      </c>
      <c r="AE22" s="93">
        <v>66652.085000000006</v>
      </c>
      <c r="AF22" s="93">
        <v>26852.374</v>
      </c>
      <c r="AG22" s="7">
        <v>2012</v>
      </c>
      <c r="AH22" s="94">
        <v>3952764</v>
      </c>
      <c r="AI22" s="94">
        <v>3171328</v>
      </c>
      <c r="AJ22" s="4"/>
    </row>
    <row r="23" spans="9:36" ht="14.5">
      <c r="I23" s="7">
        <v>2013</v>
      </c>
      <c r="J23" s="5">
        <f t="shared" si="0"/>
        <v>0.50695068429505241</v>
      </c>
      <c r="K23" s="5">
        <f t="shared" si="2"/>
        <v>0.49304931570494759</v>
      </c>
      <c r="L23" s="2">
        <f t="shared" si="7"/>
        <v>0.50454756974161763</v>
      </c>
      <c r="M23" s="2">
        <f t="shared" si="7"/>
        <v>0.49545243025838237</v>
      </c>
      <c r="N23" s="131">
        <f t="shared" si="3"/>
        <v>0.19186614813744285</v>
      </c>
      <c r="O23" s="132">
        <f t="shared" si="4"/>
        <v>-1.759561818149713</v>
      </c>
      <c r="P23" s="138">
        <f t="shared" si="5"/>
        <v>0.88667871820788946</v>
      </c>
      <c r="Q23" s="131">
        <f t="shared" si="8"/>
        <v>-0.88778263915757982</v>
      </c>
      <c r="R23" s="132">
        <f t="shared" si="8"/>
        <v>0.43930712579448622</v>
      </c>
      <c r="S23" s="133">
        <f t="shared" si="9"/>
        <v>0.6403416615005364</v>
      </c>
      <c r="T23" s="142">
        <f t="shared" si="6"/>
        <v>0.95140607323226734</v>
      </c>
      <c r="U23" s="5">
        <f t="shared" si="10"/>
        <v>0.19186614813744285</v>
      </c>
      <c r="W23" s="4" t="s">
        <v>239</v>
      </c>
      <c r="X23" s="4" t="s">
        <v>6</v>
      </c>
      <c r="Y23" s="7">
        <v>2013</v>
      </c>
      <c r="Z23" s="92">
        <v>331564.92800000001</v>
      </c>
      <c r="AA23" s="92">
        <v>330042.96299999999</v>
      </c>
      <c r="AB23" s="11">
        <f t="shared" si="1"/>
        <v>335488.90062597505</v>
      </c>
      <c r="AC23" s="7">
        <v>2013</v>
      </c>
      <c r="AD23" s="93">
        <v>66727.112999999998</v>
      </c>
      <c r="AE23" s="93">
        <v>67127.157000000007</v>
      </c>
      <c r="AF23" s="93">
        <v>27399.438999999998</v>
      </c>
      <c r="AG23" s="7">
        <v>2013</v>
      </c>
      <c r="AH23" s="94">
        <v>3883821</v>
      </c>
      <c r="AI23" s="94">
        <v>3127065</v>
      </c>
      <c r="AJ23" s="4"/>
    </row>
    <row r="24" spans="9:36" ht="14.5">
      <c r="I24" s="7">
        <v>2014</v>
      </c>
      <c r="J24" s="5">
        <f t="shared" si="0"/>
        <v>0.51200168866983942</v>
      </c>
      <c r="K24" s="5">
        <f t="shared" si="2"/>
        <v>0.48799831133016058</v>
      </c>
      <c r="L24" s="2">
        <f t="shared" si="7"/>
        <v>0.50947618648244597</v>
      </c>
      <c r="M24" s="2">
        <f t="shared" si="7"/>
        <v>0.49052381351755409</v>
      </c>
      <c r="N24" s="131">
        <f t="shared" si="3"/>
        <v>2.633783637690712</v>
      </c>
      <c r="O24" s="132">
        <f t="shared" si="4"/>
        <v>0.71996365228841341</v>
      </c>
      <c r="P24" s="138">
        <f t="shared" si="5"/>
        <v>0.58729393644476602</v>
      </c>
      <c r="Q24" s="131">
        <f t="shared" si="8"/>
        <v>0.36680433597387457</v>
      </c>
      <c r="R24" s="132">
        <f t="shared" si="8"/>
        <v>0.28808166136062269</v>
      </c>
      <c r="S24" s="133">
        <f t="shared" si="9"/>
        <v>1.9788976403562146</v>
      </c>
      <c r="T24" s="142">
        <f>T25*EXP(-S25/100)</f>
        <v>0.97042094749434671</v>
      </c>
      <c r="U24" s="5">
        <f t="shared" si="10"/>
        <v>2.633783637690712</v>
      </c>
      <c r="W24" s="4" t="s">
        <v>239</v>
      </c>
      <c r="X24" s="4" t="s">
        <v>6</v>
      </c>
      <c r="Y24" s="7">
        <v>2014</v>
      </c>
      <c r="Z24" s="92">
        <v>334712.02500000002</v>
      </c>
      <c r="AA24" s="92">
        <v>333517.91800000001</v>
      </c>
      <c r="AB24" s="11">
        <f t="shared" si="1"/>
        <v>337465.00368363474</v>
      </c>
      <c r="AC24" s="7">
        <v>2014</v>
      </c>
      <c r="AD24" s="93">
        <v>68507.909</v>
      </c>
      <c r="AE24" s="93">
        <v>68679.986000000004</v>
      </c>
      <c r="AF24" s="93">
        <v>28562.449000000001</v>
      </c>
      <c r="AG24" s="7">
        <v>2014</v>
      </c>
      <c r="AH24" s="94">
        <v>3911884</v>
      </c>
      <c r="AI24" s="94">
        <v>3177458</v>
      </c>
      <c r="AJ24" s="4"/>
    </row>
    <row r="25" spans="9:36" ht="14.5">
      <c r="I25" s="7">
        <v>2015</v>
      </c>
      <c r="J25" s="5">
        <f t="shared" si="0"/>
        <v>0.5170575572360484</v>
      </c>
      <c r="K25" s="5">
        <f t="shared" si="2"/>
        <v>0.4829424427639516</v>
      </c>
      <c r="L25" s="2">
        <f t="shared" si="7"/>
        <v>0.51452962295294391</v>
      </c>
      <c r="M25" s="2">
        <f t="shared" si="7"/>
        <v>0.48547037704705609</v>
      </c>
      <c r="N25" s="131">
        <f t="shared" si="3"/>
        <v>4.8421039601022287</v>
      </c>
      <c r="O25" s="132">
        <f t="shared" si="4"/>
        <v>1.6430464138633027</v>
      </c>
      <c r="P25" s="138">
        <f t="shared" si="5"/>
        <v>2.0478579993669754</v>
      </c>
      <c r="Q25" s="131">
        <f t="shared" si="8"/>
        <v>0.8453960518192718</v>
      </c>
      <c r="R25" s="132">
        <f t="shared" si="8"/>
        <v>0.99417439509151551</v>
      </c>
      <c r="S25" s="133">
        <f t="shared" si="9"/>
        <v>3.0025335131914415</v>
      </c>
      <c r="T25" s="142">
        <v>1</v>
      </c>
      <c r="U25" s="5">
        <f t="shared" si="10"/>
        <v>4.8421039601022287</v>
      </c>
      <c r="W25" s="4" t="s">
        <v>239</v>
      </c>
      <c r="X25" s="4" t="s">
        <v>6</v>
      </c>
      <c r="Y25" s="7">
        <v>2015</v>
      </c>
      <c r="Z25" s="92">
        <v>344447.05499999999</v>
      </c>
      <c r="AA25" s="92">
        <v>341637.11800000002</v>
      </c>
      <c r="AB25" s="11">
        <f>Z25</f>
        <v>344447.05499999999</v>
      </c>
      <c r="AC25" s="7">
        <v>2015</v>
      </c>
      <c r="AD25" s="93">
        <v>71906.756999999998</v>
      </c>
      <c r="AE25" s="93">
        <v>71906.756999999998</v>
      </c>
      <c r="AF25" s="93">
        <v>30371.741999999998</v>
      </c>
      <c r="AG25" s="7">
        <v>2015</v>
      </c>
      <c r="AH25" s="94">
        <v>3976689</v>
      </c>
      <c r="AI25" s="94">
        <v>3248499</v>
      </c>
      <c r="AJ25" s="4"/>
    </row>
    <row r="26" spans="9:36" ht="14.5">
      <c r="I26" s="7">
        <v>2016</v>
      </c>
      <c r="J26" s="5">
        <f t="shared" si="0"/>
        <v>0.53343193984427717</v>
      </c>
      <c r="K26" s="5">
        <f t="shared" si="2"/>
        <v>0.46656806015572283</v>
      </c>
      <c r="L26" s="2">
        <f t="shared" si="7"/>
        <v>0.52524474854016279</v>
      </c>
      <c r="M26" s="2">
        <f t="shared" si="7"/>
        <v>0.47475525145983721</v>
      </c>
      <c r="N26" s="131">
        <f t="shared" si="3"/>
        <v>2.037509850810082</v>
      </c>
      <c r="O26" s="132">
        <f t="shared" si="4"/>
        <v>1.5461409408889182</v>
      </c>
      <c r="P26" s="138">
        <f t="shared" si="5"/>
        <v>1.9849970883040413</v>
      </c>
      <c r="Q26" s="131">
        <f t="shared" si="8"/>
        <v>0.81210240970485048</v>
      </c>
      <c r="R26" s="132">
        <f t="shared" si="8"/>
        <v>0.94238779180482979</v>
      </c>
      <c r="S26" s="133">
        <f t="shared" si="9"/>
        <v>0.2830196493004018</v>
      </c>
      <c r="T26" s="142">
        <f>T25*EXP(S26/100)</f>
        <v>1.0028342052800914</v>
      </c>
      <c r="U26" s="5">
        <f t="shared" si="10"/>
        <v>2.037509850810082</v>
      </c>
      <c r="W26" s="4" t="s">
        <v>239</v>
      </c>
      <c r="X26" s="4" t="s">
        <v>6</v>
      </c>
      <c r="Y26" s="7">
        <v>2016</v>
      </c>
      <c r="Z26" s="92">
        <v>352552.41100000002</v>
      </c>
      <c r="AA26" s="92">
        <v>351352.63</v>
      </c>
      <c r="AB26" s="11">
        <f>AB25*(AA26/Z25)</f>
        <v>351352.63</v>
      </c>
      <c r="AC26" s="7">
        <v>2016</v>
      </c>
      <c r="AD26" s="93">
        <v>73386.892000000007</v>
      </c>
      <c r="AE26" s="93">
        <v>72984.785000000003</v>
      </c>
      <c r="AF26" s="93">
        <v>31927.157999999999</v>
      </c>
      <c r="AG26" s="7">
        <v>2016</v>
      </c>
      <c r="AH26" s="94">
        <v>4038652</v>
      </c>
      <c r="AI26" s="94">
        <v>3311962</v>
      </c>
      <c r="AJ26" s="4"/>
    </row>
    <row r="27" spans="9:36" ht="14.5">
      <c r="I27" s="7">
        <v>2017</v>
      </c>
      <c r="J27" s="5">
        <f t="shared" si="0"/>
        <v>0.55370179250638352</v>
      </c>
      <c r="K27" s="5">
        <f t="shared" si="2"/>
        <v>0.44629820749361648</v>
      </c>
      <c r="L27" s="2">
        <f t="shared" si="7"/>
        <v>0.54356686617533034</v>
      </c>
      <c r="M27" s="2">
        <f t="shared" si="7"/>
        <v>0.45643313382466966</v>
      </c>
      <c r="N27" s="131">
        <f t="shared" si="3"/>
        <v>2.3184004569023031</v>
      </c>
      <c r="O27" s="132">
        <f t="shared" si="4"/>
        <v>0.6634126757044001</v>
      </c>
      <c r="P27" s="138">
        <f t="shared" si="5"/>
        <v>1.7091999531407609</v>
      </c>
      <c r="Q27" s="131">
        <f t="shared" si="8"/>
        <v>0.36060914911363146</v>
      </c>
      <c r="R27" s="132">
        <f t="shared" si="8"/>
        <v>0.780135490945016</v>
      </c>
      <c r="S27" s="133">
        <f t="shared" si="9"/>
        <v>1.1776558168436557</v>
      </c>
      <c r="T27" s="142">
        <f>T26*EXP(S27/100)</f>
        <v>1.014713954614165</v>
      </c>
      <c r="U27" s="5">
        <f t="shared" si="10"/>
        <v>2.3184004569023031</v>
      </c>
      <c r="W27" s="4" t="s">
        <v>239</v>
      </c>
      <c r="X27" s="4" t="s">
        <v>6</v>
      </c>
      <c r="Y27" s="7">
        <v>2017</v>
      </c>
      <c r="Z27" s="92">
        <v>367394.52600000001</v>
      </c>
      <c r="AA27" s="92">
        <v>358630.02799999999</v>
      </c>
      <c r="AB27" s="11">
        <f>AB26*(AA27/Z26)</f>
        <v>357409.56409109238</v>
      </c>
      <c r="AC27" s="7">
        <v>2017</v>
      </c>
      <c r="AD27" s="93">
        <v>75108.17</v>
      </c>
      <c r="AE27" s="93">
        <v>75634.899999999994</v>
      </c>
      <c r="AF27" s="93">
        <v>34426.148999999998</v>
      </c>
      <c r="AG27" s="7">
        <v>2017</v>
      </c>
      <c r="AH27" s="94">
        <v>4065534</v>
      </c>
      <c r="AI27" s="94">
        <v>3342011</v>
      </c>
      <c r="AJ27" s="4"/>
    </row>
    <row r="28" spans="9:36" ht="14.5">
      <c r="I28" s="7">
        <v>2018</v>
      </c>
      <c r="J28" s="5">
        <f t="shared" si="0"/>
        <v>0.56553632696213196</v>
      </c>
      <c r="K28" s="5">
        <f t="shared" si="2"/>
        <v>0.43446367303786804</v>
      </c>
      <c r="L28" s="2">
        <f t="shared" si="7"/>
        <v>0.55961905973425774</v>
      </c>
      <c r="M28" s="2">
        <f t="shared" si="7"/>
        <v>0.44038094026574226</v>
      </c>
      <c r="N28" s="131">
        <f t="shared" si="3"/>
        <v>3.6023894122962474</v>
      </c>
      <c r="O28" s="132">
        <f t="shared" si="4"/>
        <v>1.4115747120307276</v>
      </c>
      <c r="P28" s="138">
        <f t="shared" si="5"/>
        <v>1.6398822805214763</v>
      </c>
      <c r="Q28" s="131">
        <f t="shared" si="8"/>
        <v>0.78994411309129142</v>
      </c>
      <c r="R28" s="132">
        <f t="shared" si="8"/>
        <v>0.72217290062117745</v>
      </c>
      <c r="S28" s="133">
        <f t="shared" si="9"/>
        <v>2.090272398583779</v>
      </c>
      <c r="T28" s="142">
        <f>T27*EXP(S28/100)</f>
        <v>1.0361474693579091</v>
      </c>
      <c r="U28" s="5">
        <f t="shared" si="10"/>
        <v>3.6023894122962474</v>
      </c>
      <c r="W28" s="4" t="s">
        <v>239</v>
      </c>
      <c r="X28" s="4" t="s">
        <v>6</v>
      </c>
      <c r="Y28" s="7">
        <v>2018</v>
      </c>
      <c r="Z28" s="92">
        <v>384612.815</v>
      </c>
      <c r="AA28" s="92">
        <v>373469.03499999997</v>
      </c>
      <c r="AB28" s="11">
        <f>AB27*(AA28/Z27)</f>
        <v>363318.98151599272</v>
      </c>
      <c r="AC28" s="7">
        <v>2018</v>
      </c>
      <c r="AD28" s="93">
        <v>77863.183999999994</v>
      </c>
      <c r="AE28" s="93">
        <v>80072.680999999997</v>
      </c>
      <c r="AF28" s="93">
        <v>37334.67</v>
      </c>
      <c r="AG28" s="7">
        <v>2018</v>
      </c>
      <c r="AH28" s="94">
        <v>4123329</v>
      </c>
      <c r="AI28" s="94">
        <v>3399503</v>
      </c>
      <c r="AJ28" s="4"/>
    </row>
    <row r="29" spans="9:36" ht="14.5">
      <c r="I29" s="7">
        <v>2019</v>
      </c>
      <c r="J29" s="5">
        <f t="shared" si="0"/>
        <v>0.5827256179698852</v>
      </c>
      <c r="K29" s="5">
        <f t="shared" si="2"/>
        <v>0.4172743820301148</v>
      </c>
      <c r="L29" s="2">
        <f t="shared" si="7"/>
        <v>0.57413097246600864</v>
      </c>
      <c r="M29" s="2">
        <f t="shared" si="7"/>
        <v>0.42586902753399142</v>
      </c>
      <c r="N29" s="134">
        <f t="shared" si="3"/>
        <v>2.1767824712322081</v>
      </c>
      <c r="O29" s="135">
        <f t="shared" si="4"/>
        <v>0.33651515548651645</v>
      </c>
      <c r="P29" s="139">
        <f t="shared" si="5"/>
        <v>2.6523520600836292</v>
      </c>
      <c r="Q29" s="134">
        <f t="shared" si="8"/>
        <v>0.19320377346902379</v>
      </c>
      <c r="R29" s="135">
        <f t="shared" si="8"/>
        <v>1.1295545925055939</v>
      </c>
      <c r="S29" s="136">
        <f t="shared" si="9"/>
        <v>0.85402410525759054</v>
      </c>
      <c r="T29" s="143">
        <f>T28*EXP(S29/100)</f>
        <v>1.0450343123891268</v>
      </c>
      <c r="U29" s="5">
        <f t="shared" si="10"/>
        <v>2.1767824712322081</v>
      </c>
      <c r="W29" s="4" t="s">
        <v>239</v>
      </c>
      <c r="X29" s="4" t="s">
        <v>6</v>
      </c>
      <c r="Y29" s="7">
        <v>2019</v>
      </c>
      <c r="Z29" s="92">
        <v>405362.35100000002</v>
      </c>
      <c r="AA29" s="92">
        <v>394950.592</v>
      </c>
      <c r="AB29" s="11">
        <f>AB28*(AA29/Z28)</f>
        <v>373084.41434687609</v>
      </c>
      <c r="AC29" s="7">
        <v>2019</v>
      </c>
      <c r="AD29" s="93">
        <v>79576.678</v>
      </c>
      <c r="AE29" s="93">
        <v>84046.862999999998</v>
      </c>
      <c r="AF29" s="93">
        <v>40218.374000000003</v>
      </c>
      <c r="AG29" s="7">
        <v>2019</v>
      </c>
      <c r="AH29" s="94">
        <v>4137228</v>
      </c>
      <c r="AI29" s="94">
        <v>3397413</v>
      </c>
      <c r="AJ29" s="4"/>
    </row>
    <row r="30" spans="9:36" ht="14.5" customHeight="1">
      <c r="Y30" s="8"/>
      <c r="Z30" s="92" t="s">
        <v>45</v>
      </c>
      <c r="AA30" s="92" t="s">
        <v>45</v>
      </c>
      <c r="AB30" s="8"/>
      <c r="AC30" s="8"/>
      <c r="AD30" s="93">
        <v>76119.398000000001</v>
      </c>
      <c r="AE30" s="93">
        <v>82420.861999999994</v>
      </c>
      <c r="AF30" s="93">
        <v>40879.546999999999</v>
      </c>
      <c r="AG30" s="8"/>
      <c r="AH30" s="94">
        <v>3771298</v>
      </c>
      <c r="AI30" s="94">
        <v>3115098</v>
      </c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  <c r="Y31" s="8"/>
      <c r="Z31" s="8"/>
    </row>
    <row r="32" spans="9:36">
      <c r="J32" s="6" t="s">
        <v>23</v>
      </c>
      <c r="L32" s="6" t="s">
        <v>19</v>
      </c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8" width="11.54296875" style="1"/>
    <col min="9" max="9" width="8.1796875" style="1" customWidth="1"/>
    <col min="10" max="10" width="7.6328125" style="1" customWidth="1"/>
    <col min="1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10.26953125" style="1" customWidth="1"/>
    <col min="27" max="27" width="13.26953125" style="1" customWidth="1"/>
    <col min="28" max="28" width="12.1796875" style="1" customWidth="1"/>
    <col min="29" max="29" width="8.1796875" style="1" customWidth="1"/>
    <col min="30" max="30" width="12.36328125" style="1" customWidth="1"/>
    <col min="31" max="31" width="10.63281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8" width="9.08984375" style="1" customWidth="1"/>
    <col min="39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55" t="s">
        <v>14</v>
      </c>
      <c r="K3" s="155"/>
      <c r="L3" s="155" t="s">
        <v>15</v>
      </c>
      <c r="M3" s="155"/>
      <c r="N3" s="157" t="s">
        <v>16</v>
      </c>
      <c r="O3" s="158"/>
      <c r="P3" s="159"/>
      <c r="Q3" s="157" t="s">
        <v>316</v>
      </c>
      <c r="R3" s="158"/>
      <c r="S3" s="159"/>
      <c r="T3" s="144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/>
      <c r="Z4" s="13" t="s">
        <v>27</v>
      </c>
      <c r="AA4" s="13" t="s">
        <v>28</v>
      </c>
      <c r="AB4" s="13"/>
      <c r="AC4" s="7"/>
      <c r="AD4" s="16" t="s">
        <v>36</v>
      </c>
      <c r="AE4" s="16" t="s">
        <v>37</v>
      </c>
      <c r="AF4" s="12" t="s">
        <v>31</v>
      </c>
      <c r="AG4" s="7"/>
      <c r="AH4" s="13" t="s">
        <v>30</v>
      </c>
      <c r="AI4" s="13" t="s">
        <v>29</v>
      </c>
      <c r="AJ4" s="4"/>
    </row>
    <row r="5" spans="9:36" ht="14.5">
      <c r="I5" s="7">
        <v>1995</v>
      </c>
      <c r="J5" s="5">
        <f t="shared" ref="J5:J29" si="0">AF5*(AH5/AI5)/AE5</f>
        <v>0.70828116748957448</v>
      </c>
      <c r="K5" s="5">
        <f>1-J5</f>
        <v>0.29171883251042552</v>
      </c>
      <c r="N5" s="128"/>
      <c r="O5" s="129"/>
      <c r="P5" s="137"/>
      <c r="Q5" s="128"/>
      <c r="R5" s="129"/>
      <c r="S5" s="130"/>
      <c r="T5" s="141"/>
      <c r="W5" s="4" t="s">
        <v>5</v>
      </c>
      <c r="X5" s="4" t="s">
        <v>6</v>
      </c>
      <c r="Y5" s="7">
        <v>1995</v>
      </c>
      <c r="Z5" s="11">
        <v>630857.81000000006</v>
      </c>
      <c r="AA5" s="11">
        <v>621855.25</v>
      </c>
      <c r="AB5" s="11">
        <f t="shared" ref="AB5:AB24" si="1">AB6/(AA6/Z5)</f>
        <v>945386.15901131765</v>
      </c>
      <c r="AC5" s="7">
        <v>1995</v>
      </c>
      <c r="AD5" s="11">
        <v>213848.8</v>
      </c>
      <c r="AE5" s="11">
        <v>158820.6</v>
      </c>
      <c r="AF5" s="11">
        <v>90052.98</v>
      </c>
      <c r="AG5" s="7">
        <v>1995</v>
      </c>
      <c r="AH5" s="11">
        <v>6365134</v>
      </c>
      <c r="AI5" s="11">
        <v>5095574</v>
      </c>
      <c r="AJ5" s="4"/>
    </row>
    <row r="6" spans="9:36" ht="14.5">
      <c r="I6" s="7">
        <v>1996</v>
      </c>
      <c r="J6" s="5">
        <f t="shared" si="0"/>
        <v>0.70444873254180662</v>
      </c>
      <c r="K6" s="5">
        <f t="shared" ref="K6:K29" si="2">1-J6</f>
        <v>0.29555126745819338</v>
      </c>
      <c r="L6" s="2">
        <f>(J6+J5)/2</f>
        <v>0.70636495001569055</v>
      </c>
      <c r="M6" s="2">
        <f>(K6+K5)/2</f>
        <v>0.29363504998430945</v>
      </c>
      <c r="N6" s="131">
        <f t="shared" ref="N6:N29" si="3">(LN(AD6)-LN(AD5))*100</f>
        <v>1.886430630660918</v>
      </c>
      <c r="O6" s="132">
        <f t="shared" ref="O6:O29" si="4">(LN(AH6)-LN(AH5))*100</f>
        <v>2.221349975980047</v>
      </c>
      <c r="P6" s="138">
        <f t="shared" ref="P6:P29" si="5">(LN(AB6)-LN(AB5))*100</f>
        <v>2.7967030546468763</v>
      </c>
      <c r="Q6" s="131">
        <f>L6*O6</f>
        <v>1.5690837647505014</v>
      </c>
      <c r="R6" s="132">
        <f>M6*P6</f>
        <v>0.82121004124250641</v>
      </c>
      <c r="S6" s="133">
        <f>N6-Q6-R6</f>
        <v>-0.5038631753320898</v>
      </c>
      <c r="T6" s="142">
        <f t="shared" ref="T6:T23" si="6">T7*EXP(-S7/100)</f>
        <v>0.82647779395872467</v>
      </c>
      <c r="U6" s="5">
        <f>N6</f>
        <v>1.886430630660918</v>
      </c>
      <c r="W6" s="4" t="s">
        <v>5</v>
      </c>
      <c r="X6" s="4" t="s">
        <v>6</v>
      </c>
      <c r="Y6" s="7">
        <v>1996</v>
      </c>
      <c r="Z6" s="11">
        <v>659084.4</v>
      </c>
      <c r="AA6" s="11">
        <v>648750.06000000006</v>
      </c>
      <c r="AB6" s="11">
        <f t="shared" si="1"/>
        <v>972198.99264108634</v>
      </c>
      <c r="AC6" s="7">
        <v>1996</v>
      </c>
      <c r="AD6" s="11">
        <v>217921.2</v>
      </c>
      <c r="AE6" s="11">
        <v>163219.6</v>
      </c>
      <c r="AF6" s="11">
        <v>91190.15</v>
      </c>
      <c r="AG6" s="7">
        <v>1996</v>
      </c>
      <c r="AH6" s="11">
        <v>6508108</v>
      </c>
      <c r="AI6" s="11">
        <v>5161560</v>
      </c>
      <c r="AJ6" s="4"/>
    </row>
    <row r="7" spans="9:36" ht="14.5">
      <c r="I7" s="7">
        <v>1997</v>
      </c>
      <c r="J7" s="5">
        <f t="shared" si="0"/>
        <v>0.69711395895540107</v>
      </c>
      <c r="K7" s="5">
        <f t="shared" si="2"/>
        <v>0.30288604104459893</v>
      </c>
      <c r="L7" s="2">
        <f t="shared" ref="L7:L29" si="7">(J7+J6)/2</f>
        <v>0.70078134574860385</v>
      </c>
      <c r="M7" s="2">
        <f t="shared" ref="M7:M29" si="8">(K7+K6)/2</f>
        <v>0.29921865425139615</v>
      </c>
      <c r="N7" s="131">
        <f t="shared" si="3"/>
        <v>2.0775594362691052</v>
      </c>
      <c r="O7" s="132">
        <f t="shared" si="4"/>
        <v>1.1933991878075645</v>
      </c>
      <c r="P7" s="138">
        <f t="shared" si="5"/>
        <v>2.632792807029638</v>
      </c>
      <c r="Q7" s="131">
        <f t="shared" ref="Q7:Q29" si="9">L7*O7</f>
        <v>0.83631188884707586</v>
      </c>
      <c r="R7" s="132">
        <f t="shared" ref="R7:R29" si="10">M7*P7</f>
        <v>0.78778072064216398</v>
      </c>
      <c r="S7" s="133">
        <f t="shared" ref="S7:S29" si="11">N7-Q7-R7</f>
        <v>0.4534668267798655</v>
      </c>
      <c r="T7" s="142">
        <f t="shared" si="6"/>
        <v>0.83023410696490518</v>
      </c>
      <c r="U7" s="5">
        <f t="shared" ref="U7:U29" si="12">N7</f>
        <v>2.0775594362691052</v>
      </c>
      <c r="W7" s="4" t="s">
        <v>5</v>
      </c>
      <c r="X7" s="4" t="s">
        <v>6</v>
      </c>
      <c r="Y7" s="7">
        <v>1997</v>
      </c>
      <c r="Z7" s="11">
        <v>686219.29</v>
      </c>
      <c r="AA7" s="11">
        <v>676667.17</v>
      </c>
      <c r="AB7" s="11">
        <f t="shared" si="1"/>
        <v>998134.89900124283</v>
      </c>
      <c r="AC7" s="7">
        <v>1997</v>
      </c>
      <c r="AD7" s="11">
        <v>222496</v>
      </c>
      <c r="AE7" s="11">
        <v>168102.8</v>
      </c>
      <c r="AF7" s="11">
        <v>92791.92</v>
      </c>
      <c r="AG7" s="7">
        <v>1997</v>
      </c>
      <c r="AH7" s="11">
        <v>6586241</v>
      </c>
      <c r="AI7" s="11">
        <v>5215177</v>
      </c>
      <c r="AJ7" s="4"/>
    </row>
    <row r="8" spans="9:36" ht="14.5">
      <c r="I8" s="7">
        <v>1998</v>
      </c>
      <c r="J8" s="5">
        <f t="shared" si="0"/>
        <v>0.69358201788872997</v>
      </c>
      <c r="K8" s="5">
        <f t="shared" si="2"/>
        <v>0.30641798211127003</v>
      </c>
      <c r="L8" s="2">
        <f t="shared" si="7"/>
        <v>0.69534798842206547</v>
      </c>
      <c r="M8" s="2">
        <f t="shared" si="8"/>
        <v>0.30465201157793448</v>
      </c>
      <c r="N8" s="131">
        <f t="shared" si="3"/>
        <v>3.8358441826131795</v>
      </c>
      <c r="O8" s="132">
        <f t="shared" si="4"/>
        <v>-0.19270812621758893</v>
      </c>
      <c r="P8" s="138">
        <f t="shared" si="5"/>
        <v>2.6398678222202321</v>
      </c>
      <c r="Q8" s="131">
        <f t="shared" si="9"/>
        <v>-0.13399920791798595</v>
      </c>
      <c r="R8" s="132">
        <f t="shared" si="10"/>
        <v>0.80424104233925486</v>
      </c>
      <c r="S8" s="133">
        <f t="shared" si="11"/>
        <v>3.1656023481919107</v>
      </c>
      <c r="T8" s="142">
        <f t="shared" si="6"/>
        <v>0.85693643223034532</v>
      </c>
      <c r="U8" s="5">
        <f t="shared" si="12"/>
        <v>3.8358441826131795</v>
      </c>
      <c r="W8" s="4" t="s">
        <v>5</v>
      </c>
      <c r="X8" s="4" t="s">
        <v>6</v>
      </c>
      <c r="Y8" s="7">
        <v>1998</v>
      </c>
      <c r="Z8" s="11">
        <v>710697.87</v>
      </c>
      <c r="AA8" s="11">
        <v>704575.8</v>
      </c>
      <c r="AB8" s="11">
        <f t="shared" si="1"/>
        <v>1024835.2169926905</v>
      </c>
      <c r="AC8" s="7">
        <v>1998</v>
      </c>
      <c r="AD8" s="11">
        <v>231196.4</v>
      </c>
      <c r="AE8" s="11">
        <v>175076</v>
      </c>
      <c r="AF8" s="11">
        <v>96276.69</v>
      </c>
      <c r="AG8" s="7">
        <v>1998</v>
      </c>
      <c r="AH8" s="11">
        <v>6573561</v>
      </c>
      <c r="AI8" s="11">
        <v>5211916</v>
      </c>
      <c r="AJ8" s="4"/>
    </row>
    <row r="9" spans="9:36" ht="14.5">
      <c r="I9" s="7">
        <v>1999</v>
      </c>
      <c r="J9" s="5">
        <f t="shared" si="0"/>
        <v>0.6949313178272809</v>
      </c>
      <c r="K9" s="5">
        <f t="shared" si="2"/>
        <v>0.3050686821727191</v>
      </c>
      <c r="L9" s="2">
        <f t="shared" si="7"/>
        <v>0.69425666785800544</v>
      </c>
      <c r="M9" s="2">
        <f t="shared" si="8"/>
        <v>0.30574333214199456</v>
      </c>
      <c r="N9" s="131">
        <f t="shared" si="3"/>
        <v>3.1887180285066208</v>
      </c>
      <c r="O9" s="132">
        <f t="shared" si="4"/>
        <v>1.7251704882854213</v>
      </c>
      <c r="P9" s="138">
        <f t="shared" si="5"/>
        <v>2.4899249328170114</v>
      </c>
      <c r="Q9" s="131">
        <f t="shared" si="9"/>
        <v>1.1977111146840047</v>
      </c>
      <c r="R9" s="132">
        <f t="shared" si="10"/>
        <v>0.76127794574290497</v>
      </c>
      <c r="S9" s="133">
        <f t="shared" si="11"/>
        <v>1.2297289680797112</v>
      </c>
      <c r="T9" s="142">
        <f t="shared" si="6"/>
        <v>0.86753948858446439</v>
      </c>
      <c r="U9" s="5">
        <f t="shared" si="12"/>
        <v>3.1887180285066208</v>
      </c>
      <c r="W9" s="4" t="s">
        <v>5</v>
      </c>
      <c r="X9" s="4" t="s">
        <v>6</v>
      </c>
      <c r="Y9" s="7">
        <v>1999</v>
      </c>
      <c r="Z9" s="11">
        <v>737295.81</v>
      </c>
      <c r="AA9" s="11">
        <v>728615.86</v>
      </c>
      <c r="AB9" s="11">
        <f t="shared" si="1"/>
        <v>1050673.1826668002</v>
      </c>
      <c r="AC9" s="7">
        <v>1999</v>
      </c>
      <c r="AD9" s="11">
        <v>238687.4</v>
      </c>
      <c r="AE9" s="11">
        <v>181186.5</v>
      </c>
      <c r="AF9" s="11">
        <v>99839.63</v>
      </c>
      <c r="AG9" s="7">
        <v>1999</v>
      </c>
      <c r="AH9" s="11">
        <v>6687950</v>
      </c>
      <c r="AI9" s="11">
        <v>5303081</v>
      </c>
      <c r="AJ9" s="4"/>
    </row>
    <row r="10" spans="9:36" ht="14.5">
      <c r="I10" s="7">
        <v>2000</v>
      </c>
      <c r="J10" s="5">
        <f t="shared" si="0"/>
        <v>0.68440896676331997</v>
      </c>
      <c r="K10" s="5">
        <f t="shared" si="2"/>
        <v>0.31559103323668003</v>
      </c>
      <c r="L10" s="2">
        <f t="shared" si="7"/>
        <v>0.68967014229530044</v>
      </c>
      <c r="M10" s="2">
        <f t="shared" si="8"/>
        <v>0.31032985770469956</v>
      </c>
      <c r="N10" s="131">
        <f t="shared" si="3"/>
        <v>3.786786929011221</v>
      </c>
      <c r="O10" s="132">
        <f t="shared" si="4"/>
        <v>0.96881877343335532</v>
      </c>
      <c r="P10" s="138">
        <f t="shared" si="5"/>
        <v>2.6546711669816148</v>
      </c>
      <c r="Q10" s="131">
        <f t="shared" si="9"/>
        <v>0.66816538133214065</v>
      </c>
      <c r="R10" s="132">
        <f t="shared" si="10"/>
        <v>0.8238237255021732</v>
      </c>
      <c r="S10" s="133">
        <f t="shared" si="11"/>
        <v>2.294797822176907</v>
      </c>
      <c r="T10" s="142">
        <f t="shared" si="6"/>
        <v>0.88767795061773325</v>
      </c>
      <c r="U10" s="5">
        <f t="shared" si="12"/>
        <v>3.786786929011221</v>
      </c>
      <c r="W10" s="4" t="s">
        <v>5</v>
      </c>
      <c r="X10" s="4" t="s">
        <v>6</v>
      </c>
      <c r="Y10" s="7">
        <v>2000</v>
      </c>
      <c r="Z10" s="11">
        <v>768843.51</v>
      </c>
      <c r="AA10" s="11">
        <v>757130.7</v>
      </c>
      <c r="AB10" s="11">
        <f t="shared" si="1"/>
        <v>1078938.6179527349</v>
      </c>
      <c r="AC10" s="7">
        <v>2000</v>
      </c>
      <c r="AD10" s="11">
        <v>247899.3</v>
      </c>
      <c r="AE10" s="11">
        <v>190624.8</v>
      </c>
      <c r="AF10" s="11">
        <v>103350.7</v>
      </c>
      <c r="AG10" s="7">
        <v>2000</v>
      </c>
      <c r="AH10" s="11">
        <v>6753059</v>
      </c>
      <c r="AI10" s="11">
        <v>5349570</v>
      </c>
      <c r="AJ10" s="4"/>
    </row>
    <row r="11" spans="9:36" ht="14.5">
      <c r="I11" s="7">
        <v>2001</v>
      </c>
      <c r="J11" s="5">
        <f t="shared" si="0"/>
        <v>0.67513010529543349</v>
      </c>
      <c r="K11" s="5">
        <f t="shared" si="2"/>
        <v>0.32486989470456651</v>
      </c>
      <c r="L11" s="2">
        <f t="shared" si="7"/>
        <v>0.67976953602937673</v>
      </c>
      <c r="M11" s="2">
        <f t="shared" si="8"/>
        <v>0.32023046397062327</v>
      </c>
      <c r="N11" s="131">
        <f t="shared" si="3"/>
        <v>1.3857989473056165</v>
      </c>
      <c r="O11" s="132">
        <f t="shared" si="4"/>
        <v>-8.8852571282771464E-3</v>
      </c>
      <c r="P11" s="138">
        <f t="shared" si="5"/>
        <v>2.3325346470292274</v>
      </c>
      <c r="Q11" s="131">
        <f t="shared" si="9"/>
        <v>-6.0399271155906677E-3</v>
      </c>
      <c r="R11" s="132">
        <f t="shared" si="10"/>
        <v>0.74694865224572349</v>
      </c>
      <c r="S11" s="133">
        <f t="shared" si="11"/>
        <v>0.64489022217548364</v>
      </c>
      <c r="T11" s="142">
        <f t="shared" si="6"/>
        <v>0.89342099719495649</v>
      </c>
      <c r="U11" s="5">
        <f t="shared" si="12"/>
        <v>1.3857989473056165</v>
      </c>
      <c r="W11" s="4" t="s">
        <v>5</v>
      </c>
      <c r="X11" s="4" t="s">
        <v>6</v>
      </c>
      <c r="Y11" s="7">
        <v>2001</v>
      </c>
      <c r="Z11" s="11">
        <v>793910.26</v>
      </c>
      <c r="AA11" s="11">
        <v>786987.84</v>
      </c>
      <c r="AB11" s="11">
        <f t="shared" si="1"/>
        <v>1104401.0405124028</v>
      </c>
      <c r="AC11" s="7">
        <v>2001</v>
      </c>
      <c r="AD11" s="11">
        <v>251358.6</v>
      </c>
      <c r="AE11" s="11">
        <v>197076.6</v>
      </c>
      <c r="AF11" s="11">
        <v>105587.83</v>
      </c>
      <c r="AG11" s="7">
        <v>2001</v>
      </c>
      <c r="AH11" s="11">
        <v>6752459</v>
      </c>
      <c r="AI11" s="11">
        <v>5358624</v>
      </c>
      <c r="AJ11" s="4"/>
    </row>
    <row r="12" spans="9:36" ht="14.5">
      <c r="I12" s="7">
        <v>2002</v>
      </c>
      <c r="J12" s="5">
        <f t="shared" si="0"/>
        <v>0.67162356156005021</v>
      </c>
      <c r="K12" s="5">
        <f t="shared" si="2"/>
        <v>0.32837643843994979</v>
      </c>
      <c r="L12" s="2">
        <f t="shared" si="7"/>
        <v>0.67337683342774191</v>
      </c>
      <c r="M12" s="2">
        <f t="shared" si="8"/>
        <v>0.32662316657225815</v>
      </c>
      <c r="N12" s="131">
        <f t="shared" si="3"/>
        <v>1.5821904561708067</v>
      </c>
      <c r="O12" s="132">
        <f t="shared" si="4"/>
        <v>-0.23993364186321031</v>
      </c>
      <c r="P12" s="138">
        <f t="shared" si="5"/>
        <v>1.8528625329636839</v>
      </c>
      <c r="Q12" s="131">
        <f t="shared" si="9"/>
        <v>-0.16156575599063444</v>
      </c>
      <c r="R12" s="132">
        <f t="shared" si="10"/>
        <v>0.60518782773969348</v>
      </c>
      <c r="S12" s="133">
        <f t="shared" si="11"/>
        <v>1.1385683844217476</v>
      </c>
      <c r="T12" s="142">
        <f t="shared" si="6"/>
        <v>0.90365133539073572</v>
      </c>
      <c r="U12" s="5">
        <f t="shared" si="12"/>
        <v>1.5821904561708067</v>
      </c>
      <c r="W12" s="4" t="s">
        <v>5</v>
      </c>
      <c r="X12" s="4" t="s">
        <v>6</v>
      </c>
      <c r="Y12" s="7">
        <v>2002</v>
      </c>
      <c r="Z12" s="11">
        <v>815320.3</v>
      </c>
      <c r="AA12" s="11">
        <v>808757.45</v>
      </c>
      <c r="AB12" s="11">
        <f t="shared" si="1"/>
        <v>1125054.825846636</v>
      </c>
      <c r="AC12" s="7">
        <v>2002</v>
      </c>
      <c r="AD12" s="11">
        <v>255367.2</v>
      </c>
      <c r="AE12" s="11">
        <v>202353.4</v>
      </c>
      <c r="AF12" s="11">
        <v>107563.42</v>
      </c>
      <c r="AG12" s="7">
        <v>2002</v>
      </c>
      <c r="AH12" s="11">
        <v>6736277</v>
      </c>
      <c r="AI12" s="11">
        <v>5331484</v>
      </c>
      <c r="AJ12" s="4"/>
    </row>
    <row r="13" spans="9:36" ht="14.5">
      <c r="I13" s="7">
        <v>2003</v>
      </c>
      <c r="J13" s="5">
        <f t="shared" si="0"/>
        <v>0.67105515628024437</v>
      </c>
      <c r="K13" s="5">
        <f t="shared" si="2"/>
        <v>0.32894484371975563</v>
      </c>
      <c r="L13" s="2">
        <f t="shared" si="7"/>
        <v>0.67133935892014729</v>
      </c>
      <c r="M13" s="2">
        <f t="shared" si="8"/>
        <v>0.32866064107985271</v>
      </c>
      <c r="N13" s="131">
        <f t="shared" si="3"/>
        <v>1.1074183505767721</v>
      </c>
      <c r="O13" s="132">
        <f t="shared" si="4"/>
        <v>0.15151194404481316</v>
      </c>
      <c r="P13" s="138">
        <f t="shared" si="5"/>
        <v>2.0156694648546747</v>
      </c>
      <c r="Q13" s="131">
        <f t="shared" si="9"/>
        <v>0.10171593138379009</v>
      </c>
      <c r="R13" s="132">
        <f t="shared" si="10"/>
        <v>0.66247121852422097</v>
      </c>
      <c r="S13" s="133">
        <f t="shared" si="11"/>
        <v>0.34323120066876101</v>
      </c>
      <c r="T13" s="142">
        <f t="shared" si="6"/>
        <v>0.90675827766651595</v>
      </c>
      <c r="U13" s="5">
        <f t="shared" si="12"/>
        <v>1.1074183505767721</v>
      </c>
      <c r="W13" s="4" t="s">
        <v>5</v>
      </c>
      <c r="X13" s="4" t="s">
        <v>6</v>
      </c>
      <c r="Y13" s="7">
        <v>2003</v>
      </c>
      <c r="Z13" s="11">
        <v>845692.96</v>
      </c>
      <c r="AA13" s="11">
        <v>831921.21</v>
      </c>
      <c r="AB13" s="11">
        <f t="shared" si="1"/>
        <v>1147962.3063901053</v>
      </c>
      <c r="AC13" s="7">
        <v>2003</v>
      </c>
      <c r="AD13" s="11">
        <v>258210.9</v>
      </c>
      <c r="AE13" s="11">
        <v>207247.7</v>
      </c>
      <c r="AF13" s="11">
        <v>109988.55</v>
      </c>
      <c r="AG13" s="7">
        <v>2003</v>
      </c>
      <c r="AH13" s="11">
        <v>6746491</v>
      </c>
      <c r="AI13" s="11">
        <v>5335529</v>
      </c>
      <c r="AJ13" s="4"/>
    </row>
    <row r="14" spans="9:36" ht="14.5">
      <c r="I14" s="7">
        <v>2004</v>
      </c>
      <c r="J14" s="5">
        <f t="shared" si="0"/>
        <v>0.65920639498939781</v>
      </c>
      <c r="K14" s="5">
        <f t="shared" si="2"/>
        <v>0.34079360501060219</v>
      </c>
      <c r="L14" s="2">
        <f t="shared" si="7"/>
        <v>0.66513077563482104</v>
      </c>
      <c r="M14" s="2">
        <f t="shared" si="8"/>
        <v>0.33486922436517891</v>
      </c>
      <c r="N14" s="131">
        <f t="shared" si="3"/>
        <v>2.8797762575562658</v>
      </c>
      <c r="O14" s="132">
        <f t="shared" si="4"/>
        <v>0.76375598601394756</v>
      </c>
      <c r="P14" s="138">
        <f t="shared" si="5"/>
        <v>1.9268348775650423</v>
      </c>
      <c r="Q14" s="131">
        <f t="shared" si="9"/>
        <v>0.50799761137319444</v>
      </c>
      <c r="R14" s="132">
        <f t="shared" si="10"/>
        <v>0.64523770092998023</v>
      </c>
      <c r="S14" s="133">
        <f t="shared" si="11"/>
        <v>1.7265409452530913</v>
      </c>
      <c r="T14" s="142">
        <f t="shared" si="6"/>
        <v>0.92254976154500024</v>
      </c>
      <c r="U14" s="5">
        <f t="shared" si="12"/>
        <v>2.8797762575562658</v>
      </c>
      <c r="W14" s="4" t="s">
        <v>5</v>
      </c>
      <c r="X14" s="4" t="s">
        <v>6</v>
      </c>
      <c r="Y14" s="7">
        <v>2004</v>
      </c>
      <c r="Z14" s="11">
        <v>881952.57</v>
      </c>
      <c r="AA14" s="11">
        <v>862146.07</v>
      </c>
      <c r="AB14" s="11">
        <f t="shared" si="1"/>
        <v>1170296.1213752625</v>
      </c>
      <c r="AC14" s="7">
        <v>2004</v>
      </c>
      <c r="AD14" s="11">
        <v>265754.90000000002</v>
      </c>
      <c r="AE14" s="11">
        <v>216098.3</v>
      </c>
      <c r="AF14" s="11">
        <v>112760.46</v>
      </c>
      <c r="AG14" s="7">
        <v>2004</v>
      </c>
      <c r="AH14" s="11">
        <v>6798215</v>
      </c>
      <c r="AI14" s="11">
        <v>5381198</v>
      </c>
      <c r="AJ14" s="4"/>
    </row>
    <row r="15" spans="9:36" ht="14.5">
      <c r="I15" s="7">
        <v>2005</v>
      </c>
      <c r="J15" s="5">
        <f t="shared" si="0"/>
        <v>0.64717699166746978</v>
      </c>
      <c r="K15" s="5">
        <f t="shared" si="2"/>
        <v>0.35282300833253022</v>
      </c>
      <c r="L15" s="2">
        <f t="shared" si="7"/>
        <v>0.65319169332843385</v>
      </c>
      <c r="M15" s="2">
        <f t="shared" si="8"/>
        <v>0.3468083066715662</v>
      </c>
      <c r="N15" s="131">
        <f t="shared" si="3"/>
        <v>2.3105176896665469</v>
      </c>
      <c r="O15" s="132">
        <f t="shared" si="4"/>
        <v>-0.16192349588628474</v>
      </c>
      <c r="P15" s="138">
        <f t="shared" si="5"/>
        <v>1.756233609126312</v>
      </c>
      <c r="Q15" s="131">
        <f t="shared" si="9"/>
        <v>-0.10576708246762202</v>
      </c>
      <c r="R15" s="132">
        <f t="shared" si="10"/>
        <v>0.60907640410078956</v>
      </c>
      <c r="S15" s="133">
        <f t="shared" si="11"/>
        <v>1.8072083680333795</v>
      </c>
      <c r="T15" s="142">
        <f t="shared" si="6"/>
        <v>0.93937372215699289</v>
      </c>
      <c r="U15" s="5">
        <f t="shared" si="12"/>
        <v>2.3105176896665469</v>
      </c>
      <c r="W15" s="4" t="s">
        <v>5</v>
      </c>
      <c r="X15" s="4" t="s">
        <v>6</v>
      </c>
      <c r="Y15" s="7">
        <v>2005</v>
      </c>
      <c r="Z15" s="11">
        <v>920843.77</v>
      </c>
      <c r="AA15" s="11">
        <v>897578.53</v>
      </c>
      <c r="AB15" s="11">
        <f t="shared" si="1"/>
        <v>1191030.796915428</v>
      </c>
      <c r="AC15" s="7">
        <v>2005</v>
      </c>
      <c r="AD15" s="11">
        <v>271966.7</v>
      </c>
      <c r="AE15" s="11">
        <v>225888.1</v>
      </c>
      <c r="AF15" s="11">
        <v>116392.69</v>
      </c>
      <c r="AG15" s="7">
        <v>2005</v>
      </c>
      <c r="AH15" s="11">
        <v>6787216</v>
      </c>
      <c r="AI15" s="11">
        <v>5403821</v>
      </c>
      <c r="AJ15" s="4"/>
    </row>
    <row r="16" spans="9:36" ht="14.5">
      <c r="I16" s="7">
        <v>2006</v>
      </c>
      <c r="J16" s="5">
        <f t="shared" si="0"/>
        <v>0.64066000335045514</v>
      </c>
      <c r="K16" s="5">
        <f t="shared" si="2"/>
        <v>0.35933999664954486</v>
      </c>
      <c r="L16" s="2">
        <f t="shared" si="7"/>
        <v>0.64391849750896246</v>
      </c>
      <c r="M16" s="2">
        <f t="shared" si="8"/>
        <v>0.35608150249103754</v>
      </c>
      <c r="N16" s="131">
        <f t="shared" si="3"/>
        <v>3.6975031430696248</v>
      </c>
      <c r="O16" s="132">
        <f t="shared" si="4"/>
        <v>0.77183796921040937</v>
      </c>
      <c r="P16" s="138">
        <f t="shared" si="5"/>
        <v>1.7235771074558315</v>
      </c>
      <c r="Q16" s="131">
        <f t="shared" si="9"/>
        <v>0.49700074545433565</v>
      </c>
      <c r="R16" s="132">
        <f t="shared" si="10"/>
        <v>0.61373392608202892</v>
      </c>
      <c r="S16" s="133">
        <f t="shared" si="11"/>
        <v>2.5867684715332606</v>
      </c>
      <c r="T16" s="142">
        <f t="shared" si="6"/>
        <v>0.96399015789865561</v>
      </c>
      <c r="U16" s="5">
        <f t="shared" si="12"/>
        <v>3.6975031430696248</v>
      </c>
      <c r="W16" s="4" t="s">
        <v>5</v>
      </c>
      <c r="X16" s="4" t="s">
        <v>6</v>
      </c>
      <c r="Y16" s="7">
        <v>2006</v>
      </c>
      <c r="Z16" s="11">
        <v>966113.71</v>
      </c>
      <c r="AA16" s="11">
        <v>936852.79</v>
      </c>
      <c r="AB16" s="11">
        <f t="shared" si="1"/>
        <v>1211737.062700812</v>
      </c>
      <c r="AC16" s="7">
        <v>2006</v>
      </c>
      <c r="AD16" s="11">
        <v>282210.90000000002</v>
      </c>
      <c r="AE16" s="11">
        <v>239076</v>
      </c>
      <c r="AF16" s="11">
        <v>122008.49</v>
      </c>
      <c r="AG16" s="7">
        <v>2006</v>
      </c>
      <c r="AH16" s="11">
        <v>6839805</v>
      </c>
      <c r="AI16" s="11">
        <v>5448415</v>
      </c>
      <c r="AJ16" s="4"/>
    </row>
    <row r="17" spans="9:36" ht="14.5">
      <c r="I17" s="7">
        <v>2007</v>
      </c>
      <c r="J17" s="5">
        <f t="shared" si="0"/>
        <v>0.63037642416955164</v>
      </c>
      <c r="K17" s="5">
        <f t="shared" si="2"/>
        <v>0.36962357583044836</v>
      </c>
      <c r="L17" s="2">
        <f t="shared" si="7"/>
        <v>0.63551821376000339</v>
      </c>
      <c r="M17" s="2">
        <f t="shared" si="8"/>
        <v>0.36448178623999661</v>
      </c>
      <c r="N17" s="131">
        <f t="shared" si="3"/>
        <v>3.7915818312141525</v>
      </c>
      <c r="O17" s="132">
        <f t="shared" si="4"/>
        <v>1.1811592956680883</v>
      </c>
      <c r="P17" s="138">
        <f t="shared" si="5"/>
        <v>1.8903560924696805</v>
      </c>
      <c r="Q17" s="131">
        <f t="shared" si="9"/>
        <v>0.75064824574900724</v>
      </c>
      <c r="R17" s="132">
        <f t="shared" si="10"/>
        <v>0.68900036521300934</v>
      </c>
      <c r="S17" s="133">
        <f t="shared" si="11"/>
        <v>2.3519332202521359</v>
      </c>
      <c r="T17" s="142">
        <f t="shared" si="6"/>
        <v>0.98693128516101614</v>
      </c>
      <c r="U17" s="5">
        <f t="shared" si="12"/>
        <v>3.7915818312141525</v>
      </c>
      <c r="W17" s="4" t="s">
        <v>5</v>
      </c>
      <c r="X17" s="4" t="s">
        <v>6</v>
      </c>
      <c r="Y17" s="7">
        <v>2007</v>
      </c>
      <c r="Z17" s="11">
        <v>1023542.79</v>
      </c>
      <c r="AA17" s="11">
        <v>984550.41</v>
      </c>
      <c r="AB17" s="11">
        <f t="shared" si="1"/>
        <v>1234861.0826506957</v>
      </c>
      <c r="AC17" s="7">
        <v>2007</v>
      </c>
      <c r="AD17" s="11">
        <v>293116.59999999998</v>
      </c>
      <c r="AE17" s="11">
        <v>253604.7</v>
      </c>
      <c r="AF17" s="11">
        <v>128163.29</v>
      </c>
      <c r="AG17" s="7">
        <v>2007</v>
      </c>
      <c r="AH17" s="11">
        <v>6921073</v>
      </c>
      <c r="AI17" s="11">
        <v>5548554</v>
      </c>
      <c r="AJ17" s="4"/>
    </row>
    <row r="18" spans="9:36" ht="14.5">
      <c r="I18" s="7">
        <v>2008</v>
      </c>
      <c r="J18" s="5">
        <f t="shared" si="0"/>
        <v>0.63688600928655548</v>
      </c>
      <c r="K18" s="5">
        <f t="shared" si="2"/>
        <v>0.36311399071344452</v>
      </c>
      <c r="L18" s="2">
        <f t="shared" si="7"/>
        <v>0.63363121672805356</v>
      </c>
      <c r="M18" s="2">
        <f t="shared" si="8"/>
        <v>0.36636878327194644</v>
      </c>
      <c r="N18" s="131">
        <f t="shared" si="3"/>
        <v>1.6196105368628366</v>
      </c>
      <c r="O18" s="132">
        <f t="shared" si="4"/>
        <v>1.4453622065376592</v>
      </c>
      <c r="P18" s="138">
        <f t="shared" si="5"/>
        <v>1.8531658590060118</v>
      </c>
      <c r="Q18" s="131">
        <f t="shared" si="9"/>
        <v>0.91582661354120132</v>
      </c>
      <c r="R18" s="132">
        <f t="shared" si="10"/>
        <v>0.67894212096514406</v>
      </c>
      <c r="S18" s="133">
        <f t="shared" si="11"/>
        <v>2.4841802356491249E-2</v>
      </c>
      <c r="T18" s="142">
        <f t="shared" si="6"/>
        <v>0.98717648713530415</v>
      </c>
      <c r="U18" s="5">
        <f t="shared" si="12"/>
        <v>1.6196105368628366</v>
      </c>
      <c r="W18" s="4" t="s">
        <v>5</v>
      </c>
      <c r="X18" s="4" t="s">
        <v>6</v>
      </c>
      <c r="Y18" s="7">
        <v>2008</v>
      </c>
      <c r="Z18" s="11">
        <v>1077312.04</v>
      </c>
      <c r="AA18" s="11">
        <v>1042687.58</v>
      </c>
      <c r="AB18" s="11">
        <f t="shared" si="1"/>
        <v>1257958.4620055151</v>
      </c>
      <c r="AC18" s="7">
        <v>2008</v>
      </c>
      <c r="AD18" s="11">
        <v>297902.59999999998</v>
      </c>
      <c r="AE18" s="11">
        <v>262414.8</v>
      </c>
      <c r="AF18" s="11">
        <v>134924.65</v>
      </c>
      <c r="AG18" s="7">
        <v>2008</v>
      </c>
      <c r="AH18" s="11">
        <v>7021834</v>
      </c>
      <c r="AI18" s="11">
        <v>5668809</v>
      </c>
      <c r="AJ18" s="4"/>
    </row>
    <row r="19" spans="9:36" ht="14.5">
      <c r="I19" s="7">
        <v>2009</v>
      </c>
      <c r="J19" s="5">
        <f t="shared" si="0"/>
        <v>0.65772734344513306</v>
      </c>
      <c r="K19" s="5">
        <f t="shared" si="2"/>
        <v>0.34227265655486694</v>
      </c>
      <c r="L19" s="2">
        <f t="shared" si="7"/>
        <v>0.64730667636584427</v>
      </c>
      <c r="M19" s="2">
        <f t="shared" si="8"/>
        <v>0.35269332363415573</v>
      </c>
      <c r="N19" s="131">
        <f t="shared" si="3"/>
        <v>-4.281356683005022</v>
      </c>
      <c r="O19" s="132">
        <f t="shared" si="4"/>
        <v>-3.1332562431176214</v>
      </c>
      <c r="P19" s="138">
        <f t="shared" si="5"/>
        <v>1.2876367568924962</v>
      </c>
      <c r="Q19" s="131">
        <f t="shared" si="9"/>
        <v>-2.0281776849349993</v>
      </c>
      <c r="R19" s="132">
        <f t="shared" si="10"/>
        <v>0.45414088742191988</v>
      </c>
      <c r="S19" s="133">
        <f t="shared" si="11"/>
        <v>-2.7073198854919425</v>
      </c>
      <c r="T19" s="142">
        <f t="shared" si="6"/>
        <v>0.96080899842906686</v>
      </c>
      <c r="U19" s="5">
        <f t="shared" si="12"/>
        <v>-4.281356683005022</v>
      </c>
      <c r="W19" s="4" t="s">
        <v>5</v>
      </c>
      <c r="X19" s="4" t="s">
        <v>6</v>
      </c>
      <c r="Y19" s="7">
        <v>2009</v>
      </c>
      <c r="Z19" s="11">
        <v>1115736.76</v>
      </c>
      <c r="AA19" s="11">
        <v>1091273.6000000001</v>
      </c>
      <c r="AB19" s="11">
        <f t="shared" si="1"/>
        <v>1274261.1318845206</v>
      </c>
      <c r="AC19" s="7">
        <v>2009</v>
      </c>
      <c r="AD19" s="11">
        <v>285417.5</v>
      </c>
      <c r="AE19" s="11">
        <v>256671</v>
      </c>
      <c r="AF19" s="11">
        <v>136194.1</v>
      </c>
      <c r="AG19" s="7">
        <v>2009</v>
      </c>
      <c r="AH19" s="11">
        <v>6805233</v>
      </c>
      <c r="AI19" s="11">
        <v>5490079</v>
      </c>
      <c r="AJ19" s="4"/>
    </row>
    <row r="20" spans="9:36" ht="14.5">
      <c r="I20" s="7">
        <v>2010</v>
      </c>
      <c r="J20" s="5">
        <f t="shared" si="0"/>
        <v>0.64957753683979014</v>
      </c>
      <c r="K20" s="5">
        <f t="shared" si="2"/>
        <v>0.35042246316020986</v>
      </c>
      <c r="L20" s="2">
        <f t="shared" si="7"/>
        <v>0.6536524401424616</v>
      </c>
      <c r="M20" s="2">
        <f t="shared" si="8"/>
        <v>0.3463475598575384</v>
      </c>
      <c r="N20" s="131">
        <f t="shared" si="3"/>
        <v>1.8977042116897991</v>
      </c>
      <c r="O20" s="132">
        <f t="shared" si="4"/>
        <v>0.31902408850221775</v>
      </c>
      <c r="P20" s="138">
        <f t="shared" si="5"/>
        <v>1.0671223343587499</v>
      </c>
      <c r="Q20" s="131">
        <f t="shared" si="9"/>
        <v>0.20853087391369926</v>
      </c>
      <c r="R20" s="132">
        <f t="shared" si="10"/>
        <v>0.36959521657463323</v>
      </c>
      <c r="S20" s="133">
        <f t="shared" si="11"/>
        <v>1.3195781212014666</v>
      </c>
      <c r="T20" s="142">
        <f t="shared" si="6"/>
        <v>0.97357164511086447</v>
      </c>
      <c r="U20" s="5">
        <f t="shared" si="12"/>
        <v>1.8977042116897991</v>
      </c>
      <c r="W20" s="4" t="s">
        <v>5</v>
      </c>
      <c r="X20" s="4" t="s">
        <v>6</v>
      </c>
      <c r="Y20" s="7">
        <v>2010</v>
      </c>
      <c r="Z20" s="11">
        <v>1156202.43</v>
      </c>
      <c r="AA20" s="11">
        <v>1127706.79</v>
      </c>
      <c r="AB20" s="11">
        <f t="shared" si="1"/>
        <v>1287931.8690362587</v>
      </c>
      <c r="AC20" s="7">
        <v>2010</v>
      </c>
      <c r="AD20" s="11">
        <v>290885.59999999998</v>
      </c>
      <c r="AE20" s="11">
        <v>263633.5</v>
      </c>
      <c r="AF20" s="11">
        <v>138878.1</v>
      </c>
      <c r="AG20" s="7">
        <v>2010</v>
      </c>
      <c r="AH20" s="11">
        <v>6826978</v>
      </c>
      <c r="AI20" s="11">
        <v>5536441</v>
      </c>
      <c r="AJ20" s="4"/>
    </row>
    <row r="21" spans="9:36" ht="14.5">
      <c r="I21" s="7">
        <v>2011</v>
      </c>
      <c r="J21" s="5">
        <f t="shared" si="0"/>
        <v>0.64425959842872349</v>
      </c>
      <c r="K21" s="5">
        <f t="shared" si="2"/>
        <v>0.35574040157127651</v>
      </c>
      <c r="L21" s="2">
        <f t="shared" si="7"/>
        <v>0.64691856763425681</v>
      </c>
      <c r="M21" s="2">
        <f t="shared" si="8"/>
        <v>0.35308143236574319</v>
      </c>
      <c r="N21" s="131">
        <f t="shared" si="3"/>
        <v>3.2125268168556431</v>
      </c>
      <c r="O21" s="132">
        <f t="shared" si="4"/>
        <v>1.8935367616158771</v>
      </c>
      <c r="P21" s="138">
        <f t="shared" si="5"/>
        <v>1.3485589770542816</v>
      </c>
      <c r="Q21" s="131">
        <f t="shared" si="9"/>
        <v>1.2249640895873524</v>
      </c>
      <c r="R21" s="132">
        <f t="shared" si="10"/>
        <v>0.47615113524800717</v>
      </c>
      <c r="S21" s="133">
        <f t="shared" si="11"/>
        <v>1.5114115920202835</v>
      </c>
      <c r="T21" s="142">
        <f t="shared" si="6"/>
        <v>0.98839808181265543</v>
      </c>
      <c r="U21" s="5">
        <f t="shared" si="12"/>
        <v>3.2125268168556431</v>
      </c>
      <c r="W21" s="4" t="s">
        <v>5</v>
      </c>
      <c r="X21" s="4" t="s">
        <v>6</v>
      </c>
      <c r="Y21" s="7">
        <v>2011</v>
      </c>
      <c r="Z21" s="11">
        <v>1206068.3899999999</v>
      </c>
      <c r="AA21" s="11">
        <v>1171900.1100000001</v>
      </c>
      <c r="AB21" s="11">
        <f t="shared" si="1"/>
        <v>1305418.0304707519</v>
      </c>
      <c r="AC21" s="7">
        <v>2011</v>
      </c>
      <c r="AD21" s="11">
        <v>300382.09999999998</v>
      </c>
      <c r="AE21" s="11">
        <v>276404</v>
      </c>
      <c r="AF21" s="11">
        <v>144318.17000000001</v>
      </c>
      <c r="AG21" s="7">
        <v>2011</v>
      </c>
      <c r="AH21" s="11">
        <v>6957481</v>
      </c>
      <c r="AI21" s="11">
        <v>5638555</v>
      </c>
      <c r="AJ21" s="4"/>
    </row>
    <row r="22" spans="9:36" ht="14.5">
      <c r="I22" s="7">
        <v>2012</v>
      </c>
      <c r="J22" s="5">
        <f t="shared" si="0"/>
        <v>0.64879521449468425</v>
      </c>
      <c r="K22" s="5">
        <f t="shared" si="2"/>
        <v>0.35120478550531575</v>
      </c>
      <c r="L22" s="2">
        <f t="shared" si="7"/>
        <v>0.64652740646170392</v>
      </c>
      <c r="M22" s="2">
        <f t="shared" si="8"/>
        <v>0.35347259353829613</v>
      </c>
      <c r="N22" s="131">
        <f t="shared" si="3"/>
        <v>0.52746619030408226</v>
      </c>
      <c r="O22" s="132">
        <f t="shared" si="4"/>
        <v>-0.40319876821754974</v>
      </c>
      <c r="P22" s="138">
        <f t="shared" si="5"/>
        <v>1.3021455020339801</v>
      </c>
      <c r="Q22" s="131">
        <f t="shared" si="9"/>
        <v>-0.26067905390424612</v>
      </c>
      <c r="R22" s="132">
        <f t="shared" si="10"/>
        <v>0.46027274776817761</v>
      </c>
      <c r="S22" s="133">
        <f t="shared" si="11"/>
        <v>0.32787249644015071</v>
      </c>
      <c r="T22" s="142">
        <f t="shared" si="6"/>
        <v>0.99164408574744078</v>
      </c>
      <c r="U22" s="5">
        <f t="shared" si="12"/>
        <v>0.52746619030408226</v>
      </c>
      <c r="W22" s="4" t="s">
        <v>5</v>
      </c>
      <c r="X22" s="4" t="s">
        <v>6</v>
      </c>
      <c r="Y22" s="7">
        <v>2012</v>
      </c>
      <c r="Z22" s="11">
        <v>1253597.1599999999</v>
      </c>
      <c r="AA22" s="11">
        <v>1221875.8500000001</v>
      </c>
      <c r="AB22" s="11">
        <f t="shared" si="1"/>
        <v>1322527.6268013094</v>
      </c>
      <c r="AC22" s="7">
        <v>2012</v>
      </c>
      <c r="AD22" s="11">
        <v>301970.7</v>
      </c>
      <c r="AE22" s="11">
        <v>283548.2</v>
      </c>
      <c r="AF22" s="11">
        <v>150324.35999999999</v>
      </c>
      <c r="AG22" s="7">
        <v>2012</v>
      </c>
      <c r="AH22" s="11">
        <v>6929485</v>
      </c>
      <c r="AI22" s="11">
        <v>5662338</v>
      </c>
      <c r="AJ22" s="4"/>
    </row>
    <row r="23" spans="9:36" ht="14.5">
      <c r="I23" s="7">
        <v>2013</v>
      </c>
      <c r="J23" s="5">
        <f t="shared" si="0"/>
        <v>0.65200503784165398</v>
      </c>
      <c r="K23" s="5">
        <f t="shared" si="2"/>
        <v>0.34799496215834602</v>
      </c>
      <c r="L23" s="2">
        <f t="shared" si="7"/>
        <v>0.65040012616816911</v>
      </c>
      <c r="M23" s="2">
        <f t="shared" si="8"/>
        <v>0.34959987383183089</v>
      </c>
      <c r="N23" s="131">
        <f t="shared" si="3"/>
        <v>0.14279266106012045</v>
      </c>
      <c r="O23" s="132">
        <f t="shared" si="4"/>
        <v>-0.615717938500282</v>
      </c>
      <c r="P23" s="138">
        <f t="shared" si="5"/>
        <v>1.2939752088751533</v>
      </c>
      <c r="Q23" s="131">
        <f t="shared" si="9"/>
        <v>-0.4004630248845884</v>
      </c>
      <c r="R23" s="132">
        <f t="shared" si="10"/>
        <v>0.45237356976427062</v>
      </c>
      <c r="S23" s="133">
        <f t="shared" si="11"/>
        <v>9.0882116180438233E-2</v>
      </c>
      <c r="T23" s="142">
        <f t="shared" si="6"/>
        <v>0.99254572252878037</v>
      </c>
      <c r="U23" s="5">
        <f t="shared" si="12"/>
        <v>0.14279266106012045</v>
      </c>
      <c r="W23" s="4" t="s">
        <v>5</v>
      </c>
      <c r="X23" s="4" t="s">
        <v>6</v>
      </c>
      <c r="Y23" s="7">
        <v>2013</v>
      </c>
      <c r="Z23" s="11">
        <v>1296183.3400000001</v>
      </c>
      <c r="AA23" s="11">
        <v>1269923.8</v>
      </c>
      <c r="AB23" s="11">
        <f t="shared" si="1"/>
        <v>1339752.0056861814</v>
      </c>
      <c r="AC23" s="7">
        <v>2013</v>
      </c>
      <c r="AD23" s="11">
        <v>302402.2</v>
      </c>
      <c r="AE23" s="11">
        <v>288624.2</v>
      </c>
      <c r="AF23" s="11">
        <v>154509.23000000001</v>
      </c>
      <c r="AG23" s="7">
        <v>2013</v>
      </c>
      <c r="AH23" s="11">
        <v>6886950</v>
      </c>
      <c r="AI23" s="11">
        <v>5654545</v>
      </c>
      <c r="AJ23" s="4"/>
    </row>
    <row r="24" spans="9:36" ht="14.5">
      <c r="I24" s="7">
        <v>2014</v>
      </c>
      <c r="J24" s="5">
        <f t="shared" si="0"/>
        <v>0.6491402018309157</v>
      </c>
      <c r="K24" s="5">
        <f t="shared" si="2"/>
        <v>0.3508597981690843</v>
      </c>
      <c r="L24" s="2">
        <f t="shared" si="7"/>
        <v>0.65057261983628489</v>
      </c>
      <c r="M24" s="2">
        <f t="shared" si="8"/>
        <v>0.34942738016371516</v>
      </c>
      <c r="N24" s="131">
        <f t="shared" si="3"/>
        <v>0.67959194861444416</v>
      </c>
      <c r="O24" s="132">
        <f t="shared" si="4"/>
        <v>0.30095730779287067</v>
      </c>
      <c r="P24" s="138">
        <f t="shared" si="5"/>
        <v>1.1789264943390165</v>
      </c>
      <c r="Q24" s="131">
        <f t="shared" si="9"/>
        <v>0.19579458418968304</v>
      </c>
      <c r="R24" s="132">
        <f t="shared" si="10"/>
        <v>0.41194919632247551</v>
      </c>
      <c r="S24" s="133">
        <f t="shared" si="11"/>
        <v>7.1848168102285614E-2</v>
      </c>
      <c r="T24" s="142">
        <f>T25*EXP(-S25/100)</f>
        <v>0.99325910469331502</v>
      </c>
      <c r="U24" s="5">
        <f t="shared" si="12"/>
        <v>0.67959194861444416</v>
      </c>
      <c r="W24" s="4" t="s">
        <v>5</v>
      </c>
      <c r="X24" s="4" t="s">
        <v>6</v>
      </c>
      <c r="Y24" s="7">
        <v>2014</v>
      </c>
      <c r="Z24" s="11">
        <v>1333763.79</v>
      </c>
      <c r="AA24" s="11">
        <v>1311554.82</v>
      </c>
      <c r="AB24" s="11">
        <f t="shared" si="1"/>
        <v>1355640.1678966023</v>
      </c>
      <c r="AC24" s="7">
        <v>2014</v>
      </c>
      <c r="AD24" s="11">
        <v>304464.3</v>
      </c>
      <c r="AE24" s="11">
        <v>297230.2</v>
      </c>
      <c r="AF24" s="11">
        <v>158788.93</v>
      </c>
      <c r="AG24" s="7">
        <v>2014</v>
      </c>
      <c r="AH24" s="11">
        <v>6907708</v>
      </c>
      <c r="AI24" s="11">
        <v>5684899</v>
      </c>
      <c r="AJ24" s="4"/>
    </row>
    <row r="25" spans="9:36" ht="14.5">
      <c r="I25" s="7">
        <v>2015</v>
      </c>
      <c r="J25" s="5">
        <f t="shared" si="0"/>
        <v>0.64641505972062496</v>
      </c>
      <c r="K25" s="5">
        <f t="shared" si="2"/>
        <v>0.35358494027937504</v>
      </c>
      <c r="L25" s="2">
        <f t="shared" si="7"/>
        <v>0.64777763077577033</v>
      </c>
      <c r="M25" s="2">
        <f t="shared" si="8"/>
        <v>0.35222236922422967</v>
      </c>
      <c r="N25" s="131">
        <f t="shared" si="3"/>
        <v>0.84167024533332579</v>
      </c>
      <c r="O25" s="132">
        <f t="shared" si="4"/>
        <v>-0.40927868300126846</v>
      </c>
      <c r="P25" s="138">
        <f t="shared" si="5"/>
        <v>1.2220122353484797</v>
      </c>
      <c r="Q25" s="131">
        <f t="shared" si="9"/>
        <v>-0.26512157560158922</v>
      </c>
      <c r="R25" s="132">
        <f t="shared" si="10"/>
        <v>0.43042004475543844</v>
      </c>
      <c r="S25" s="133">
        <f t="shared" si="11"/>
        <v>0.67637177617947652</v>
      </c>
      <c r="T25" s="142">
        <v>1</v>
      </c>
      <c r="U25" s="5">
        <f t="shared" si="12"/>
        <v>0.84167024533332579</v>
      </c>
      <c r="W25" s="4" t="s">
        <v>5</v>
      </c>
      <c r="X25" s="4" t="s">
        <v>6</v>
      </c>
      <c r="Y25" s="7">
        <v>2015</v>
      </c>
      <c r="Z25" s="11">
        <v>1372307.89</v>
      </c>
      <c r="AA25" s="11">
        <v>1350162.54</v>
      </c>
      <c r="AB25" s="11">
        <f>Z25</f>
        <v>1372307.89</v>
      </c>
      <c r="AC25" s="7">
        <v>2015</v>
      </c>
      <c r="AD25" s="11">
        <v>307037.7</v>
      </c>
      <c r="AE25" s="11">
        <v>307037.7</v>
      </c>
      <c r="AF25" s="11">
        <v>163660.92000000001</v>
      </c>
      <c r="AG25" s="7">
        <v>2015</v>
      </c>
      <c r="AH25" s="11">
        <v>6879494</v>
      </c>
      <c r="AI25" s="11">
        <v>5672811</v>
      </c>
      <c r="AJ25" s="4"/>
    </row>
    <row r="26" spans="9:36" ht="14.5">
      <c r="I26" s="7">
        <v>2016</v>
      </c>
      <c r="J26" s="5">
        <f t="shared" si="0"/>
        <v>0.64523324082585443</v>
      </c>
      <c r="K26" s="5">
        <f t="shared" si="2"/>
        <v>0.35476675917414557</v>
      </c>
      <c r="L26" s="2">
        <f t="shared" si="7"/>
        <v>0.64582415027323969</v>
      </c>
      <c r="M26" s="2">
        <f t="shared" si="8"/>
        <v>0.35417584972676031</v>
      </c>
      <c r="N26" s="131">
        <f t="shared" si="3"/>
        <v>1.933711657602899</v>
      </c>
      <c r="O26" s="132">
        <f t="shared" si="4"/>
        <v>2.0956731353660274</v>
      </c>
      <c r="P26" s="138">
        <f t="shared" si="5"/>
        <v>1.3478703175893614</v>
      </c>
      <c r="Q26" s="131">
        <f t="shared" si="9"/>
        <v>1.3534363218982206</v>
      </c>
      <c r="R26" s="132">
        <f t="shared" si="10"/>
        <v>0.47738311505369035</v>
      </c>
      <c r="S26" s="133">
        <f t="shared" si="11"/>
        <v>0.10289222065098802</v>
      </c>
      <c r="T26" s="142">
        <f>T25*EXP(S26/100)</f>
        <v>1.0010294517285601</v>
      </c>
      <c r="U26" s="5">
        <f t="shared" si="12"/>
        <v>1.933711657602899</v>
      </c>
      <c r="W26" s="4" t="s">
        <v>5</v>
      </c>
      <c r="X26" s="4" t="s">
        <v>6</v>
      </c>
      <c r="Y26" s="7">
        <v>2016</v>
      </c>
      <c r="Z26" s="11">
        <v>1417718.87</v>
      </c>
      <c r="AA26" s="11">
        <v>1390930.04</v>
      </c>
      <c r="AB26" s="11">
        <f>AB25*(AA26/Z25)</f>
        <v>1390930.04</v>
      </c>
      <c r="AC26" s="7">
        <v>2016</v>
      </c>
      <c r="AD26" s="11">
        <v>313032.7</v>
      </c>
      <c r="AE26" s="11">
        <v>318952.7</v>
      </c>
      <c r="AF26" s="11">
        <v>170081.41</v>
      </c>
      <c r="AG26" s="7">
        <v>2016</v>
      </c>
      <c r="AH26" s="11">
        <v>7025187</v>
      </c>
      <c r="AI26" s="11">
        <v>5805929</v>
      </c>
      <c r="AJ26" s="4"/>
    </row>
    <row r="27" spans="9:36" ht="14.5">
      <c r="I27" s="7">
        <v>2017</v>
      </c>
      <c r="J27" s="5">
        <f t="shared" si="0"/>
        <v>0.64623346718819696</v>
      </c>
      <c r="K27" s="5">
        <f t="shared" si="2"/>
        <v>0.35376653281180304</v>
      </c>
      <c r="L27" s="2">
        <f t="shared" si="7"/>
        <v>0.64573335400702569</v>
      </c>
      <c r="M27" s="2">
        <f t="shared" si="8"/>
        <v>0.35426664599297431</v>
      </c>
      <c r="N27" s="131">
        <f t="shared" si="3"/>
        <v>2.4574742168477215</v>
      </c>
      <c r="O27" s="132">
        <f t="shared" si="4"/>
        <v>1.0105507240096401</v>
      </c>
      <c r="P27" s="138">
        <f t="shared" si="5"/>
        <v>1.4512281214374312</v>
      </c>
      <c r="Q27" s="131">
        <f t="shared" si="9"/>
        <v>0.65254630840897299</v>
      </c>
      <c r="R27" s="132">
        <f t="shared" si="10"/>
        <v>0.51412171915232352</v>
      </c>
      <c r="S27" s="133">
        <f t="shared" si="11"/>
        <v>1.2908061892864249</v>
      </c>
      <c r="T27" s="142">
        <f>T26*EXP(S27/100)</f>
        <v>1.014034556624231</v>
      </c>
      <c r="U27" s="5">
        <f t="shared" si="12"/>
        <v>2.4574742168477215</v>
      </c>
      <c r="W27" s="4" t="s">
        <v>5</v>
      </c>
      <c r="X27" s="4" t="s">
        <v>6</v>
      </c>
      <c r="Y27" s="7">
        <v>2017</v>
      </c>
      <c r="Z27" s="11">
        <v>1472472.4</v>
      </c>
      <c r="AA27" s="11">
        <v>1438443.22</v>
      </c>
      <c r="AB27" s="11">
        <f>AB26*(AA27/Z26)</f>
        <v>1411262.7883215863</v>
      </c>
      <c r="AC27" s="7">
        <v>2017</v>
      </c>
      <c r="AD27" s="11">
        <v>320820.7</v>
      </c>
      <c r="AE27" s="11">
        <v>329396.2</v>
      </c>
      <c r="AF27" s="11">
        <v>176086.07</v>
      </c>
      <c r="AG27" s="7">
        <v>2017</v>
      </c>
      <c r="AH27" s="11">
        <v>7096540</v>
      </c>
      <c r="AI27" s="11">
        <v>5870345</v>
      </c>
      <c r="AJ27" s="4"/>
    </row>
    <row r="28" spans="9:36" ht="14.5">
      <c r="I28" s="7">
        <v>2018</v>
      </c>
      <c r="J28" s="5">
        <f t="shared" si="0"/>
        <v>0.64877341503366204</v>
      </c>
      <c r="K28" s="5">
        <f t="shared" si="2"/>
        <v>0.35122658496633796</v>
      </c>
      <c r="L28" s="2">
        <f t="shared" si="7"/>
        <v>0.6475034411109295</v>
      </c>
      <c r="M28" s="2">
        <f t="shared" si="8"/>
        <v>0.3524965588890705</v>
      </c>
      <c r="N28" s="131">
        <f t="shared" si="3"/>
        <v>2.7495756748470157</v>
      </c>
      <c r="O28" s="132">
        <f t="shared" si="4"/>
        <v>1.9501579182776396</v>
      </c>
      <c r="P28" s="138">
        <f t="shared" si="5"/>
        <v>1.5209400724248923</v>
      </c>
      <c r="Q28" s="131">
        <f t="shared" si="9"/>
        <v>1.2627339627944985</v>
      </c>
      <c r="R28" s="132">
        <f t="shared" si="10"/>
        <v>0.53612614180626816</v>
      </c>
      <c r="S28" s="133">
        <f t="shared" si="11"/>
        <v>0.95071557024624909</v>
      </c>
      <c r="T28" s="142">
        <f>T27*EXP(S28/100)</f>
        <v>1.0237211138851237</v>
      </c>
      <c r="U28" s="5">
        <f t="shared" si="12"/>
        <v>2.7495756748470157</v>
      </c>
      <c r="W28" s="4" t="s">
        <v>5</v>
      </c>
      <c r="X28" s="4" t="s">
        <v>6</v>
      </c>
      <c r="Y28" s="7">
        <v>2018</v>
      </c>
      <c r="Z28" s="11">
        <v>1534842.13</v>
      </c>
      <c r="AA28" s="11">
        <v>1495039</v>
      </c>
      <c r="AB28" s="11">
        <f>AB27*(AA28/Z27)</f>
        <v>1432891.3110965723</v>
      </c>
      <c r="AC28" s="7">
        <v>2018</v>
      </c>
      <c r="AD28" s="11">
        <v>329764.3</v>
      </c>
      <c r="AE28" s="11">
        <v>344338.6</v>
      </c>
      <c r="AF28" s="11">
        <v>185126.76</v>
      </c>
      <c r="AG28" s="7">
        <v>2018</v>
      </c>
      <c r="AH28" s="11">
        <v>7236292</v>
      </c>
      <c r="AI28" s="11">
        <v>5996620</v>
      </c>
      <c r="AJ28" s="4"/>
    </row>
    <row r="29" spans="9:36" ht="14.5">
      <c r="I29" s="7">
        <v>2019</v>
      </c>
      <c r="J29" s="5">
        <f t="shared" si="0"/>
        <v>0.65266205949081568</v>
      </c>
      <c r="K29" s="5">
        <f t="shared" si="2"/>
        <v>0.34733794050918432</v>
      </c>
      <c r="L29" s="2">
        <f t="shared" si="7"/>
        <v>0.6507177372622388</v>
      </c>
      <c r="M29" s="2">
        <f t="shared" si="8"/>
        <v>0.34928226273776114</v>
      </c>
      <c r="N29" s="134">
        <f t="shared" si="3"/>
        <v>1.3623842606088843</v>
      </c>
      <c r="O29" s="135">
        <f t="shared" si="4"/>
        <v>1.6458091856970114</v>
      </c>
      <c r="P29" s="139">
        <f t="shared" si="5"/>
        <v>1.6061587174284853</v>
      </c>
      <c r="Q29" s="134">
        <f t="shared" si="9"/>
        <v>1.070957229282167</v>
      </c>
      <c r="R29" s="135">
        <f t="shared" si="10"/>
        <v>0.56100275113940168</v>
      </c>
      <c r="S29" s="136">
        <f t="shared" si="11"/>
        <v>-0.26957571981268436</v>
      </c>
      <c r="T29" s="143">
        <f>T28*EXP(S29/100)</f>
        <v>1.0209651267286051</v>
      </c>
      <c r="U29" s="5">
        <f t="shared" si="12"/>
        <v>1.3623842606088843</v>
      </c>
      <c r="W29" s="4" t="s">
        <v>5</v>
      </c>
      <c r="X29" s="4" t="s">
        <v>6</v>
      </c>
      <c r="Y29" s="7">
        <v>2019</v>
      </c>
      <c r="Z29" s="11">
        <v>1601476.02</v>
      </c>
      <c r="AA29" s="11">
        <v>1559693.17</v>
      </c>
      <c r="AB29" s="11">
        <f>AB28*(AA29/Z28)</f>
        <v>1456091.6380824582</v>
      </c>
      <c r="AC29" s="7">
        <v>2019</v>
      </c>
      <c r="AD29" s="11">
        <v>334287.7</v>
      </c>
      <c r="AE29" s="11">
        <v>355359</v>
      </c>
      <c r="AF29" s="11">
        <v>192917.78</v>
      </c>
      <c r="AG29" s="7">
        <v>2019</v>
      </c>
      <c r="AH29" s="11">
        <v>7356373</v>
      </c>
      <c r="AI29" s="11">
        <v>6118998</v>
      </c>
      <c r="AJ29" s="4"/>
    </row>
    <row r="30" spans="9:36" ht="14.5" customHeight="1">
      <c r="Y30" s="8"/>
      <c r="Z30" s="8"/>
      <c r="AA30" s="8"/>
      <c r="AB30" s="8"/>
      <c r="AC30" s="8"/>
      <c r="AD30" s="11"/>
      <c r="AE30" s="11"/>
      <c r="AF30" s="11"/>
      <c r="AG30" s="8"/>
      <c r="AH30" s="8"/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</row>
    <row r="34" spans="27:49" ht="14.5">
      <c r="AD34" s="14"/>
    </row>
    <row r="35" spans="27:49" ht="14.5">
      <c r="AA35" s="15"/>
      <c r="AB35" s="2"/>
      <c r="AD35" s="14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5"/>
      <c r="AB36" s="2"/>
      <c r="AD36" s="14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5"/>
      <c r="AB37" s="2"/>
      <c r="AD37" s="14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5"/>
      <c r="AB38" s="2"/>
      <c r="AD38" s="14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5"/>
      <c r="AB39" s="2"/>
      <c r="AD39" s="14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5"/>
      <c r="AB40" s="2"/>
      <c r="AD40" s="14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5"/>
      <c r="AB41" s="2"/>
      <c r="AD41" s="14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5"/>
      <c r="AB42" s="2"/>
      <c r="AD42" s="14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5"/>
      <c r="AB43" s="2"/>
      <c r="AD43" s="14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5"/>
      <c r="AB44" s="2"/>
      <c r="AD44" s="14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5"/>
      <c r="AB45" s="2"/>
      <c r="AD45" s="14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5"/>
      <c r="AB46" s="2"/>
      <c r="AD46" s="14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5"/>
      <c r="AB47" s="2"/>
      <c r="AD47" s="14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5"/>
      <c r="AB48" s="2"/>
      <c r="AD48" s="14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5"/>
      <c r="AB49" s="2"/>
      <c r="AD49" s="14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5"/>
      <c r="AB50" s="2"/>
      <c r="AD50" s="14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5"/>
      <c r="AB51" s="2"/>
      <c r="AD51" s="14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5"/>
      <c r="AB52" s="2"/>
      <c r="AD52" s="14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5"/>
      <c r="AB53" s="2"/>
      <c r="AD53" s="14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5"/>
      <c r="AB54" s="2"/>
      <c r="AD54" s="14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5"/>
      <c r="AB55" s="2"/>
      <c r="AD55" s="14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5"/>
      <c r="AB56" s="2"/>
      <c r="AD56" s="14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Q31:S31"/>
    <mergeCell ref="AD2:AE2"/>
    <mergeCell ref="AH2:AI2"/>
    <mergeCell ref="J3:K3"/>
    <mergeCell ref="L3:M3"/>
    <mergeCell ref="N3:P3"/>
    <mergeCell ref="Q3:S3"/>
    <mergeCell ref="Z2:AB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9.6328125" style="1" customWidth="1"/>
    <col min="27" max="27" width="9.7265625" style="1" customWidth="1"/>
    <col min="28" max="28" width="10.453125" style="1" customWidth="1"/>
    <col min="29" max="29" width="8.1796875" style="1" customWidth="1"/>
    <col min="30" max="30" width="11.1796875" style="1" customWidth="1"/>
    <col min="31" max="31" width="9.816406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13" t="s">
        <v>53</v>
      </c>
      <c r="AA4" s="13" t="s">
        <v>54</v>
      </c>
      <c r="AB4" s="13"/>
      <c r="AC4" s="7"/>
      <c r="AD4" s="16" t="s">
        <v>55</v>
      </c>
      <c r="AE4" s="16" t="s">
        <v>56</v>
      </c>
      <c r="AF4" s="12" t="s">
        <v>57</v>
      </c>
      <c r="AG4" s="7"/>
      <c r="AH4" s="13" t="s">
        <v>58</v>
      </c>
      <c r="AI4" s="13" t="s">
        <v>59</v>
      </c>
      <c r="AJ4" s="4"/>
    </row>
    <row r="5" spans="9:36" ht="14.5">
      <c r="I5" s="7">
        <v>1995</v>
      </c>
      <c r="J5" s="5">
        <f t="shared" ref="J5:J29" si="0">AF5*(AH5/AI5)/AE5</f>
        <v>0.7471026507544668</v>
      </c>
      <c r="K5" s="5">
        <f>1-J5</f>
        <v>0.2528973492455332</v>
      </c>
      <c r="N5" s="128"/>
      <c r="O5" s="129"/>
      <c r="P5" s="137"/>
      <c r="Q5" s="128"/>
      <c r="R5" s="129"/>
      <c r="S5" s="130"/>
      <c r="T5" s="141"/>
      <c r="W5" s="4" t="s">
        <v>69</v>
      </c>
      <c r="X5" s="4" t="s">
        <v>6</v>
      </c>
      <c r="Y5" s="7">
        <v>1995</v>
      </c>
      <c r="Z5" s="27">
        <v>610565.69999999995</v>
      </c>
      <c r="AA5" s="27"/>
      <c r="AB5" s="11">
        <f t="shared" ref="AB5:AB24" si="1">AB6/(AA6/Z5)</f>
        <v>884886.67147850827</v>
      </c>
      <c r="AC5" s="7">
        <v>1995</v>
      </c>
      <c r="AD5" s="28">
        <v>256275.6</v>
      </c>
      <c r="AE5" s="28">
        <v>189742.8</v>
      </c>
      <c r="AF5" s="28">
        <v>106504.8</v>
      </c>
      <c r="AG5" s="7">
        <v>1995</v>
      </c>
      <c r="AH5" s="29">
        <v>6106247.9000000004</v>
      </c>
      <c r="AI5" s="29">
        <v>4587731.9000000004</v>
      </c>
      <c r="AJ5" s="4"/>
    </row>
    <row r="6" spans="9:36" ht="14.5">
      <c r="I6" s="7">
        <v>1996</v>
      </c>
      <c r="J6" s="5">
        <f t="shared" si="0"/>
        <v>0.7540123524916611</v>
      </c>
      <c r="K6" s="5">
        <f t="shared" ref="K6:K29" si="2">1-J6</f>
        <v>0.2459876475083389</v>
      </c>
      <c r="L6" s="2">
        <f>(J6+J5)/2</f>
        <v>0.75055750162306389</v>
      </c>
      <c r="M6" s="2">
        <f>(K6+K5)/2</f>
        <v>0.24944249837693605</v>
      </c>
      <c r="N6" s="131">
        <f t="shared" ref="N6:N29" si="3">(LN(AD6)-LN(AD5))*100</f>
        <v>0.91202949062161309</v>
      </c>
      <c r="O6" s="132">
        <f t="shared" ref="O6:O29" si="4">(LN(AH6)-LN(AH5))*100</f>
        <v>2.4152669616306355E-2</v>
      </c>
      <c r="P6" s="138">
        <f t="shared" ref="P6:P29" si="5">(LN(AB6)-LN(AB5))*100</f>
        <v>1.8502418442285062</v>
      </c>
      <c r="Q6" s="131">
        <f>L6*O6</f>
        <v>1.8127967364742183E-2</v>
      </c>
      <c r="R6" s="132">
        <f>M6*P6</f>
        <v>0.46152894822590834</v>
      </c>
      <c r="S6" s="133">
        <f>N6-Q6-R6</f>
        <v>0.43237257503096255</v>
      </c>
      <c r="T6" s="142">
        <f t="shared" ref="T6:T23" si="6">T7*EXP(-S7/100)</f>
        <v>0.8508477179679439</v>
      </c>
      <c r="U6" s="5">
        <f>N6</f>
        <v>0.91202949062161309</v>
      </c>
      <c r="W6" s="4" t="s">
        <v>69</v>
      </c>
      <c r="X6" s="4" t="s">
        <v>6</v>
      </c>
      <c r="Y6" s="7">
        <v>1996</v>
      </c>
      <c r="Z6" s="27">
        <v>626189.6</v>
      </c>
      <c r="AA6" s="27">
        <v>621967.80000000005</v>
      </c>
      <c r="AB6" s="11">
        <f t="shared" si="1"/>
        <v>901411.61927178456</v>
      </c>
      <c r="AC6" s="7">
        <v>1996</v>
      </c>
      <c r="AD6" s="28">
        <v>258623.6</v>
      </c>
      <c r="AE6" s="28">
        <v>192228.5</v>
      </c>
      <c r="AF6" s="28">
        <v>108639.5</v>
      </c>
      <c r="AG6" s="7">
        <v>1996</v>
      </c>
      <c r="AH6" s="29">
        <v>6107722.9000000004</v>
      </c>
      <c r="AI6" s="29">
        <v>4577947.9000000004</v>
      </c>
      <c r="AJ6" s="4"/>
    </row>
    <row r="7" spans="9:36" ht="14.5">
      <c r="I7" s="7">
        <v>1997</v>
      </c>
      <c r="J7" s="5">
        <f t="shared" si="0"/>
        <v>0.74965910805591129</v>
      </c>
      <c r="K7" s="5">
        <f t="shared" si="2"/>
        <v>0.25034089194408871</v>
      </c>
      <c r="L7" s="2">
        <f t="shared" ref="L7:M29" si="7">(J7+J6)/2</f>
        <v>0.75183573027378614</v>
      </c>
      <c r="M7" s="2">
        <f t="shared" si="7"/>
        <v>0.2481642697262138</v>
      </c>
      <c r="N7" s="131">
        <f t="shared" si="3"/>
        <v>3.5819579700648418</v>
      </c>
      <c r="O7" s="132">
        <f t="shared" si="4"/>
        <v>1.1390719336704436</v>
      </c>
      <c r="P7" s="138">
        <f t="shared" si="5"/>
        <v>2.0959922758144955</v>
      </c>
      <c r="Q7" s="131">
        <f t="shared" ref="Q7:R29" si="8">L7*O7</f>
        <v>0.85639497908549167</v>
      </c>
      <c r="R7" s="132">
        <f t="shared" si="8"/>
        <v>0.52015039247928918</v>
      </c>
      <c r="S7" s="133">
        <f t="shared" ref="S7:S29" si="9">N7-Q7-R7</f>
        <v>2.205412598500061</v>
      </c>
      <c r="T7" s="142">
        <f t="shared" si="6"/>
        <v>0.86982086986084206</v>
      </c>
      <c r="U7" s="5">
        <f t="shared" ref="U7:U29" si="10">N7</f>
        <v>3.5819579700648418</v>
      </c>
      <c r="W7" s="4" t="s">
        <v>69</v>
      </c>
      <c r="X7" s="4" t="s">
        <v>6</v>
      </c>
      <c r="Y7" s="7">
        <v>1997</v>
      </c>
      <c r="Z7" s="27">
        <v>647345</v>
      </c>
      <c r="AA7" s="27">
        <v>639453</v>
      </c>
      <c r="AB7" s="11">
        <f t="shared" si="1"/>
        <v>920504.53118065279</v>
      </c>
      <c r="AC7" s="7">
        <v>1997</v>
      </c>
      <c r="AD7" s="28">
        <v>268055.3</v>
      </c>
      <c r="AE7" s="28">
        <v>200615.9</v>
      </c>
      <c r="AF7" s="28">
        <v>112863.5</v>
      </c>
      <c r="AG7" s="7">
        <v>1997</v>
      </c>
      <c r="AH7" s="29">
        <v>6177692</v>
      </c>
      <c r="AI7" s="29">
        <v>4636076.5</v>
      </c>
      <c r="AJ7" s="4"/>
    </row>
    <row r="8" spans="9:36" ht="14.5">
      <c r="I8" s="7">
        <v>1998</v>
      </c>
      <c r="J8" s="5">
        <f t="shared" si="0"/>
        <v>0.74418220768986143</v>
      </c>
      <c r="K8" s="5">
        <f t="shared" si="2"/>
        <v>0.25581779231013857</v>
      </c>
      <c r="L8" s="2">
        <f t="shared" si="7"/>
        <v>0.74692065787288642</v>
      </c>
      <c r="M8" s="2">
        <f t="shared" si="7"/>
        <v>0.25307934212711364</v>
      </c>
      <c r="N8" s="131">
        <f t="shared" si="3"/>
        <v>1.8503742031102277</v>
      </c>
      <c r="O8" s="132">
        <f t="shared" si="4"/>
        <v>1.2549412190614007</v>
      </c>
      <c r="P8" s="138">
        <f t="shared" si="5"/>
        <v>2.0139996903679958</v>
      </c>
      <c r="Q8" s="131">
        <f t="shared" si="8"/>
        <v>0.93734152093314349</v>
      </c>
      <c r="R8" s="132">
        <f t="shared" si="8"/>
        <v>0.50970171668254294</v>
      </c>
      <c r="S8" s="133">
        <f t="shared" si="9"/>
        <v>0.40333096549454128</v>
      </c>
      <c r="T8" s="142">
        <f t="shared" si="6"/>
        <v>0.87333621123797445</v>
      </c>
      <c r="U8" s="5">
        <f t="shared" si="10"/>
        <v>1.8503742031102277</v>
      </c>
      <c r="W8" s="4" t="s">
        <v>69</v>
      </c>
      <c r="X8" s="4" t="s">
        <v>6</v>
      </c>
      <c r="Y8" s="7">
        <v>1998</v>
      </c>
      <c r="Z8" s="27">
        <v>669660.4</v>
      </c>
      <c r="AA8" s="27">
        <v>660514.69999999995</v>
      </c>
      <c r="AB8" s="11">
        <f t="shared" si="1"/>
        <v>939231.43650052056</v>
      </c>
      <c r="AC8" s="7">
        <v>1998</v>
      </c>
      <c r="AD8" s="28">
        <v>273061.5</v>
      </c>
      <c r="AE8" s="28">
        <v>208114.5</v>
      </c>
      <c r="AF8" s="28">
        <v>116876.5</v>
      </c>
      <c r="AG8" s="7">
        <v>1998</v>
      </c>
      <c r="AH8" s="29">
        <v>6255706.9000000004</v>
      </c>
      <c r="AI8" s="29">
        <v>4720869.2</v>
      </c>
      <c r="AJ8" s="4"/>
    </row>
    <row r="9" spans="9:36" ht="14.5">
      <c r="I9" s="7">
        <v>1999</v>
      </c>
      <c r="J9" s="5">
        <f t="shared" si="0"/>
        <v>0.75056101525741969</v>
      </c>
      <c r="K9" s="5">
        <f t="shared" si="2"/>
        <v>0.24943898474258031</v>
      </c>
      <c r="L9" s="2">
        <f t="shared" si="7"/>
        <v>0.74737161147364062</v>
      </c>
      <c r="M9" s="2">
        <f t="shared" si="7"/>
        <v>0.25262838852635944</v>
      </c>
      <c r="N9" s="131">
        <f t="shared" si="3"/>
        <v>3.2724433075708603</v>
      </c>
      <c r="O9" s="132">
        <f t="shared" si="4"/>
        <v>1.4447411981766578</v>
      </c>
      <c r="P9" s="138">
        <f t="shared" si="5"/>
        <v>2.0438820027798954</v>
      </c>
      <c r="Q9" s="131">
        <f t="shared" si="8"/>
        <v>1.079758557443647</v>
      </c>
      <c r="R9" s="132">
        <f t="shared" si="8"/>
        <v>0.51634261670031312</v>
      </c>
      <c r="S9" s="133">
        <f t="shared" si="9"/>
        <v>1.6763421334269004</v>
      </c>
      <c r="T9" s="142">
        <f t="shared" si="6"/>
        <v>0.88809971177791269</v>
      </c>
      <c r="U9" s="5">
        <f t="shared" si="10"/>
        <v>3.2724433075708603</v>
      </c>
      <c r="W9" s="4" t="s">
        <v>69</v>
      </c>
      <c r="X9" s="4" t="s">
        <v>6</v>
      </c>
      <c r="Y9" s="7">
        <v>1999</v>
      </c>
      <c r="Z9" s="27">
        <v>698675.5</v>
      </c>
      <c r="AA9" s="27">
        <v>683488.3</v>
      </c>
      <c r="AB9" s="11">
        <f t="shared" si="1"/>
        <v>958625.74200340768</v>
      </c>
      <c r="AC9" s="7">
        <v>1999</v>
      </c>
      <c r="AD9" s="28">
        <v>282145.09999999998</v>
      </c>
      <c r="AE9" s="28">
        <v>216177.4</v>
      </c>
      <c r="AF9" s="28">
        <v>122964.3</v>
      </c>
      <c r="AG9" s="7">
        <v>1999</v>
      </c>
      <c r="AH9" s="29">
        <v>6346741.7000000002</v>
      </c>
      <c r="AI9" s="29">
        <v>4809872.5999999996</v>
      </c>
      <c r="AJ9" s="4"/>
    </row>
    <row r="10" spans="9:36" ht="14.5">
      <c r="I10" s="7">
        <v>2000</v>
      </c>
      <c r="J10" s="5">
        <f t="shared" si="0"/>
        <v>0.73854078897508102</v>
      </c>
      <c r="K10" s="5">
        <f t="shared" si="2"/>
        <v>0.26145921102491898</v>
      </c>
      <c r="L10" s="2">
        <f t="shared" si="7"/>
        <v>0.74455090211625041</v>
      </c>
      <c r="M10" s="2">
        <f t="shared" si="7"/>
        <v>0.25544909788374964</v>
      </c>
      <c r="N10" s="131">
        <f t="shared" si="3"/>
        <v>3.5233288526024253</v>
      </c>
      <c r="O10" s="132">
        <f t="shared" si="4"/>
        <v>2.857785471620744</v>
      </c>
      <c r="P10" s="138">
        <f t="shared" si="5"/>
        <v>1.982324031660454</v>
      </c>
      <c r="Q10" s="131">
        <f t="shared" si="8"/>
        <v>2.1277667509499389</v>
      </c>
      <c r="R10" s="132">
        <f t="shared" si="8"/>
        <v>0.50638288560094058</v>
      </c>
      <c r="S10" s="133">
        <f t="shared" si="9"/>
        <v>0.88917921605154582</v>
      </c>
      <c r="T10" s="142">
        <f t="shared" si="6"/>
        <v>0.89603172246680152</v>
      </c>
      <c r="U10" s="5">
        <f t="shared" si="10"/>
        <v>3.5233288526024253</v>
      </c>
      <c r="W10" s="4" t="s">
        <v>69</v>
      </c>
      <c r="X10" s="4" t="s">
        <v>6</v>
      </c>
      <c r="Y10" s="7">
        <v>2000</v>
      </c>
      <c r="Z10" s="27">
        <v>728800</v>
      </c>
      <c r="AA10" s="27">
        <v>712663.7</v>
      </c>
      <c r="AB10" s="11">
        <f t="shared" si="1"/>
        <v>977818.41242664715</v>
      </c>
      <c r="AC10" s="7">
        <v>2000</v>
      </c>
      <c r="AD10" s="28">
        <v>292263.2</v>
      </c>
      <c r="AE10" s="28">
        <v>228625.4</v>
      </c>
      <c r="AF10" s="28">
        <v>128563.6</v>
      </c>
      <c r="AG10" s="7">
        <v>2000</v>
      </c>
      <c r="AH10" s="29">
        <v>6530734.5</v>
      </c>
      <c r="AI10" s="29">
        <v>4972572.0999999996</v>
      </c>
      <c r="AJ10" s="4"/>
    </row>
    <row r="11" spans="9:36" ht="14.5">
      <c r="I11" s="7">
        <v>2001</v>
      </c>
      <c r="J11" s="5">
        <f t="shared" si="0"/>
        <v>0.747968277702032</v>
      </c>
      <c r="K11" s="5">
        <f t="shared" si="2"/>
        <v>0.252031722297968</v>
      </c>
      <c r="L11" s="2">
        <f t="shared" si="7"/>
        <v>0.74325453333855651</v>
      </c>
      <c r="M11" s="2">
        <f t="shared" si="7"/>
        <v>0.25674546666144349</v>
      </c>
      <c r="N11" s="131">
        <f t="shared" si="3"/>
        <v>1.5089342632776948</v>
      </c>
      <c r="O11" s="132">
        <f t="shared" si="4"/>
        <v>0.86483176598495248</v>
      </c>
      <c r="P11" s="138">
        <f t="shared" si="5"/>
        <v>2.1367769313162199</v>
      </c>
      <c r="Q11" s="131">
        <f t="shared" si="8"/>
        <v>0.64279013064350554</v>
      </c>
      <c r="R11" s="132">
        <f t="shared" si="8"/>
        <v>0.5486077903821901</v>
      </c>
      <c r="S11" s="133">
        <f t="shared" si="9"/>
        <v>0.31753634225199912</v>
      </c>
      <c r="T11" s="142">
        <f t="shared" si="6"/>
        <v>0.89888147092276061</v>
      </c>
      <c r="U11" s="5">
        <f t="shared" si="10"/>
        <v>1.5089342632776948</v>
      </c>
      <c r="W11" s="4" t="s">
        <v>69</v>
      </c>
      <c r="X11" s="4" t="s">
        <v>6</v>
      </c>
      <c r="Y11" s="7">
        <v>2001</v>
      </c>
      <c r="Z11" s="27">
        <v>755002.6</v>
      </c>
      <c r="AA11" s="27">
        <v>744540.4</v>
      </c>
      <c r="AB11" s="11">
        <f t="shared" si="1"/>
        <v>998937.03610798693</v>
      </c>
      <c r="AC11" s="7">
        <v>2001</v>
      </c>
      <c r="AD11" s="28">
        <v>296706.7</v>
      </c>
      <c r="AE11" s="28">
        <v>236804.2</v>
      </c>
      <c r="AF11" s="28">
        <v>135709.6</v>
      </c>
      <c r="AG11" s="7">
        <v>2001</v>
      </c>
      <c r="AH11" s="29">
        <v>6587459.2999999998</v>
      </c>
      <c r="AI11" s="29">
        <v>5047263</v>
      </c>
      <c r="AJ11" s="4"/>
    </row>
    <row r="12" spans="9:36" ht="14.5">
      <c r="I12" s="7">
        <v>2002</v>
      </c>
      <c r="J12" s="5">
        <f t="shared" si="0"/>
        <v>0.75871723862210583</v>
      </c>
      <c r="K12" s="5">
        <f t="shared" si="2"/>
        <v>0.24128276137789417</v>
      </c>
      <c r="L12" s="2">
        <f t="shared" si="7"/>
        <v>0.75334275816206886</v>
      </c>
      <c r="M12" s="2">
        <f t="shared" si="7"/>
        <v>0.24665724183793108</v>
      </c>
      <c r="N12" s="131">
        <f t="shared" si="3"/>
        <v>1.6197368646281518</v>
      </c>
      <c r="O12" s="132">
        <f t="shared" si="4"/>
        <v>1.0090567550831153</v>
      </c>
      <c r="P12" s="138">
        <f t="shared" si="5"/>
        <v>1.3854265361581852</v>
      </c>
      <c r="Q12" s="131">
        <f t="shared" si="8"/>
        <v>0.76016559901638125</v>
      </c>
      <c r="R12" s="132">
        <f t="shared" si="8"/>
        <v>0.3417254881778567</v>
      </c>
      <c r="S12" s="133">
        <f t="shared" si="9"/>
        <v>0.5178457774339138</v>
      </c>
      <c r="T12" s="142">
        <f t="shared" si="6"/>
        <v>0.90354836388904092</v>
      </c>
      <c r="U12" s="5">
        <f t="shared" si="10"/>
        <v>1.6197368646281518</v>
      </c>
      <c r="W12" s="4" t="s">
        <v>69</v>
      </c>
      <c r="X12" s="4" t="s">
        <v>6</v>
      </c>
      <c r="Y12" s="7">
        <v>2002</v>
      </c>
      <c r="Z12" s="27">
        <v>769903.4</v>
      </c>
      <c r="AA12" s="27">
        <v>765535.4</v>
      </c>
      <c r="AB12" s="11">
        <f t="shared" si="1"/>
        <v>1012872.8874731587</v>
      </c>
      <c r="AC12" s="7">
        <v>2002</v>
      </c>
      <c r="AD12" s="28">
        <v>301551.7</v>
      </c>
      <c r="AE12" s="28">
        <v>244560.7</v>
      </c>
      <c r="AF12" s="28">
        <v>141984.79999999999</v>
      </c>
      <c r="AG12" s="7">
        <v>2002</v>
      </c>
      <c r="AH12" s="29">
        <v>6654267</v>
      </c>
      <c r="AI12" s="29">
        <v>5091848.3</v>
      </c>
      <c r="AJ12" s="4"/>
    </row>
    <row r="13" spans="9:36" ht="14.5">
      <c r="I13" s="7">
        <v>2003</v>
      </c>
      <c r="J13" s="5">
        <f t="shared" si="0"/>
        <v>0.74857907160557313</v>
      </c>
      <c r="K13" s="5">
        <f t="shared" si="2"/>
        <v>0.25142092839442687</v>
      </c>
      <c r="L13" s="2">
        <f t="shared" si="7"/>
        <v>0.75364815511383942</v>
      </c>
      <c r="M13" s="2">
        <f t="shared" si="7"/>
        <v>0.24635184488616052</v>
      </c>
      <c r="N13" s="131">
        <f t="shared" si="3"/>
        <v>1.1079437218555199</v>
      </c>
      <c r="O13" s="132">
        <f t="shared" si="4"/>
        <v>0.19317943968353291</v>
      </c>
      <c r="P13" s="138">
        <f t="shared" si="5"/>
        <v>1.1742784190785116</v>
      </c>
      <c r="Q13" s="131">
        <f t="shared" si="8"/>
        <v>0.14558932832341978</v>
      </c>
      <c r="R13" s="132">
        <f t="shared" si="8"/>
        <v>0.28928565494999531</v>
      </c>
      <c r="S13" s="133">
        <f t="shared" si="9"/>
        <v>0.67306873858210481</v>
      </c>
      <c r="T13" s="142">
        <f t="shared" si="6"/>
        <v>0.90965037780220503</v>
      </c>
      <c r="U13" s="5">
        <f t="shared" si="10"/>
        <v>1.1079437218555199</v>
      </c>
      <c r="W13" s="4" t="s">
        <v>69</v>
      </c>
      <c r="X13" s="4" t="s">
        <v>6</v>
      </c>
      <c r="Y13" s="7">
        <v>2003</v>
      </c>
      <c r="Z13" s="27">
        <v>801107.2</v>
      </c>
      <c r="AA13" s="27">
        <v>778997.5</v>
      </c>
      <c r="AB13" s="11">
        <f t="shared" si="1"/>
        <v>1024836.9433871469</v>
      </c>
      <c r="AC13" s="7">
        <v>2003</v>
      </c>
      <c r="AD13" s="28">
        <v>304911.3</v>
      </c>
      <c r="AE13" s="28">
        <v>251865.8</v>
      </c>
      <c r="AF13" s="28">
        <v>144668.6</v>
      </c>
      <c r="AG13" s="7">
        <v>2003</v>
      </c>
      <c r="AH13" s="29">
        <v>6667134.0999999996</v>
      </c>
      <c r="AI13" s="29">
        <v>5115717.9000000004</v>
      </c>
      <c r="AJ13" s="4"/>
    </row>
    <row r="14" spans="9:36" ht="14.5">
      <c r="I14" s="7">
        <v>2004</v>
      </c>
      <c r="J14" s="5">
        <f t="shared" si="0"/>
        <v>0.72933325748783384</v>
      </c>
      <c r="K14" s="5">
        <f t="shared" si="2"/>
        <v>0.27066674251216616</v>
      </c>
      <c r="L14" s="2">
        <f t="shared" si="7"/>
        <v>0.73895616454670354</v>
      </c>
      <c r="M14" s="2">
        <f t="shared" si="7"/>
        <v>0.26104383545329651</v>
      </c>
      <c r="N14" s="131">
        <f t="shared" si="3"/>
        <v>3.1226719771693112</v>
      </c>
      <c r="O14" s="132">
        <f t="shared" si="4"/>
        <v>0.32884611299532907</v>
      </c>
      <c r="P14" s="138">
        <f t="shared" si="5"/>
        <v>0.71286295635246688</v>
      </c>
      <c r="Q14" s="131">
        <f t="shared" si="8"/>
        <v>0.24300286238512026</v>
      </c>
      <c r="R14" s="132">
        <f t="shared" si="8"/>
        <v>0.18608848027882385</v>
      </c>
      <c r="S14" s="133">
        <f t="shared" si="9"/>
        <v>2.6935806345053672</v>
      </c>
      <c r="T14" s="142">
        <f t="shared" si="6"/>
        <v>0.93448551995914175</v>
      </c>
      <c r="U14" s="5">
        <f t="shared" si="10"/>
        <v>3.1226719771693112</v>
      </c>
      <c r="W14" s="4" t="s">
        <v>69</v>
      </c>
      <c r="X14" s="4" t="s">
        <v>6</v>
      </c>
      <c r="Y14" s="7">
        <v>2004</v>
      </c>
      <c r="Z14" s="27">
        <v>838158.8</v>
      </c>
      <c r="AA14" s="27">
        <v>806838.4</v>
      </c>
      <c r="AB14" s="11">
        <f t="shared" si="1"/>
        <v>1032168.7280595859</v>
      </c>
      <c r="AC14" s="7">
        <v>2004</v>
      </c>
      <c r="AD14" s="28">
        <v>314582.90000000002</v>
      </c>
      <c r="AE14" s="28">
        <v>264845.40000000002</v>
      </c>
      <c r="AF14" s="28">
        <v>148850.70000000001</v>
      </c>
      <c r="AG14" s="7">
        <v>2004</v>
      </c>
      <c r="AH14" s="29">
        <v>6689094.7999999998</v>
      </c>
      <c r="AI14" s="29">
        <v>5154657.0999999996</v>
      </c>
      <c r="AJ14" s="4"/>
    </row>
    <row r="15" spans="9:36" ht="14.5">
      <c r="I15" s="7">
        <v>2005</v>
      </c>
      <c r="J15" s="5">
        <f t="shared" si="0"/>
        <v>0.71995685026715051</v>
      </c>
      <c r="K15" s="5">
        <f t="shared" si="2"/>
        <v>0.28004314973284949</v>
      </c>
      <c r="L15" s="2">
        <f t="shared" si="7"/>
        <v>0.72464505387749223</v>
      </c>
      <c r="M15" s="2">
        <f t="shared" si="7"/>
        <v>0.27535494612250783</v>
      </c>
      <c r="N15" s="131">
        <f t="shared" si="3"/>
        <v>2.4164720655051042</v>
      </c>
      <c r="O15" s="132">
        <f t="shared" si="4"/>
        <v>0.78375353326674002</v>
      </c>
      <c r="P15" s="138">
        <f t="shared" si="5"/>
        <v>2.7208125855866072</v>
      </c>
      <c r="Q15" s="131">
        <f t="shared" si="8"/>
        <v>0.56794312134075176</v>
      </c>
      <c r="R15" s="132">
        <f t="shared" si="8"/>
        <v>0.74918920291364144</v>
      </c>
      <c r="S15" s="133">
        <f t="shared" si="9"/>
        <v>1.0993397412507111</v>
      </c>
      <c r="T15" s="142">
        <f t="shared" si="6"/>
        <v>0.94481536667730193</v>
      </c>
      <c r="U15" s="5">
        <f t="shared" si="10"/>
        <v>2.4164720655051042</v>
      </c>
      <c r="W15" s="4" t="s">
        <v>69</v>
      </c>
      <c r="X15" s="4" t="s">
        <v>6</v>
      </c>
      <c r="Y15" s="7">
        <v>2005</v>
      </c>
      <c r="Z15" s="27">
        <v>876591</v>
      </c>
      <c r="AA15" s="27">
        <v>861276.6</v>
      </c>
      <c r="AB15" s="11">
        <f t="shared" si="1"/>
        <v>1060637.6413747426</v>
      </c>
      <c r="AC15" s="7">
        <v>2005</v>
      </c>
      <c r="AD15" s="28">
        <v>322277.3</v>
      </c>
      <c r="AE15" s="28">
        <v>276828.7</v>
      </c>
      <c r="AF15" s="28">
        <v>153985.4</v>
      </c>
      <c r="AG15" s="7">
        <v>2005</v>
      </c>
      <c r="AH15" s="29">
        <v>6741726.7999999998</v>
      </c>
      <c r="AI15" s="29">
        <v>5208745.2</v>
      </c>
      <c r="AJ15" s="4"/>
    </row>
    <row r="16" spans="9:36" ht="14.5">
      <c r="I16" s="7">
        <v>2006</v>
      </c>
      <c r="J16" s="5">
        <f t="shared" si="0"/>
        <v>0.72224001743104305</v>
      </c>
      <c r="K16" s="5">
        <f t="shared" si="2"/>
        <v>0.27775998256895695</v>
      </c>
      <c r="L16" s="2">
        <f t="shared" si="7"/>
        <v>0.72109843384909678</v>
      </c>
      <c r="M16" s="2">
        <f t="shared" si="7"/>
        <v>0.27890156615090322</v>
      </c>
      <c r="N16" s="131">
        <f t="shared" si="3"/>
        <v>2.4206827421195953</v>
      </c>
      <c r="O16" s="132">
        <f t="shared" si="4"/>
        <v>2.0026793290899292</v>
      </c>
      <c r="P16" s="138">
        <f t="shared" si="5"/>
        <v>1.704201784641235</v>
      </c>
      <c r="Q16" s="131">
        <f t="shared" si="8"/>
        <v>1.4441289277087077</v>
      </c>
      <c r="R16" s="132">
        <f t="shared" si="8"/>
        <v>0.47530454677360473</v>
      </c>
      <c r="S16" s="133">
        <f t="shared" si="9"/>
        <v>0.50124926763728284</v>
      </c>
      <c r="T16" s="142">
        <f t="shared" si="6"/>
        <v>0.94956313592190977</v>
      </c>
      <c r="U16" s="5">
        <f t="shared" si="10"/>
        <v>2.4206827421195953</v>
      </c>
      <c r="W16" s="4" t="s">
        <v>69</v>
      </c>
      <c r="X16" s="4" t="s">
        <v>6</v>
      </c>
      <c r="Y16" s="7">
        <v>2006</v>
      </c>
      <c r="Z16" s="27">
        <v>931492.5</v>
      </c>
      <c r="AA16" s="27">
        <v>891657.9</v>
      </c>
      <c r="AB16" s="11">
        <f t="shared" si="1"/>
        <v>1078867.9463617082</v>
      </c>
      <c r="AC16" s="7">
        <v>2006</v>
      </c>
      <c r="AD16" s="28">
        <v>330173.8</v>
      </c>
      <c r="AE16" s="28">
        <v>290022.59999999998</v>
      </c>
      <c r="AF16" s="28">
        <v>161393.20000000001</v>
      </c>
      <c r="AG16" s="7">
        <v>2006</v>
      </c>
      <c r="AH16" s="29">
        <v>6878103</v>
      </c>
      <c r="AI16" s="29">
        <v>5299568.5999999996</v>
      </c>
      <c r="AJ16" s="4"/>
    </row>
    <row r="17" spans="9:36" ht="14.5">
      <c r="I17" s="7">
        <v>2007</v>
      </c>
      <c r="J17" s="5">
        <f t="shared" si="0"/>
        <v>0.71913719434472512</v>
      </c>
      <c r="K17" s="5">
        <f t="shared" si="2"/>
        <v>0.28086280565527488</v>
      </c>
      <c r="L17" s="2">
        <f t="shared" si="7"/>
        <v>0.72068860588788408</v>
      </c>
      <c r="M17" s="2">
        <f t="shared" si="7"/>
        <v>0.27931139411211592</v>
      </c>
      <c r="N17" s="131">
        <f t="shared" si="3"/>
        <v>3.6614810272407539</v>
      </c>
      <c r="O17" s="132">
        <f t="shared" si="4"/>
        <v>1.7792293695151784</v>
      </c>
      <c r="P17" s="138">
        <f t="shared" si="5"/>
        <v>1.9494145759479053</v>
      </c>
      <c r="Q17" s="131">
        <f t="shared" si="8"/>
        <v>1.2822703338706729</v>
      </c>
      <c r="R17" s="132">
        <f t="shared" si="8"/>
        <v>0.54449370291048871</v>
      </c>
      <c r="S17" s="133">
        <f t="shared" si="9"/>
        <v>1.8347169904595924</v>
      </c>
      <c r="T17" s="142">
        <f t="shared" si="6"/>
        <v>0.96714573435578954</v>
      </c>
      <c r="U17" s="5">
        <f t="shared" si="10"/>
        <v>3.6614810272407539</v>
      </c>
      <c r="W17" s="4" t="s">
        <v>69</v>
      </c>
      <c r="X17" s="4" t="s">
        <v>6</v>
      </c>
      <c r="Y17" s="7">
        <v>2007</v>
      </c>
      <c r="Z17" s="27">
        <v>983459.6</v>
      </c>
      <c r="AA17" s="27">
        <v>949829.3</v>
      </c>
      <c r="AB17" s="11">
        <f t="shared" si="1"/>
        <v>1100105.890584389</v>
      </c>
      <c r="AC17" s="7">
        <v>2007</v>
      </c>
      <c r="AD17" s="28">
        <v>342487.1</v>
      </c>
      <c r="AE17" s="28">
        <v>306588.90000000002</v>
      </c>
      <c r="AF17" s="28">
        <v>170105.60000000001</v>
      </c>
      <c r="AG17" s="7">
        <v>2007</v>
      </c>
      <c r="AH17" s="29">
        <v>7001575.4000000004</v>
      </c>
      <c r="AI17" s="29">
        <v>5401895.7999999998</v>
      </c>
      <c r="AJ17" s="4"/>
    </row>
    <row r="18" spans="9:36" ht="14.5">
      <c r="I18" s="7">
        <v>2008</v>
      </c>
      <c r="J18" s="5">
        <f t="shared" si="0"/>
        <v>0.74022093938100386</v>
      </c>
      <c r="K18" s="5">
        <f t="shared" si="2"/>
        <v>0.25977906061899614</v>
      </c>
      <c r="L18" s="2">
        <f t="shared" si="7"/>
        <v>0.72967906686286454</v>
      </c>
      <c r="M18" s="2">
        <f t="shared" si="7"/>
        <v>0.27032093313713551</v>
      </c>
      <c r="N18" s="131">
        <f t="shared" si="3"/>
        <v>0.78494094281555959</v>
      </c>
      <c r="O18" s="132">
        <f t="shared" si="4"/>
        <v>1.0620287377760107</v>
      </c>
      <c r="P18" s="138">
        <f t="shared" si="5"/>
        <v>2.5086277011462599</v>
      </c>
      <c r="Q18" s="131">
        <f t="shared" si="8"/>
        <v>0.77494013836194531</v>
      </c>
      <c r="R18" s="132">
        <f t="shared" si="8"/>
        <v>0.67813458106752411</v>
      </c>
      <c r="S18" s="133">
        <f t="shared" si="9"/>
        <v>-0.66813377661390982</v>
      </c>
      <c r="T18" s="142">
        <f t="shared" si="6"/>
        <v>0.96070544586484019</v>
      </c>
      <c r="U18" s="5">
        <f t="shared" si="10"/>
        <v>0.78494094281555959</v>
      </c>
      <c r="W18" s="4" t="s">
        <v>69</v>
      </c>
      <c r="X18" s="4" t="s">
        <v>6</v>
      </c>
      <c r="Y18" s="7">
        <v>2008</v>
      </c>
      <c r="Z18" s="27">
        <v>1050054.6000000001</v>
      </c>
      <c r="AA18" s="27">
        <v>1008443</v>
      </c>
      <c r="AB18" s="11">
        <f t="shared" si="1"/>
        <v>1128052.5245964276</v>
      </c>
      <c r="AC18" s="7">
        <v>2008</v>
      </c>
      <c r="AD18" s="28">
        <v>345186</v>
      </c>
      <c r="AE18" s="28">
        <v>313984</v>
      </c>
      <c r="AF18" s="28">
        <v>179628.2</v>
      </c>
      <c r="AG18" s="7">
        <v>2008</v>
      </c>
      <c r="AH18" s="29">
        <v>7076330.4000000004</v>
      </c>
      <c r="AI18" s="29">
        <v>5469073.2000000002</v>
      </c>
      <c r="AJ18" s="4"/>
    </row>
    <row r="19" spans="9:36" ht="14.5">
      <c r="I19" s="7">
        <v>2009</v>
      </c>
      <c r="J19" s="5">
        <f t="shared" si="0"/>
        <v>0.76267568646709571</v>
      </c>
      <c r="K19" s="5">
        <f t="shared" si="2"/>
        <v>0.23732431353290429</v>
      </c>
      <c r="L19" s="2">
        <f t="shared" si="7"/>
        <v>0.75144831292404979</v>
      </c>
      <c r="M19" s="2">
        <f t="shared" si="7"/>
        <v>0.24855168707595021</v>
      </c>
      <c r="N19" s="131">
        <f t="shared" si="3"/>
        <v>-2.0420832981530523</v>
      </c>
      <c r="O19" s="132">
        <f t="shared" si="4"/>
        <v>-1.3914280790718436</v>
      </c>
      <c r="P19" s="138">
        <f t="shared" si="5"/>
        <v>0.27461780395814372</v>
      </c>
      <c r="Q19" s="131">
        <f t="shared" si="8"/>
        <v>-1.0455862825736884</v>
      </c>
      <c r="R19" s="132">
        <f t="shared" si="8"/>
        <v>6.8256718474889178E-2</v>
      </c>
      <c r="S19" s="133">
        <f t="shared" si="9"/>
        <v>-1.0647537340542532</v>
      </c>
      <c r="T19" s="142">
        <f t="shared" si="6"/>
        <v>0.95053056360320209</v>
      </c>
      <c r="U19" s="5">
        <f t="shared" si="10"/>
        <v>-2.0420832981530523</v>
      </c>
      <c r="W19" s="4" t="s">
        <v>69</v>
      </c>
      <c r="X19" s="4" t="s">
        <v>6</v>
      </c>
      <c r="Y19" s="7">
        <v>2009</v>
      </c>
      <c r="Z19" s="27">
        <v>1051181.8</v>
      </c>
      <c r="AA19" s="27">
        <v>1052942.2</v>
      </c>
      <c r="AB19" s="11">
        <f t="shared" si="1"/>
        <v>1131154.6151639319</v>
      </c>
      <c r="AC19" s="7">
        <v>2009</v>
      </c>
      <c r="AD19" s="28">
        <v>338208.5</v>
      </c>
      <c r="AE19" s="28">
        <v>309511.7</v>
      </c>
      <c r="AF19" s="28">
        <v>180905.7</v>
      </c>
      <c r="AG19" s="7">
        <v>2009</v>
      </c>
      <c r="AH19" s="29">
        <v>6978550.2000000002</v>
      </c>
      <c r="AI19" s="29">
        <v>5348111.9000000004</v>
      </c>
      <c r="AJ19" s="4"/>
    </row>
    <row r="20" spans="9:36" ht="14.5">
      <c r="I20" s="7">
        <v>2010</v>
      </c>
      <c r="J20" s="5">
        <f t="shared" si="0"/>
        <v>0.74705049718465311</v>
      </c>
      <c r="K20" s="5">
        <f t="shared" si="2"/>
        <v>0.25294950281534689</v>
      </c>
      <c r="L20" s="2">
        <f t="shared" si="7"/>
        <v>0.75486309182587441</v>
      </c>
      <c r="M20" s="2">
        <f t="shared" si="7"/>
        <v>0.24513690817412559</v>
      </c>
      <c r="N20" s="131">
        <f t="shared" si="3"/>
        <v>2.8434445237074613</v>
      </c>
      <c r="O20" s="132">
        <f t="shared" si="4"/>
        <v>1.316973374465924</v>
      </c>
      <c r="P20" s="138">
        <f t="shared" si="5"/>
        <v>1.0628998813137613</v>
      </c>
      <c r="Q20" s="131">
        <f t="shared" si="8"/>
        <v>0.99413459330170251</v>
      </c>
      <c r="R20" s="132">
        <f t="shared" si="8"/>
        <v>0.2605559906039005</v>
      </c>
      <c r="S20" s="133">
        <f t="shared" si="9"/>
        <v>1.5887539398018582</v>
      </c>
      <c r="T20" s="142">
        <f t="shared" si="6"/>
        <v>0.9657527567886891</v>
      </c>
      <c r="U20" s="5">
        <f t="shared" si="10"/>
        <v>2.8434445237074613</v>
      </c>
      <c r="W20" s="4" t="s">
        <v>69</v>
      </c>
      <c r="X20" s="4" t="s">
        <v>6</v>
      </c>
      <c r="Y20" s="7">
        <v>2010</v>
      </c>
      <c r="Z20" s="27">
        <v>1084613</v>
      </c>
      <c r="AA20" s="27">
        <v>1062414.3999999999</v>
      </c>
      <c r="AB20" s="11">
        <f t="shared" si="1"/>
        <v>1143241.7796584943</v>
      </c>
      <c r="AC20" s="7">
        <v>2010</v>
      </c>
      <c r="AD20" s="28">
        <v>347963.3</v>
      </c>
      <c r="AE20" s="28">
        <v>324347</v>
      </c>
      <c r="AF20" s="28">
        <v>184711.1</v>
      </c>
      <c r="AG20" s="7">
        <v>2010</v>
      </c>
      <c r="AH20" s="29">
        <v>7071063.7000000002</v>
      </c>
      <c r="AI20" s="29">
        <v>5390361.5999999996</v>
      </c>
      <c r="AJ20" s="4"/>
    </row>
    <row r="21" spans="9:36" ht="14.5">
      <c r="I21" s="7">
        <v>2011</v>
      </c>
      <c r="J21" s="5">
        <f t="shared" si="0"/>
        <v>0.75549119620662186</v>
      </c>
      <c r="K21" s="5">
        <f t="shared" si="2"/>
        <v>0.24450880379337814</v>
      </c>
      <c r="L21" s="2">
        <f t="shared" si="7"/>
        <v>0.75127084669563748</v>
      </c>
      <c r="M21" s="2">
        <f t="shared" si="7"/>
        <v>0.24872915330436252</v>
      </c>
      <c r="N21" s="131">
        <f t="shared" si="3"/>
        <v>1.9650847462632015</v>
      </c>
      <c r="O21" s="132">
        <f t="shared" si="4"/>
        <v>2.3656844878875205</v>
      </c>
      <c r="P21" s="138">
        <f t="shared" si="5"/>
        <v>1.3285617493805191</v>
      </c>
      <c r="Q21" s="131">
        <f t="shared" si="8"/>
        <v>1.777269788229993</v>
      </c>
      <c r="R21" s="132">
        <f t="shared" si="8"/>
        <v>0.33045203903597919</v>
      </c>
      <c r="S21" s="133">
        <f t="shared" si="9"/>
        <v>-0.14263708100277073</v>
      </c>
      <c r="T21" s="142">
        <f t="shared" si="6"/>
        <v>0.96437621720802502</v>
      </c>
      <c r="U21" s="5">
        <f t="shared" si="10"/>
        <v>1.9650847462632015</v>
      </c>
      <c r="W21" s="4" t="s">
        <v>69</v>
      </c>
      <c r="X21" s="4" t="s">
        <v>6</v>
      </c>
      <c r="Y21" s="7">
        <v>2011</v>
      </c>
      <c r="Z21" s="27">
        <v>1126726.3999999999</v>
      </c>
      <c r="AA21" s="27">
        <v>1099118.8999999999</v>
      </c>
      <c r="AB21" s="11">
        <f t="shared" si="1"/>
        <v>1158531.7964032206</v>
      </c>
      <c r="AC21" s="7">
        <v>2011</v>
      </c>
      <c r="AD21" s="28">
        <v>354868.7</v>
      </c>
      <c r="AE21" s="28">
        <v>336110.2</v>
      </c>
      <c r="AF21" s="28">
        <v>193170.9</v>
      </c>
      <c r="AG21" s="7">
        <v>2011</v>
      </c>
      <c r="AH21" s="29">
        <v>7240337.0999999996</v>
      </c>
      <c r="AI21" s="29">
        <v>5507942.4000000004</v>
      </c>
      <c r="AJ21" s="4"/>
    </row>
    <row r="22" spans="9:36" ht="14.5">
      <c r="I22" s="7">
        <v>2012</v>
      </c>
      <c r="J22" s="5">
        <f t="shared" si="0"/>
        <v>0.76226372358966965</v>
      </c>
      <c r="K22" s="5">
        <f t="shared" si="2"/>
        <v>0.23773627641033035</v>
      </c>
      <c r="L22" s="2">
        <f t="shared" si="7"/>
        <v>0.75887745989814581</v>
      </c>
      <c r="M22" s="2">
        <f t="shared" si="7"/>
        <v>0.24112254010185424</v>
      </c>
      <c r="N22" s="131">
        <f t="shared" si="3"/>
        <v>0.78542444331706207</v>
      </c>
      <c r="O22" s="132">
        <f t="shared" si="4"/>
        <v>0.24017804571663248</v>
      </c>
      <c r="P22" s="138">
        <f t="shared" si="5"/>
        <v>1.1488291479761159</v>
      </c>
      <c r="Q22" s="131">
        <f t="shared" si="8"/>
        <v>0.1822657052567388</v>
      </c>
      <c r="R22" s="132">
        <f t="shared" si="8"/>
        <v>0.27700860230305008</v>
      </c>
      <c r="S22" s="133">
        <f t="shared" si="9"/>
        <v>0.3261501357572732</v>
      </c>
      <c r="T22" s="142">
        <f t="shared" si="6"/>
        <v>0.9675266663540304</v>
      </c>
      <c r="U22" s="5">
        <f t="shared" si="10"/>
        <v>0.78542444331706207</v>
      </c>
      <c r="W22" s="4" t="s">
        <v>69</v>
      </c>
      <c r="X22" s="4" t="s">
        <v>6</v>
      </c>
      <c r="Y22" s="7">
        <v>2012</v>
      </c>
      <c r="Z22" s="27">
        <v>1162411.1000000001</v>
      </c>
      <c r="AA22" s="27">
        <v>1139745.2</v>
      </c>
      <c r="AB22" s="11">
        <f t="shared" si="1"/>
        <v>1171918.092979758</v>
      </c>
      <c r="AC22" s="7">
        <v>2012</v>
      </c>
      <c r="AD22" s="28">
        <v>357666.9</v>
      </c>
      <c r="AE22" s="28">
        <v>345068.6</v>
      </c>
      <c r="AF22" s="28">
        <v>199806</v>
      </c>
      <c r="AG22" s="7">
        <v>2012</v>
      </c>
      <c r="AH22" s="29">
        <v>7257747.7000000002</v>
      </c>
      <c r="AI22" s="29">
        <v>5513148.5999999996</v>
      </c>
      <c r="AJ22" s="4"/>
    </row>
    <row r="23" spans="9:36" ht="14.5">
      <c r="I23" s="7">
        <v>2013</v>
      </c>
      <c r="J23" s="5">
        <f t="shared" si="0"/>
        <v>0.76655814937178712</v>
      </c>
      <c r="K23" s="5">
        <f t="shared" si="2"/>
        <v>0.23344185062821288</v>
      </c>
      <c r="L23" s="2">
        <f t="shared" si="7"/>
        <v>0.76441093648072833</v>
      </c>
      <c r="M23" s="2">
        <f t="shared" si="7"/>
        <v>0.23558906351927161</v>
      </c>
      <c r="N23" s="131">
        <f t="shared" si="3"/>
        <v>0.41182530877250656</v>
      </c>
      <c r="O23" s="132">
        <f t="shared" si="4"/>
        <v>-0.40064594617721383</v>
      </c>
      <c r="P23" s="138">
        <f t="shared" si="5"/>
        <v>0.88919568730432275</v>
      </c>
      <c r="Q23" s="131">
        <f t="shared" si="8"/>
        <v>-0.30625814291453152</v>
      </c>
      <c r="R23" s="132">
        <f t="shared" si="8"/>
        <v>0.20948477925740047</v>
      </c>
      <c r="S23" s="133">
        <f t="shared" si="9"/>
        <v>0.50859867242963752</v>
      </c>
      <c r="T23" s="142">
        <f t="shared" si="6"/>
        <v>0.97246002900861639</v>
      </c>
      <c r="U23" s="5">
        <f t="shared" si="10"/>
        <v>0.41182530877250656</v>
      </c>
      <c r="W23" s="4" t="s">
        <v>69</v>
      </c>
      <c r="X23" s="4" t="s">
        <v>6</v>
      </c>
      <c r="Y23" s="7">
        <v>2013</v>
      </c>
      <c r="Z23" s="27">
        <v>1178795.3</v>
      </c>
      <c r="AA23" s="27">
        <v>1172793.3</v>
      </c>
      <c r="AB23" s="11">
        <f t="shared" si="1"/>
        <v>1182385.2057120216</v>
      </c>
      <c r="AC23" s="7">
        <v>2013</v>
      </c>
      <c r="AD23" s="28">
        <v>359142.9</v>
      </c>
      <c r="AE23" s="28">
        <v>350968.6</v>
      </c>
      <c r="AF23" s="28">
        <v>203605.8</v>
      </c>
      <c r="AG23" s="7">
        <v>2013</v>
      </c>
      <c r="AH23" s="29">
        <v>7228728</v>
      </c>
      <c r="AI23" s="29">
        <v>5470646.5999999996</v>
      </c>
      <c r="AJ23" s="4"/>
    </row>
    <row r="24" spans="9:36" ht="14.5">
      <c r="I24" s="7">
        <v>2014</v>
      </c>
      <c r="J24" s="5">
        <f t="shared" si="0"/>
        <v>0.75564939561106947</v>
      </c>
      <c r="K24" s="5">
        <f t="shared" si="2"/>
        <v>0.24435060438893053</v>
      </c>
      <c r="L24" s="2">
        <f t="shared" si="7"/>
        <v>0.76110377249142824</v>
      </c>
      <c r="M24" s="2">
        <f t="shared" si="7"/>
        <v>0.2388962275085717</v>
      </c>
      <c r="N24" s="131">
        <f t="shared" si="3"/>
        <v>1.6680155220347714</v>
      </c>
      <c r="O24" s="132">
        <f t="shared" si="4"/>
        <v>0.14370346365240039</v>
      </c>
      <c r="P24" s="138">
        <f t="shared" si="5"/>
        <v>1.1472665981123953</v>
      </c>
      <c r="Q24" s="131">
        <f t="shared" si="8"/>
        <v>0.10937324830592678</v>
      </c>
      <c r="R24" s="132">
        <f t="shared" si="8"/>
        <v>0.27407766223564389</v>
      </c>
      <c r="S24" s="133">
        <f t="shared" si="9"/>
        <v>1.2845646114932006</v>
      </c>
      <c r="T24" s="142">
        <f>T25*EXP(-S25/100)</f>
        <v>0.9850324841751964</v>
      </c>
      <c r="U24" s="5">
        <f t="shared" si="10"/>
        <v>1.6680155220347714</v>
      </c>
      <c r="W24" s="4" t="s">
        <v>69</v>
      </c>
      <c r="X24" s="4" t="s">
        <v>6</v>
      </c>
      <c r="Y24" s="7">
        <v>2014</v>
      </c>
      <c r="Z24" s="27">
        <v>1196053.7</v>
      </c>
      <c r="AA24" s="27">
        <v>1192397.1000000001</v>
      </c>
      <c r="AB24" s="11">
        <f t="shared" si="1"/>
        <v>1196028.4286626508</v>
      </c>
      <c r="AC24" s="7">
        <v>2014</v>
      </c>
      <c r="AD24" s="28">
        <v>365183.7</v>
      </c>
      <c r="AE24" s="28">
        <v>360582.40000000002</v>
      </c>
      <c r="AF24" s="28">
        <v>206201.2</v>
      </c>
      <c r="AG24" s="7">
        <v>2014</v>
      </c>
      <c r="AH24" s="29">
        <v>7239123.4000000004</v>
      </c>
      <c r="AI24" s="29">
        <v>5478381.9000000004</v>
      </c>
      <c r="AJ24" s="4"/>
    </row>
    <row r="25" spans="9:36" ht="14.5">
      <c r="I25" s="7">
        <v>2015</v>
      </c>
      <c r="J25" s="5">
        <f t="shared" si="0"/>
        <v>0.73601380446627607</v>
      </c>
      <c r="K25" s="5">
        <f t="shared" si="2"/>
        <v>0.26398619553372393</v>
      </c>
      <c r="L25" s="2">
        <f t="shared" si="7"/>
        <v>0.74583160003867277</v>
      </c>
      <c r="M25" s="2">
        <f t="shared" si="7"/>
        <v>0.25416839996132723</v>
      </c>
      <c r="N25" s="131">
        <f t="shared" si="3"/>
        <v>2.1986157361363112</v>
      </c>
      <c r="O25" s="132">
        <f t="shared" si="4"/>
        <v>0.48553300463911597</v>
      </c>
      <c r="P25" s="138">
        <f t="shared" si="5"/>
        <v>1.2921509081678551</v>
      </c>
      <c r="Q25" s="131">
        <f t="shared" si="8"/>
        <v>0.36212585772157618</v>
      </c>
      <c r="R25" s="132">
        <f t="shared" si="8"/>
        <v>0.32842392883759958</v>
      </c>
      <c r="S25" s="133">
        <f t="shared" si="9"/>
        <v>1.5080659495771354</v>
      </c>
      <c r="T25" s="142">
        <v>1</v>
      </c>
      <c r="U25" s="5">
        <f t="shared" si="10"/>
        <v>2.1986157361363112</v>
      </c>
      <c r="W25" s="4" t="s">
        <v>69</v>
      </c>
      <c r="X25" s="4" t="s">
        <v>6</v>
      </c>
      <c r="Y25" s="7">
        <v>2015</v>
      </c>
      <c r="Z25" s="27">
        <v>1211583.2</v>
      </c>
      <c r="AA25" s="27">
        <v>1211608.8</v>
      </c>
      <c r="AB25" s="11">
        <f>Z25</f>
        <v>1211583.2</v>
      </c>
      <c r="AC25" s="7">
        <v>2015</v>
      </c>
      <c r="AD25" s="28">
        <v>373301.6</v>
      </c>
      <c r="AE25" s="28">
        <v>373301.6</v>
      </c>
      <c r="AF25" s="28">
        <v>208127.9</v>
      </c>
      <c r="AG25" s="7">
        <v>2015</v>
      </c>
      <c r="AH25" s="29">
        <v>7274357.2000000002</v>
      </c>
      <c r="AI25" s="29">
        <v>5510349.0999999996</v>
      </c>
      <c r="AJ25" s="4"/>
    </row>
    <row r="26" spans="9:36" ht="14.5">
      <c r="I26" s="7">
        <v>2016</v>
      </c>
      <c r="J26" s="5">
        <f t="shared" si="0"/>
        <v>0.72594562843637023</v>
      </c>
      <c r="K26" s="5">
        <f t="shared" si="2"/>
        <v>0.27405437156362977</v>
      </c>
      <c r="L26" s="2">
        <f t="shared" si="7"/>
        <v>0.7309797164513232</v>
      </c>
      <c r="M26" s="2">
        <f t="shared" si="7"/>
        <v>0.26902028354867685</v>
      </c>
      <c r="N26" s="131">
        <f t="shared" si="3"/>
        <v>0.93745787325563157</v>
      </c>
      <c r="O26" s="132">
        <f t="shared" si="4"/>
        <v>1.1608566049511992</v>
      </c>
      <c r="P26" s="138">
        <f t="shared" si="5"/>
        <v>1.5917596912077059</v>
      </c>
      <c r="Q26" s="131">
        <f t="shared" si="8"/>
        <v>0.84856263192787329</v>
      </c>
      <c r="R26" s="132">
        <f t="shared" si="8"/>
        <v>0.42821564347005137</v>
      </c>
      <c r="S26" s="133">
        <f t="shared" si="9"/>
        <v>-0.33932040214229309</v>
      </c>
      <c r="T26" s="142">
        <f>T25*EXP(S26/100)</f>
        <v>0.99661254638939811</v>
      </c>
      <c r="U26" s="5">
        <f t="shared" si="10"/>
        <v>0.93745787325563157</v>
      </c>
      <c r="W26" s="4" t="s">
        <v>69</v>
      </c>
      <c r="X26" s="4" t="s">
        <v>6</v>
      </c>
      <c r="Y26" s="7">
        <v>2016</v>
      </c>
      <c r="Z26" s="27">
        <v>1237053.6000000001</v>
      </c>
      <c r="AA26" s="27">
        <v>1231023</v>
      </c>
      <c r="AB26" s="11">
        <f>AB25*(AA26/Z25)</f>
        <v>1231023</v>
      </c>
      <c r="AC26" s="7">
        <v>2016</v>
      </c>
      <c r="AD26" s="28">
        <v>376817.6</v>
      </c>
      <c r="AE26" s="28">
        <v>384032.7</v>
      </c>
      <c r="AF26" s="28">
        <v>211813.2</v>
      </c>
      <c r="AG26" s="7">
        <v>2016</v>
      </c>
      <c r="AH26" s="29">
        <v>7359294.0999999996</v>
      </c>
      <c r="AI26" s="29">
        <v>5591352.5999999996</v>
      </c>
      <c r="AJ26" s="4"/>
    </row>
    <row r="27" spans="9:36" ht="14.5">
      <c r="I27" s="7">
        <v>2017</v>
      </c>
      <c r="J27" s="5">
        <f t="shared" si="0"/>
        <v>0.72578225790718387</v>
      </c>
      <c r="K27" s="5">
        <f t="shared" si="2"/>
        <v>0.27421774209281613</v>
      </c>
      <c r="L27" s="2">
        <f t="shared" si="7"/>
        <v>0.72586394317177705</v>
      </c>
      <c r="M27" s="2">
        <f t="shared" si="7"/>
        <v>0.27413605682822295</v>
      </c>
      <c r="N27" s="131">
        <f t="shared" si="3"/>
        <v>1.5509477798579141</v>
      </c>
      <c r="O27" s="132">
        <f t="shared" si="4"/>
        <v>1.8031631190185138</v>
      </c>
      <c r="P27" s="138">
        <f t="shared" si="5"/>
        <v>1.5887386094588507</v>
      </c>
      <c r="Q27" s="131">
        <f t="shared" si="8"/>
        <v>1.3088510917526988</v>
      </c>
      <c r="R27" s="132">
        <f t="shared" si="8"/>
        <v>0.43553053772780342</v>
      </c>
      <c r="S27" s="133">
        <f t="shared" si="9"/>
        <v>-0.19343384962258808</v>
      </c>
      <c r="T27" s="142">
        <f>T26*EXP(S27/100)</f>
        <v>0.99468662366883809</v>
      </c>
      <c r="U27" s="5">
        <f t="shared" si="10"/>
        <v>1.5509477798579141</v>
      </c>
      <c r="W27" s="4" t="s">
        <v>69</v>
      </c>
      <c r="X27" s="4" t="s">
        <v>6</v>
      </c>
      <c r="Y27" s="7">
        <v>2017</v>
      </c>
      <c r="Z27" s="27">
        <v>1288686.3999999999</v>
      </c>
      <c r="AA27" s="27">
        <v>1256864.1000000001</v>
      </c>
      <c r="AB27" s="11">
        <f>AB26*(AA27/Z26)</f>
        <v>1250736.9243938178</v>
      </c>
      <c r="AC27" s="7">
        <v>2017</v>
      </c>
      <c r="AD27" s="28">
        <v>382707.4</v>
      </c>
      <c r="AE27" s="28">
        <v>397034.3</v>
      </c>
      <c r="AF27" s="28">
        <v>219220.5</v>
      </c>
      <c r="AG27" s="7">
        <v>2017</v>
      </c>
      <c r="AH27" s="29">
        <v>7493197.7999999998</v>
      </c>
      <c r="AI27" s="29">
        <v>5700513.5999999996</v>
      </c>
      <c r="AJ27" s="4"/>
    </row>
    <row r="28" spans="9:36" ht="14.5">
      <c r="I28" s="7">
        <v>2018</v>
      </c>
      <c r="J28" s="5">
        <f t="shared" si="0"/>
        <v>0.7245363602690108</v>
      </c>
      <c r="K28" s="5">
        <f t="shared" si="2"/>
        <v>0.2754636397309892</v>
      </c>
      <c r="L28" s="2">
        <f t="shared" si="7"/>
        <v>0.72515930908809734</v>
      </c>
      <c r="M28" s="2">
        <f t="shared" si="7"/>
        <v>0.27484069091190266</v>
      </c>
      <c r="N28" s="131">
        <f t="shared" si="3"/>
        <v>1.8117261268296048</v>
      </c>
      <c r="O28" s="132">
        <f t="shared" si="4"/>
        <v>1.570924135252838</v>
      </c>
      <c r="P28" s="138">
        <f t="shared" si="5"/>
        <v>1.6676443129881591</v>
      </c>
      <c r="Q28" s="131">
        <f t="shared" si="8"/>
        <v>1.1391702605497649</v>
      </c>
      <c r="R28" s="132">
        <f t="shared" si="8"/>
        <v>0.45833651517697088</v>
      </c>
      <c r="S28" s="133">
        <f t="shared" si="9"/>
        <v>0.21421935110286899</v>
      </c>
      <c r="T28" s="142">
        <f>T27*EXP(S28/100)</f>
        <v>0.99681971883515041</v>
      </c>
      <c r="U28" s="5">
        <f t="shared" si="10"/>
        <v>1.8117261268296048</v>
      </c>
      <c r="W28" s="4" t="s">
        <v>69</v>
      </c>
      <c r="X28" s="4" t="s">
        <v>6</v>
      </c>
      <c r="Y28" s="7">
        <v>2018</v>
      </c>
      <c r="Z28" s="27">
        <v>1343798</v>
      </c>
      <c r="AA28" s="27">
        <v>1310357.3</v>
      </c>
      <c r="AB28" s="11">
        <f>AB27*(AA28/Z27)</f>
        <v>1271769.6557199543</v>
      </c>
      <c r="AC28" s="7">
        <v>2018</v>
      </c>
      <c r="AD28" s="28">
        <v>389704.2</v>
      </c>
      <c r="AE28" s="28">
        <v>410172.8</v>
      </c>
      <c r="AF28" s="28">
        <v>226409.3</v>
      </c>
      <c r="AG28" s="7">
        <v>2018</v>
      </c>
      <c r="AH28" s="29">
        <v>7611839.7000000002</v>
      </c>
      <c r="AI28" s="29">
        <v>5799050</v>
      </c>
      <c r="AJ28" s="4"/>
    </row>
    <row r="29" spans="9:36" ht="14.5">
      <c r="I29" s="7">
        <v>2019</v>
      </c>
      <c r="J29" s="5">
        <f t="shared" si="0"/>
        <v>0.7212217575799863</v>
      </c>
      <c r="K29" s="5">
        <f t="shared" si="2"/>
        <v>0.2787782424200137</v>
      </c>
      <c r="L29" s="2">
        <f t="shared" si="7"/>
        <v>0.72287905892449855</v>
      </c>
      <c r="M29" s="2">
        <f t="shared" si="7"/>
        <v>0.27712094107550145</v>
      </c>
      <c r="N29" s="134">
        <f t="shared" si="3"/>
        <v>2.2206578583192638</v>
      </c>
      <c r="O29" s="135">
        <f t="shared" si="4"/>
        <v>1.4052956537858208</v>
      </c>
      <c r="P29" s="139">
        <f t="shared" si="5"/>
        <v>1.8437724899035501</v>
      </c>
      <c r="Q29" s="134">
        <f t="shared" si="8"/>
        <v>1.015858799719382</v>
      </c>
      <c r="R29" s="135">
        <f t="shared" si="8"/>
        <v>0.51094796753119232</v>
      </c>
      <c r="S29" s="136">
        <f t="shared" si="9"/>
        <v>0.69385109106868947</v>
      </c>
      <c r="T29" s="143">
        <f>T28*EXP(S29/100)</f>
        <v>1.0037602138357928</v>
      </c>
      <c r="U29" s="5">
        <f t="shared" si="10"/>
        <v>2.2206578583192638</v>
      </c>
      <c r="W29" s="4" t="s">
        <v>69</v>
      </c>
      <c r="X29" s="4" t="s">
        <v>6</v>
      </c>
      <c r="Y29" s="7">
        <v>2019</v>
      </c>
      <c r="Z29" s="27">
        <v>1402268.8</v>
      </c>
      <c r="AA29" s="27">
        <v>1368804.4</v>
      </c>
      <c r="AB29" s="11">
        <f>AB28*(AA29/Z28)</f>
        <v>1295435.6983236757</v>
      </c>
      <c r="AC29" s="7">
        <v>2019</v>
      </c>
      <c r="AD29" s="28">
        <v>398455</v>
      </c>
      <c r="AE29" s="28">
        <v>426900.3</v>
      </c>
      <c r="AF29" s="28">
        <v>234574.2</v>
      </c>
      <c r="AG29" s="7">
        <v>2019</v>
      </c>
      <c r="AH29" s="29">
        <v>7719563.7000000002</v>
      </c>
      <c r="AI29" s="29">
        <v>5881359.4000000004</v>
      </c>
      <c r="AJ29" s="4"/>
    </row>
    <row r="30" spans="9:36" ht="14.5" customHeight="1">
      <c r="Y30" s="8"/>
      <c r="Z30" s="8"/>
      <c r="AA30" s="27">
        <v>1418815.7</v>
      </c>
      <c r="AB30" s="8"/>
      <c r="AC30" s="8"/>
      <c r="AD30" s="28">
        <v>377412.5</v>
      </c>
      <c r="AE30" s="28">
        <v>409803.8</v>
      </c>
      <c r="AF30" s="28">
        <v>230248.9</v>
      </c>
      <c r="AG30" s="8"/>
      <c r="AH30" s="29">
        <v>7060866.7999999998</v>
      </c>
      <c r="AI30" s="29">
        <v>5496382.2999999998</v>
      </c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7" style="1" bestFit="1" customWidth="1"/>
    <col min="25" max="25" width="8.54296875" style="1" customWidth="1"/>
    <col min="26" max="26" width="13.54296875" style="1" customWidth="1"/>
    <col min="27" max="27" width="9.7265625" style="1" customWidth="1"/>
    <col min="28" max="28" width="10.453125" style="1" customWidth="1"/>
    <col min="29" max="29" width="8.1796875" style="1" customWidth="1"/>
    <col min="30" max="30" width="11.1796875" style="1" customWidth="1"/>
    <col min="31" max="31" width="9.81640625" style="1" customWidth="1"/>
    <col min="32" max="32" width="13.81640625" style="1" customWidth="1"/>
    <col min="33" max="33" width="8.1796875" style="1" customWidth="1"/>
    <col min="34" max="34" width="12.6328125" style="1" customWidth="1"/>
    <col min="35" max="35" width="11.179687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13" t="s">
        <v>46</v>
      </c>
      <c r="AA4" s="13" t="s">
        <v>47</v>
      </c>
      <c r="AB4" s="13"/>
      <c r="AC4" s="7" t="s">
        <v>26</v>
      </c>
      <c r="AD4" s="16" t="s">
        <v>48</v>
      </c>
      <c r="AE4" s="16" t="s">
        <v>49</v>
      </c>
      <c r="AF4" s="12" t="s">
        <v>50</v>
      </c>
      <c r="AG4" s="7" t="s">
        <v>26</v>
      </c>
      <c r="AH4" s="13" t="s">
        <v>51</v>
      </c>
      <c r="AI4" s="13" t="s">
        <v>52</v>
      </c>
      <c r="AJ4" s="4"/>
    </row>
    <row r="5" spans="9:36" ht="14.5">
      <c r="I5" s="7">
        <v>1995</v>
      </c>
      <c r="J5" s="5">
        <f t="shared" ref="J5:J29" si="0">AF5*(AH5/AI5)/AE5</f>
        <v>0.4069311197008621</v>
      </c>
      <c r="K5" s="5">
        <f t="shared" ref="K5:K29" si="1">1-J5</f>
        <v>0.59306888029913796</v>
      </c>
      <c r="N5" s="128"/>
      <c r="O5" s="129"/>
      <c r="P5" s="137"/>
      <c r="Q5" s="128"/>
      <c r="R5" s="129"/>
      <c r="S5" s="130"/>
      <c r="T5" s="141"/>
      <c r="W5" s="4" t="s">
        <v>71</v>
      </c>
      <c r="X5" s="4" t="s">
        <v>6</v>
      </c>
      <c r="Y5" s="7">
        <v>1995</v>
      </c>
      <c r="Z5" s="22"/>
      <c r="AA5" s="22"/>
      <c r="AB5" s="11"/>
      <c r="AC5" s="7">
        <v>1995</v>
      </c>
      <c r="AD5" s="23">
        <v>53620.887000000002</v>
      </c>
      <c r="AE5" s="23">
        <v>1178.546</v>
      </c>
      <c r="AF5" s="23">
        <v>379.89600000000002</v>
      </c>
      <c r="AG5" s="7">
        <v>1995</v>
      </c>
      <c r="AH5" s="24">
        <v>6019125.7980000004</v>
      </c>
      <c r="AI5" s="24">
        <v>4767939.0959999999</v>
      </c>
      <c r="AJ5" s="4"/>
    </row>
    <row r="6" spans="9:36" ht="14.5">
      <c r="I6" s="7">
        <v>1996</v>
      </c>
      <c r="J6" s="5">
        <f t="shared" si="0"/>
        <v>0.42072160951857085</v>
      </c>
      <c r="K6" s="5">
        <f t="shared" si="1"/>
        <v>0.57927839048142915</v>
      </c>
      <c r="L6" s="2">
        <f t="shared" ref="L6:L29" si="2">(J6+J5)/2</f>
        <v>0.41382636460971645</v>
      </c>
      <c r="M6" s="2">
        <f t="shared" ref="M6:M29" si="3">(K6+K5)/2</f>
        <v>0.58617363539028355</v>
      </c>
      <c r="N6" s="131">
        <f t="shared" ref="N6:N29" si="4">(LN(AD6)-LN(AD5))*100</f>
        <v>5.7767935517661684</v>
      </c>
      <c r="O6" s="132">
        <f t="shared" ref="O6:O29" si="5">(LN(AH6)-LN(AH5))*100</f>
        <v>2.558591688004519</v>
      </c>
      <c r="P6" s="138" t="e">
        <f t="shared" ref="P6:P28" si="6">(LN(AB6)-LN(AB5))*100</f>
        <v>#NUM!</v>
      </c>
      <c r="Q6" s="131">
        <f t="shared" ref="Q6:Q28" si="7">L6*O6</f>
        <v>1.058812696767548</v>
      </c>
      <c r="R6" s="132" t="e">
        <f t="shared" ref="R6:R28" si="8">M6*P6</f>
        <v>#NUM!</v>
      </c>
      <c r="S6" s="133"/>
      <c r="T6" s="142"/>
      <c r="U6" s="5">
        <f t="shared" ref="U6:U28" si="9">N6</f>
        <v>5.7767935517661684</v>
      </c>
      <c r="W6" s="4" t="s">
        <v>71</v>
      </c>
      <c r="X6" s="4" t="s">
        <v>6</v>
      </c>
      <c r="Y6" s="7">
        <v>1996</v>
      </c>
      <c r="Z6" s="22"/>
      <c r="AA6" s="22"/>
      <c r="AB6" s="11"/>
      <c r="AC6" s="7">
        <v>1996</v>
      </c>
      <c r="AD6" s="23">
        <v>56809.673000000003</v>
      </c>
      <c r="AE6" s="23">
        <v>2006.421</v>
      </c>
      <c r="AF6" s="23">
        <v>657.98599999999999</v>
      </c>
      <c r="AG6" s="7">
        <v>1996</v>
      </c>
      <c r="AH6" s="24">
        <v>6175117.7390000001</v>
      </c>
      <c r="AI6" s="24">
        <v>4813323.0630000001</v>
      </c>
      <c r="AJ6" s="4"/>
    </row>
    <row r="7" spans="9:36" ht="14.5">
      <c r="I7" s="7">
        <v>1997</v>
      </c>
      <c r="J7" s="5">
        <f t="shared" si="0"/>
        <v>0.44736006706258824</v>
      </c>
      <c r="K7" s="5">
        <f t="shared" si="1"/>
        <v>0.55263993293741176</v>
      </c>
      <c r="L7" s="2">
        <f t="shared" si="2"/>
        <v>0.43404083829057954</v>
      </c>
      <c r="M7" s="2">
        <f t="shared" si="3"/>
        <v>0.5659591617094204</v>
      </c>
      <c r="N7" s="131">
        <f t="shared" si="4"/>
        <v>-16.399470567976415</v>
      </c>
      <c r="O7" s="132">
        <f t="shared" si="5"/>
        <v>-3.1988627094596822</v>
      </c>
      <c r="P7" s="138" t="e">
        <f t="shared" si="6"/>
        <v>#NUM!</v>
      </c>
      <c r="Q7" s="131">
        <f t="shared" si="7"/>
        <v>-1.3884370519903551</v>
      </c>
      <c r="R7" s="132" t="e">
        <f t="shared" si="8"/>
        <v>#NUM!</v>
      </c>
      <c r="S7" s="133"/>
      <c r="T7" s="142"/>
      <c r="U7" s="5">
        <f t="shared" si="9"/>
        <v>-16.399470567976415</v>
      </c>
      <c r="W7" s="4" t="s">
        <v>71</v>
      </c>
      <c r="X7" s="4" t="s">
        <v>6</v>
      </c>
      <c r="Y7" s="7">
        <v>1997</v>
      </c>
      <c r="Z7" s="22"/>
      <c r="AA7" s="22"/>
      <c r="AB7" s="11"/>
      <c r="AC7" s="7">
        <v>1997</v>
      </c>
      <c r="AD7" s="23">
        <v>48217.012000000002</v>
      </c>
      <c r="AE7" s="23">
        <v>17384.687000000002</v>
      </c>
      <c r="AF7" s="23">
        <v>5969.2110000000002</v>
      </c>
      <c r="AG7" s="7">
        <v>1997</v>
      </c>
      <c r="AH7" s="24">
        <v>5980710.193</v>
      </c>
      <c r="AI7" s="24">
        <v>4590347.8629999999</v>
      </c>
      <c r="AJ7" s="4"/>
    </row>
    <row r="8" spans="9:36" ht="14.5">
      <c r="I8" s="7">
        <v>1998</v>
      </c>
      <c r="J8" s="5">
        <f t="shared" si="0"/>
        <v>0.51905435838826275</v>
      </c>
      <c r="K8" s="5">
        <f t="shared" si="1"/>
        <v>0.48094564161173725</v>
      </c>
      <c r="L8" s="2">
        <f t="shared" si="2"/>
        <v>0.48320721272542549</v>
      </c>
      <c r="M8" s="2">
        <f t="shared" si="3"/>
        <v>0.51679278727457456</v>
      </c>
      <c r="N8" s="131">
        <f t="shared" si="4"/>
        <v>1.8491184815928818</v>
      </c>
      <c r="O8" s="132">
        <f t="shared" si="5"/>
        <v>-4.4220551736845692</v>
      </c>
      <c r="P8" s="138" t="e">
        <f t="shared" si="6"/>
        <v>#NUM!</v>
      </c>
      <c r="Q8" s="131">
        <f t="shared" si="7"/>
        <v>-2.1367689549941682</v>
      </c>
      <c r="R8" s="132" t="e">
        <f t="shared" si="8"/>
        <v>#NUM!</v>
      </c>
      <c r="S8" s="133"/>
      <c r="T8" s="142"/>
      <c r="U8" s="5">
        <f t="shared" si="9"/>
        <v>1.8491184815928818</v>
      </c>
      <c r="W8" s="4" t="s">
        <v>71</v>
      </c>
      <c r="X8" s="4" t="s">
        <v>6</v>
      </c>
      <c r="Y8" s="7">
        <v>1998</v>
      </c>
      <c r="Z8" s="22"/>
      <c r="AA8" s="22"/>
      <c r="AB8" s="11"/>
      <c r="AC8" s="7">
        <v>1998</v>
      </c>
      <c r="AD8" s="23">
        <v>49116.896000000001</v>
      </c>
      <c r="AE8" s="23">
        <v>23585.464</v>
      </c>
      <c r="AF8" s="23">
        <v>9233.44</v>
      </c>
      <c r="AG8" s="7">
        <v>1998</v>
      </c>
      <c r="AH8" s="24">
        <v>5722002.1509999996</v>
      </c>
      <c r="AI8" s="24">
        <v>4315730.148</v>
      </c>
      <c r="AJ8" s="4"/>
    </row>
    <row r="9" spans="9:36" ht="14.5">
      <c r="I9" s="7">
        <v>1999</v>
      </c>
      <c r="J9" s="5">
        <f t="shared" si="0"/>
        <v>0.56407927302428373</v>
      </c>
      <c r="K9" s="5">
        <f t="shared" si="1"/>
        <v>0.43592072697571627</v>
      </c>
      <c r="L9" s="2">
        <f t="shared" si="2"/>
        <v>0.54156681570627319</v>
      </c>
      <c r="M9" s="2">
        <f t="shared" si="3"/>
        <v>0.45843318429372676</v>
      </c>
      <c r="N9" s="131">
        <f t="shared" si="4"/>
        <v>-9.3468937810678554</v>
      </c>
      <c r="O9" s="132">
        <f t="shared" si="5"/>
        <v>-3.2387235847910034</v>
      </c>
      <c r="P9" s="138" t="e">
        <f t="shared" si="6"/>
        <v>#NUM!</v>
      </c>
      <c r="Q9" s="131">
        <f t="shared" si="7"/>
        <v>-1.7539852187680698</v>
      </c>
      <c r="R9" s="132" t="e">
        <f t="shared" si="8"/>
        <v>#NUM!</v>
      </c>
      <c r="S9" s="133"/>
      <c r="T9" s="142"/>
      <c r="U9" s="5">
        <f t="shared" si="9"/>
        <v>-9.3468937810678554</v>
      </c>
      <c r="W9" s="4" t="s">
        <v>71</v>
      </c>
      <c r="X9" s="4" t="s">
        <v>6</v>
      </c>
      <c r="Y9" s="7">
        <v>1999</v>
      </c>
      <c r="Z9" s="22"/>
      <c r="AA9" s="22"/>
      <c r="AB9" s="11"/>
      <c r="AC9" s="7">
        <v>1999</v>
      </c>
      <c r="AD9" s="23">
        <v>44734.014000000003</v>
      </c>
      <c r="AE9" s="23">
        <v>22213.215</v>
      </c>
      <c r="AF9" s="23">
        <v>9349.1579999999994</v>
      </c>
      <c r="AG9" s="7">
        <v>1999</v>
      </c>
      <c r="AH9" s="24">
        <v>5539651.1789999995</v>
      </c>
      <c r="AI9" s="24">
        <v>4133361.179</v>
      </c>
      <c r="AJ9" s="4"/>
    </row>
    <row r="10" spans="9:36" ht="14.5">
      <c r="I10" s="7">
        <v>2000</v>
      </c>
      <c r="J10" s="5">
        <f t="shared" si="0"/>
        <v>0.5460201908563066</v>
      </c>
      <c r="K10" s="5">
        <f t="shared" si="1"/>
        <v>0.4539798091436934</v>
      </c>
      <c r="L10" s="2">
        <f t="shared" si="2"/>
        <v>0.55504973194029517</v>
      </c>
      <c r="M10" s="2">
        <f t="shared" si="3"/>
        <v>0.44495026805970483</v>
      </c>
      <c r="N10" s="131">
        <f t="shared" si="4"/>
        <v>3.8729537023598937</v>
      </c>
      <c r="O10" s="132">
        <f t="shared" si="5"/>
        <v>-4.175425804183952</v>
      </c>
      <c r="P10" s="138" t="e">
        <f t="shared" si="6"/>
        <v>#NUM!</v>
      </c>
      <c r="Q10" s="131">
        <f t="shared" si="7"/>
        <v>-2.317568973348894</v>
      </c>
      <c r="R10" s="132" t="e">
        <f t="shared" si="8"/>
        <v>#NUM!</v>
      </c>
      <c r="S10" s="133"/>
      <c r="T10" s="142"/>
      <c r="U10" s="5">
        <f t="shared" si="9"/>
        <v>3.8729537023598937</v>
      </c>
      <c r="W10" s="4" t="s">
        <v>71</v>
      </c>
      <c r="X10" s="4" t="s">
        <v>6</v>
      </c>
      <c r="Y10" s="7">
        <v>2000</v>
      </c>
      <c r="Z10" s="22">
        <v>147636.27100000001</v>
      </c>
      <c r="AA10" s="22">
        <v>146252.25</v>
      </c>
      <c r="AB10" s="11">
        <f t="shared" ref="AB10:AB24" si="10">AB11/(AA11/Z10)</f>
        <v>318108.87221302203</v>
      </c>
      <c r="AC10" s="7">
        <v>2000</v>
      </c>
      <c r="AD10" s="23">
        <v>46500.529000000002</v>
      </c>
      <c r="AE10" s="23">
        <v>24655.486000000001</v>
      </c>
      <c r="AF10" s="23">
        <v>9968.018</v>
      </c>
      <c r="AG10" s="7">
        <v>2000</v>
      </c>
      <c r="AH10" s="24">
        <v>5313109.6040000003</v>
      </c>
      <c r="AI10" s="24">
        <v>3934008.7230000002</v>
      </c>
      <c r="AJ10" s="4"/>
    </row>
    <row r="11" spans="9:36" ht="14.5">
      <c r="I11" s="7">
        <v>2001</v>
      </c>
      <c r="J11" s="5">
        <f t="shared" si="0"/>
        <v>0.5512704854884487</v>
      </c>
      <c r="K11" s="5">
        <f t="shared" si="1"/>
        <v>0.4487295145115513</v>
      </c>
      <c r="L11" s="2">
        <f t="shared" si="2"/>
        <v>0.54864533817237771</v>
      </c>
      <c r="M11" s="2">
        <f t="shared" si="3"/>
        <v>0.45135466182762235</v>
      </c>
      <c r="N11" s="131">
        <f t="shared" si="4"/>
        <v>3.9916696230982041</v>
      </c>
      <c r="O11" s="132">
        <f t="shared" si="5"/>
        <v>-5.2954635375002113E-2</v>
      </c>
      <c r="P11" s="138">
        <f t="shared" si="6"/>
        <v>-12.059402079018966</v>
      </c>
      <c r="Q11" s="131">
        <f t="shared" si="7"/>
        <v>-2.9053313833112989E-2</v>
      </c>
      <c r="R11" s="132">
        <f t="shared" si="8"/>
        <v>-5.443067347218931</v>
      </c>
      <c r="S11" s="133">
        <f t="shared" ref="S11:S28" si="11">N11-Q11-R11</f>
        <v>9.4637902841502477</v>
      </c>
      <c r="T11" s="142">
        <f t="shared" ref="T11:T23" si="12">T12*EXP(-S12/100)</f>
        <v>0.73248513370641477</v>
      </c>
      <c r="U11" s="5">
        <f t="shared" si="9"/>
        <v>3.9916696230982041</v>
      </c>
      <c r="W11" s="4" t="s">
        <v>71</v>
      </c>
      <c r="X11" s="4" t="s">
        <v>6</v>
      </c>
      <c r="Y11" s="7">
        <v>2001</v>
      </c>
      <c r="Z11" s="22">
        <v>148722.514</v>
      </c>
      <c r="AA11" s="22">
        <v>130863.867</v>
      </c>
      <c r="AB11" s="11">
        <f t="shared" si="10"/>
        <v>281969.71423644875</v>
      </c>
      <c r="AC11" s="7">
        <v>2001</v>
      </c>
      <c r="AD11" s="23">
        <v>48394.22</v>
      </c>
      <c r="AE11" s="23">
        <v>27291.589</v>
      </c>
      <c r="AF11" s="23">
        <v>11044.763999999999</v>
      </c>
      <c r="AG11" s="7">
        <v>2001</v>
      </c>
      <c r="AH11" s="24">
        <v>5310296.8109999998</v>
      </c>
      <c r="AI11" s="24">
        <v>3898357.5809999998</v>
      </c>
      <c r="AJ11" s="4"/>
    </row>
    <row r="12" spans="9:36" ht="14.5">
      <c r="I12" s="7">
        <v>2002</v>
      </c>
      <c r="J12" s="5">
        <f t="shared" si="0"/>
        <v>0.52832327478721441</v>
      </c>
      <c r="K12" s="5">
        <f t="shared" si="1"/>
        <v>0.47167672521278559</v>
      </c>
      <c r="L12" s="2">
        <f t="shared" si="2"/>
        <v>0.53979688013783156</v>
      </c>
      <c r="M12" s="2">
        <f t="shared" si="3"/>
        <v>0.46020311986216844</v>
      </c>
      <c r="N12" s="131">
        <f t="shared" si="4"/>
        <v>7.324263180832169</v>
      </c>
      <c r="O12" s="132">
        <f t="shared" si="5"/>
        <v>0.19300228597813884</v>
      </c>
      <c r="P12" s="138">
        <f t="shared" si="6"/>
        <v>8.974858486985049</v>
      </c>
      <c r="Q12" s="131">
        <f t="shared" si="7"/>
        <v>0.1041820318304689</v>
      </c>
      <c r="R12" s="132">
        <f t="shared" si="8"/>
        <v>4.1302578760319806</v>
      </c>
      <c r="S12" s="133">
        <f t="shared" si="11"/>
        <v>3.0898232729697197</v>
      </c>
      <c r="T12" s="142">
        <f t="shared" si="12"/>
        <v>0.75547091110595266</v>
      </c>
      <c r="U12" s="5">
        <f t="shared" si="9"/>
        <v>7.324263180832169</v>
      </c>
      <c r="W12" s="4" t="s">
        <v>71</v>
      </c>
      <c r="X12" s="4" t="s">
        <v>6</v>
      </c>
      <c r="Y12" s="7">
        <v>2002</v>
      </c>
      <c r="Z12" s="22">
        <v>168794.73499999999</v>
      </c>
      <c r="AA12" s="22">
        <v>162687.443</v>
      </c>
      <c r="AB12" s="11">
        <f t="shared" si="10"/>
        <v>308446.4522470925</v>
      </c>
      <c r="AC12" s="7">
        <v>2002</v>
      </c>
      <c r="AD12" s="23">
        <v>52071.773000000001</v>
      </c>
      <c r="AE12" s="23">
        <v>30312.883000000002</v>
      </c>
      <c r="AF12" s="23">
        <v>11745.995000000001</v>
      </c>
      <c r="AG12" s="7">
        <v>2002</v>
      </c>
      <c r="AH12" s="24">
        <v>5320555.7019999996</v>
      </c>
      <c r="AI12" s="24">
        <v>3902292.4989999998</v>
      </c>
      <c r="AJ12" s="4"/>
    </row>
    <row r="13" spans="9:36" ht="14.5">
      <c r="I13" s="7">
        <v>2003</v>
      </c>
      <c r="J13" s="5">
        <f t="shared" si="0"/>
        <v>0.5391289297972568</v>
      </c>
      <c r="K13" s="5">
        <f t="shared" si="1"/>
        <v>0.4608710702027432</v>
      </c>
      <c r="L13" s="2">
        <f t="shared" si="2"/>
        <v>0.5337261022922356</v>
      </c>
      <c r="M13" s="2">
        <f t="shared" si="3"/>
        <v>0.4662738977077644</v>
      </c>
      <c r="N13" s="131">
        <f t="shared" si="4"/>
        <v>4.0713027438716409</v>
      </c>
      <c r="O13" s="132">
        <f t="shared" si="5"/>
        <v>2.2608449445117529</v>
      </c>
      <c r="P13" s="138">
        <f t="shared" si="6"/>
        <v>1.4256847356463709</v>
      </c>
      <c r="Q13" s="131">
        <f t="shared" si="7"/>
        <v>1.2066719601213636</v>
      </c>
      <c r="R13" s="132">
        <f t="shared" si="8"/>
        <v>0.66475957859229706</v>
      </c>
      <c r="S13" s="133">
        <f t="shared" si="11"/>
        <v>2.1998712051579803</v>
      </c>
      <c r="T13" s="142">
        <f t="shared" si="12"/>
        <v>0.7722744485759826</v>
      </c>
      <c r="U13" s="5">
        <f t="shared" si="9"/>
        <v>4.0713027438716409</v>
      </c>
      <c r="W13" s="4" t="s">
        <v>71</v>
      </c>
      <c r="X13" s="4" t="s">
        <v>6</v>
      </c>
      <c r="Y13" s="7">
        <v>2003</v>
      </c>
      <c r="Z13" s="22">
        <v>175188.98699999999</v>
      </c>
      <c r="AA13" s="22">
        <v>171218.45199999999</v>
      </c>
      <c r="AB13" s="11">
        <f t="shared" si="10"/>
        <v>312875.42279466888</v>
      </c>
      <c r="AC13" s="7">
        <v>2003</v>
      </c>
      <c r="AD13" s="23">
        <v>54235.519999999997</v>
      </c>
      <c r="AE13" s="23">
        <v>31973.044999999998</v>
      </c>
      <c r="AF13" s="23">
        <v>12684.861999999999</v>
      </c>
      <c r="AG13" s="7">
        <v>2003</v>
      </c>
      <c r="AH13" s="24">
        <v>5442215.3020000001</v>
      </c>
      <c r="AI13" s="24">
        <v>4004836.8670000001</v>
      </c>
      <c r="AJ13" s="4"/>
    </row>
    <row r="14" spans="9:36" ht="14.5">
      <c r="I14" s="7">
        <v>2004</v>
      </c>
      <c r="J14" s="5">
        <f t="shared" si="0"/>
        <v>0.53695108175912287</v>
      </c>
      <c r="K14" s="5">
        <f t="shared" si="1"/>
        <v>0.46304891824087713</v>
      </c>
      <c r="L14" s="2">
        <f t="shared" si="2"/>
        <v>0.53804000577818978</v>
      </c>
      <c r="M14" s="2">
        <f t="shared" si="3"/>
        <v>0.46195999422181017</v>
      </c>
      <c r="N14" s="131">
        <f t="shared" si="4"/>
        <v>4.7619573001144389</v>
      </c>
      <c r="O14" s="132">
        <f t="shared" si="5"/>
        <v>3.9625883862500544</v>
      </c>
      <c r="P14" s="138">
        <f t="shared" si="6"/>
        <v>-2.2947780914034155</v>
      </c>
      <c r="Q14" s="131">
        <f t="shared" si="7"/>
        <v>2.1320310782345668</v>
      </c>
      <c r="R14" s="132">
        <f t="shared" si="8"/>
        <v>-1.0600956738450584</v>
      </c>
      <c r="S14" s="133">
        <f t="shared" si="11"/>
        <v>3.6900218957249304</v>
      </c>
      <c r="T14" s="142">
        <f t="shared" si="12"/>
        <v>0.80130384653643982</v>
      </c>
      <c r="U14" s="5">
        <f t="shared" si="9"/>
        <v>4.7619573001144389</v>
      </c>
      <c r="W14" s="4" t="s">
        <v>71</v>
      </c>
      <c r="X14" s="4" t="s">
        <v>6</v>
      </c>
      <c r="Y14" s="7">
        <v>2004</v>
      </c>
      <c r="Z14" s="22">
        <v>180167.93700000001</v>
      </c>
      <c r="AA14" s="22">
        <v>171214.565</v>
      </c>
      <c r="AB14" s="11">
        <f t="shared" si="10"/>
        <v>305777.37979031936</v>
      </c>
      <c r="AC14" s="7">
        <v>2004</v>
      </c>
      <c r="AD14" s="23">
        <v>56880.673000000003</v>
      </c>
      <c r="AE14" s="23">
        <v>35284.841999999997</v>
      </c>
      <c r="AF14" s="23">
        <v>13846.57</v>
      </c>
      <c r="AG14" s="7">
        <v>2004</v>
      </c>
      <c r="AH14" s="24">
        <v>5662197.6059999997</v>
      </c>
      <c r="AI14" s="24">
        <v>4138131.8930000002</v>
      </c>
      <c r="AJ14" s="4"/>
    </row>
    <row r="15" spans="9:36" ht="14.5">
      <c r="I15" s="7">
        <v>2005</v>
      </c>
      <c r="J15" s="5">
        <f t="shared" si="0"/>
        <v>0.53637500915117098</v>
      </c>
      <c r="K15" s="5">
        <f t="shared" si="1"/>
        <v>0.46362499084882902</v>
      </c>
      <c r="L15" s="2">
        <f t="shared" si="2"/>
        <v>0.53666304545514687</v>
      </c>
      <c r="M15" s="2">
        <f t="shared" si="3"/>
        <v>0.46333695454485307</v>
      </c>
      <c r="N15" s="131">
        <f t="shared" si="4"/>
        <v>6.2555552851277341</v>
      </c>
      <c r="O15" s="132">
        <f t="shared" si="5"/>
        <v>2.3600399996865917</v>
      </c>
      <c r="P15" s="138">
        <f t="shared" si="6"/>
        <v>-2.5744882992778884</v>
      </c>
      <c r="Q15" s="131">
        <f t="shared" si="7"/>
        <v>1.2665462536277703</v>
      </c>
      <c r="R15" s="132">
        <f t="shared" si="8"/>
        <v>-1.1928555680987751</v>
      </c>
      <c r="S15" s="133">
        <f t="shared" si="11"/>
        <v>6.1818645995987387</v>
      </c>
      <c r="T15" s="142">
        <f t="shared" si="12"/>
        <v>0.85240251877239548</v>
      </c>
      <c r="U15" s="5">
        <f t="shared" si="9"/>
        <v>6.2555552851277341</v>
      </c>
      <c r="W15" s="4" t="s">
        <v>71</v>
      </c>
      <c r="X15" s="4" t="s">
        <v>6</v>
      </c>
      <c r="Y15" s="7">
        <v>2005</v>
      </c>
      <c r="Z15" s="22">
        <v>193144.435</v>
      </c>
      <c r="AA15" s="22">
        <v>175588.73300000001</v>
      </c>
      <c r="AB15" s="11">
        <f t="shared" si="10"/>
        <v>298005.64735023852</v>
      </c>
      <c r="AC15" s="7">
        <v>2005</v>
      </c>
      <c r="AD15" s="23">
        <v>60552.525000000001</v>
      </c>
      <c r="AE15" s="23">
        <v>39985.885000000002</v>
      </c>
      <c r="AF15" s="23">
        <v>15703.386</v>
      </c>
      <c r="AG15" s="7">
        <v>2005</v>
      </c>
      <c r="AH15" s="24">
        <v>5797417.0750000002</v>
      </c>
      <c r="AI15" s="24">
        <v>4244754.7580000004</v>
      </c>
      <c r="AJ15" s="4"/>
    </row>
    <row r="16" spans="9:36" ht="14.5">
      <c r="I16" s="7">
        <v>2006</v>
      </c>
      <c r="J16" s="5">
        <f t="shared" si="0"/>
        <v>0.52218723118678745</v>
      </c>
      <c r="K16" s="5">
        <f t="shared" si="1"/>
        <v>0.47781276881321255</v>
      </c>
      <c r="L16" s="2">
        <f t="shared" si="2"/>
        <v>0.52928112016897921</v>
      </c>
      <c r="M16" s="2">
        <f t="shared" si="3"/>
        <v>0.47071887983102079</v>
      </c>
      <c r="N16" s="131">
        <f t="shared" si="4"/>
        <v>6.9006691899621941</v>
      </c>
      <c r="O16" s="132">
        <f t="shared" si="5"/>
        <v>3.0118814309174624</v>
      </c>
      <c r="P16" s="138">
        <f t="shared" si="6"/>
        <v>4.0166635911470294</v>
      </c>
      <c r="Q16" s="131">
        <f t="shared" si="7"/>
        <v>1.5941319775721425</v>
      </c>
      <c r="R16" s="132">
        <f t="shared" si="8"/>
        <v>1.8907193862827749</v>
      </c>
      <c r="S16" s="133">
        <f t="shared" si="11"/>
        <v>3.4158178261072769</v>
      </c>
      <c r="T16" s="142">
        <f t="shared" si="12"/>
        <v>0.88202203033550863</v>
      </c>
      <c r="U16" s="5">
        <f t="shared" si="9"/>
        <v>6.9006691899621941</v>
      </c>
      <c r="W16" s="4" t="s">
        <v>71</v>
      </c>
      <c r="X16" s="4" t="s">
        <v>6</v>
      </c>
      <c r="Y16" s="7">
        <v>2006</v>
      </c>
      <c r="Z16" s="22">
        <v>217074.79300000001</v>
      </c>
      <c r="AA16" s="22">
        <v>201060.31</v>
      </c>
      <c r="AB16" s="11">
        <f t="shared" si="10"/>
        <v>310219.1778809969</v>
      </c>
      <c r="AC16" s="7">
        <v>2006</v>
      </c>
      <c r="AD16" s="23">
        <v>64878.601999999999</v>
      </c>
      <c r="AE16" s="23">
        <v>45249.165000000001</v>
      </c>
      <c r="AF16" s="23">
        <v>17407.294000000002</v>
      </c>
      <c r="AG16" s="7">
        <v>2006</v>
      </c>
      <c r="AH16" s="24">
        <v>5974684.5460000001</v>
      </c>
      <c r="AI16" s="24">
        <v>4401588.3859999999</v>
      </c>
      <c r="AJ16" s="4"/>
    </row>
    <row r="17" spans="9:36" ht="14.5">
      <c r="I17" s="7">
        <v>2007</v>
      </c>
      <c r="J17" s="5">
        <f t="shared" si="0"/>
        <v>0.50998127388588865</v>
      </c>
      <c r="K17" s="5">
        <f t="shared" si="1"/>
        <v>0.49001872611411135</v>
      </c>
      <c r="L17" s="2">
        <f t="shared" si="2"/>
        <v>0.51608425253633805</v>
      </c>
      <c r="M17" s="2">
        <f t="shared" si="3"/>
        <v>0.48391574746366195</v>
      </c>
      <c r="N17" s="131">
        <f t="shared" si="4"/>
        <v>6.3429295279423314</v>
      </c>
      <c r="O17" s="132">
        <f t="shared" si="5"/>
        <v>3.1514265784030826</v>
      </c>
      <c r="P17" s="138">
        <f t="shared" si="6"/>
        <v>-1.7908278185199578</v>
      </c>
      <c r="Q17" s="131">
        <f t="shared" si="7"/>
        <v>1.6264016301383042</v>
      </c>
      <c r="R17" s="132">
        <f t="shared" si="8"/>
        <v>-0.86660978237780451</v>
      </c>
      <c r="S17" s="133">
        <f t="shared" si="11"/>
        <v>5.5831376801818324</v>
      </c>
      <c r="T17" s="142">
        <f t="shared" si="12"/>
        <v>0.93266717370545438</v>
      </c>
      <c r="U17" s="5">
        <f t="shared" si="9"/>
        <v>6.3429295279423314</v>
      </c>
      <c r="W17" s="4" t="s">
        <v>71</v>
      </c>
      <c r="X17" s="4" t="s">
        <v>6</v>
      </c>
      <c r="Y17" s="7">
        <v>2007</v>
      </c>
      <c r="Z17" s="22">
        <v>240842.834</v>
      </c>
      <c r="AA17" s="22">
        <v>213221.959</v>
      </c>
      <c r="AB17" s="11">
        <f t="shared" si="10"/>
        <v>304713.13556501066</v>
      </c>
      <c r="AC17" s="7">
        <v>2007</v>
      </c>
      <c r="AD17" s="23">
        <v>69127.122000000003</v>
      </c>
      <c r="AE17" s="23">
        <v>53865.637000000002</v>
      </c>
      <c r="AF17" s="23">
        <v>20425.073004000002</v>
      </c>
      <c r="AG17" s="7">
        <v>2007</v>
      </c>
      <c r="AH17" s="24">
        <v>6165970.6320000002</v>
      </c>
      <c r="AI17" s="24">
        <v>4584574.557</v>
      </c>
      <c r="AJ17" s="4"/>
    </row>
    <row r="18" spans="9:36" ht="14.5">
      <c r="I18" s="7">
        <v>2008</v>
      </c>
      <c r="J18" s="5">
        <f t="shared" si="0"/>
        <v>0.53192514584449946</v>
      </c>
      <c r="K18" s="5">
        <f t="shared" si="1"/>
        <v>0.46807485415550054</v>
      </c>
      <c r="L18" s="2">
        <f t="shared" si="2"/>
        <v>0.52095320986519411</v>
      </c>
      <c r="M18" s="2">
        <f t="shared" si="3"/>
        <v>0.47904679013480594</v>
      </c>
      <c r="N18" s="131">
        <f t="shared" si="4"/>
        <v>5.9696848053322427</v>
      </c>
      <c r="O18" s="132">
        <f t="shared" si="5"/>
        <v>4.6657464926928682</v>
      </c>
      <c r="P18" s="138">
        <f t="shared" si="6"/>
        <v>6.7212881445794181</v>
      </c>
      <c r="Q18" s="131">
        <f t="shared" si="7"/>
        <v>2.4306356117856209</v>
      </c>
      <c r="R18" s="132">
        <f t="shared" si="8"/>
        <v>3.2198115112318959</v>
      </c>
      <c r="S18" s="133">
        <f t="shared" si="11"/>
        <v>0.31923768231472582</v>
      </c>
      <c r="T18" s="142">
        <f t="shared" si="12"/>
        <v>0.93564935636722257</v>
      </c>
      <c r="U18" s="5">
        <f t="shared" si="9"/>
        <v>5.9696848053322427</v>
      </c>
      <c r="W18" s="4" t="s">
        <v>71</v>
      </c>
      <c r="X18" s="4" t="s">
        <v>6</v>
      </c>
      <c r="Y18" s="7">
        <v>2008</v>
      </c>
      <c r="Z18" s="22">
        <v>282826.755</v>
      </c>
      <c r="AA18" s="22">
        <v>257586.98300000001</v>
      </c>
      <c r="AB18" s="11">
        <f t="shared" si="10"/>
        <v>325897.74819981185</v>
      </c>
      <c r="AC18" s="7">
        <v>2008</v>
      </c>
      <c r="AD18" s="23">
        <v>73379.456000000006</v>
      </c>
      <c r="AE18" s="23">
        <v>61247.218000000001</v>
      </c>
      <c r="AF18" s="23">
        <v>24431.264176000001</v>
      </c>
      <c r="AG18" s="7">
        <v>2008</v>
      </c>
      <c r="AH18" s="24">
        <v>6460476.2079999996</v>
      </c>
      <c r="AI18" s="24">
        <v>4844774.6730000004</v>
      </c>
      <c r="AJ18" s="4"/>
    </row>
    <row r="19" spans="9:36" ht="14.5">
      <c r="I19" s="7">
        <v>2009</v>
      </c>
      <c r="J19" s="5">
        <f t="shared" si="0"/>
        <v>0.54923991378275161</v>
      </c>
      <c r="K19" s="5">
        <f t="shared" si="1"/>
        <v>0.45076008621724839</v>
      </c>
      <c r="L19" s="2">
        <f t="shared" si="2"/>
        <v>0.54058252981362553</v>
      </c>
      <c r="M19" s="2">
        <f t="shared" si="3"/>
        <v>0.45941747018637447</v>
      </c>
      <c r="N19" s="131">
        <f t="shared" si="4"/>
        <v>-0.86231543991548421</v>
      </c>
      <c r="O19" s="132">
        <f t="shared" si="5"/>
        <v>-4.5618526456998154</v>
      </c>
      <c r="P19" s="138">
        <f t="shared" si="6"/>
        <v>9.2422197122823846</v>
      </c>
      <c r="Q19" s="131">
        <f t="shared" si="7"/>
        <v>-2.466057843849387</v>
      </c>
      <c r="R19" s="132">
        <f t="shared" si="8"/>
        <v>4.2460371991234149</v>
      </c>
      <c r="S19" s="133">
        <f t="shared" si="11"/>
        <v>-2.6422947951895122</v>
      </c>
      <c r="T19" s="142">
        <f t="shared" si="12"/>
        <v>0.91125050642706806</v>
      </c>
      <c r="U19" s="5">
        <f t="shared" si="9"/>
        <v>-0.86231543991548421</v>
      </c>
      <c r="W19" s="4" t="s">
        <v>71</v>
      </c>
      <c r="X19" s="4" t="s">
        <v>6</v>
      </c>
      <c r="Y19" s="7">
        <v>2009</v>
      </c>
      <c r="Z19" s="22">
        <v>315643.41100000002</v>
      </c>
      <c r="AA19" s="22">
        <v>310212.24800000002</v>
      </c>
      <c r="AB19" s="11">
        <f t="shared" si="10"/>
        <v>357453.71079621377</v>
      </c>
      <c r="AC19" s="7">
        <v>2009</v>
      </c>
      <c r="AD19" s="23">
        <v>72749.414000000004</v>
      </c>
      <c r="AE19" s="23">
        <v>63592.188000000002</v>
      </c>
      <c r="AF19" s="23">
        <v>25850.670306</v>
      </c>
      <c r="AG19" s="7">
        <v>2009</v>
      </c>
      <c r="AH19" s="24">
        <v>6172380.0250000004</v>
      </c>
      <c r="AI19" s="24">
        <v>4568341.9859999996</v>
      </c>
      <c r="AJ19" s="4"/>
    </row>
    <row r="20" spans="9:36" ht="14.5">
      <c r="I20" s="7">
        <v>2010</v>
      </c>
      <c r="J20" s="5">
        <f t="shared" si="0"/>
        <v>0.56458857224303705</v>
      </c>
      <c r="K20" s="5">
        <f t="shared" si="1"/>
        <v>0.43541142775696295</v>
      </c>
      <c r="L20" s="2">
        <f t="shared" si="2"/>
        <v>0.55691424301289438</v>
      </c>
      <c r="M20" s="2">
        <f t="shared" si="3"/>
        <v>0.44308575698710567</v>
      </c>
      <c r="N20" s="131">
        <f t="shared" si="4"/>
        <v>1.7979912399985309</v>
      </c>
      <c r="O20" s="132">
        <f t="shared" si="5"/>
        <v>-4.0428814553150616</v>
      </c>
      <c r="P20" s="138">
        <f t="shared" si="6"/>
        <v>2.9532551523972828</v>
      </c>
      <c r="Q20" s="131">
        <f t="shared" si="7"/>
        <v>-2.2515382652776563</v>
      </c>
      <c r="R20" s="132">
        <f t="shared" si="8"/>
        <v>1.3085452947760201</v>
      </c>
      <c r="S20" s="133">
        <f t="shared" si="11"/>
        <v>2.7409842105001667</v>
      </c>
      <c r="T20" s="142">
        <f t="shared" si="12"/>
        <v>0.93657319903886271</v>
      </c>
      <c r="U20" s="5">
        <f t="shared" si="9"/>
        <v>1.7979912399985309</v>
      </c>
      <c r="W20" s="4" t="s">
        <v>71</v>
      </c>
      <c r="X20" s="4" t="s">
        <v>6</v>
      </c>
      <c r="Y20" s="7">
        <v>2010</v>
      </c>
      <c r="Z20" s="22">
        <v>322397.652</v>
      </c>
      <c r="AA20" s="22">
        <v>325104.179</v>
      </c>
      <c r="AB20" s="11">
        <f t="shared" si="10"/>
        <v>368167.65732805524</v>
      </c>
      <c r="AC20" s="7">
        <v>2010</v>
      </c>
      <c r="AD20" s="23">
        <v>74069.271999999997</v>
      </c>
      <c r="AE20" s="23">
        <v>65357.402000000002</v>
      </c>
      <c r="AF20" s="23">
        <v>27170.777026</v>
      </c>
      <c r="AG20" s="7">
        <v>2010</v>
      </c>
      <c r="AH20" s="24">
        <v>5927815.0640000002</v>
      </c>
      <c r="AI20" s="24">
        <v>4364855.1979999999</v>
      </c>
      <c r="AJ20" s="4"/>
    </row>
    <row r="21" spans="9:36" ht="14.5">
      <c r="I21" s="7">
        <v>2011</v>
      </c>
      <c r="J21" s="5">
        <f t="shared" si="0"/>
        <v>0.54430090216830584</v>
      </c>
      <c r="K21" s="5">
        <f t="shared" si="1"/>
        <v>0.45569909783169416</v>
      </c>
      <c r="L21" s="2">
        <f t="shared" si="2"/>
        <v>0.55444473720567145</v>
      </c>
      <c r="M21" s="2">
        <f t="shared" si="3"/>
        <v>0.44555526279432855</v>
      </c>
      <c r="N21" s="131">
        <f t="shared" si="4"/>
        <v>1.8951783884780582</v>
      </c>
      <c r="O21" s="132">
        <f t="shared" si="5"/>
        <v>-2.3018429691134656</v>
      </c>
      <c r="P21" s="138">
        <f t="shared" si="6"/>
        <v>-2.8932745674481453E-2</v>
      </c>
      <c r="Q21" s="131">
        <f t="shared" si="7"/>
        <v>-1.276244720098838</v>
      </c>
      <c r="R21" s="132">
        <f t="shared" si="8"/>
        <v>-1.2891137102355057E-2</v>
      </c>
      <c r="S21" s="133">
        <f t="shared" si="11"/>
        <v>3.1843142456792513</v>
      </c>
      <c r="T21" s="142">
        <f t="shared" si="12"/>
        <v>0.96687654923186628</v>
      </c>
      <c r="U21" s="5">
        <f t="shared" si="9"/>
        <v>1.8951783884780582</v>
      </c>
      <c r="W21" s="4" t="s">
        <v>71</v>
      </c>
      <c r="X21" s="4" t="s">
        <v>6</v>
      </c>
      <c r="Y21" s="7">
        <v>2011</v>
      </c>
      <c r="Z21" s="22">
        <v>339767.842</v>
      </c>
      <c r="AA21" s="22">
        <v>322304.38699999999</v>
      </c>
      <c r="AB21" s="11">
        <f t="shared" si="10"/>
        <v>368061.15172434598</v>
      </c>
      <c r="AC21" s="7">
        <v>2011</v>
      </c>
      <c r="AD21" s="23">
        <v>75486.403000000006</v>
      </c>
      <c r="AE21" s="23">
        <v>70806.782999999996</v>
      </c>
      <c r="AF21" s="23">
        <v>28562.314254000001</v>
      </c>
      <c r="AG21" s="7">
        <v>2011</v>
      </c>
      <c r="AH21" s="24">
        <v>5792924.5099999998</v>
      </c>
      <c r="AI21" s="24">
        <v>4293162.6730000004</v>
      </c>
      <c r="AJ21" s="4"/>
    </row>
    <row r="22" spans="9:36" ht="14.5">
      <c r="I22" s="7">
        <v>2012</v>
      </c>
      <c r="J22" s="5">
        <f t="shared" si="0"/>
        <v>0.5631545980414765</v>
      </c>
      <c r="K22" s="5">
        <f t="shared" si="1"/>
        <v>0.4368454019585235</v>
      </c>
      <c r="L22" s="2">
        <f t="shared" si="2"/>
        <v>0.55372775010489117</v>
      </c>
      <c r="M22" s="2">
        <f t="shared" si="3"/>
        <v>0.44627224989510883</v>
      </c>
      <c r="N22" s="131">
        <f t="shared" si="4"/>
        <v>0.25958905690011136</v>
      </c>
      <c r="O22" s="132">
        <f t="shared" si="5"/>
        <v>-2.4809836770323557</v>
      </c>
      <c r="P22" s="138">
        <f t="shared" si="6"/>
        <v>0.12678739484925927</v>
      </c>
      <c r="Q22" s="131">
        <f t="shared" si="7"/>
        <v>-1.3737895095300863</v>
      </c>
      <c r="R22" s="132">
        <f t="shared" si="8"/>
        <v>5.6581695957718468E-2</v>
      </c>
      <c r="S22" s="133">
        <f t="shared" si="11"/>
        <v>1.5767968704724791</v>
      </c>
      <c r="T22" s="142">
        <f t="shared" si="12"/>
        <v>0.98224305934831946</v>
      </c>
      <c r="U22" s="5">
        <f t="shared" si="9"/>
        <v>0.25958905690011136</v>
      </c>
      <c r="W22" s="4" t="s">
        <v>71</v>
      </c>
      <c r="X22" s="4" t="s">
        <v>6</v>
      </c>
      <c r="Y22" s="7">
        <v>2012</v>
      </c>
      <c r="Z22" s="22">
        <v>353769.853</v>
      </c>
      <c r="AA22" s="22">
        <v>340198.89799999999</v>
      </c>
      <c r="AB22" s="11">
        <f t="shared" si="10"/>
        <v>368528.10282508517</v>
      </c>
      <c r="AC22" s="7">
        <v>2012</v>
      </c>
      <c r="AD22" s="23">
        <v>75682.611999999994</v>
      </c>
      <c r="AE22" s="23">
        <v>71898.846000000005</v>
      </c>
      <c r="AF22" s="23">
        <v>30213.851999999999</v>
      </c>
      <c r="AG22" s="7">
        <v>2012</v>
      </c>
      <c r="AH22" s="24">
        <v>5650971.199</v>
      </c>
      <c r="AI22" s="24">
        <v>4216767.3169999998</v>
      </c>
      <c r="AJ22" s="4"/>
    </row>
    <row r="23" spans="9:36" ht="14.5">
      <c r="I23" s="7">
        <v>2013</v>
      </c>
      <c r="J23" s="5">
        <f t="shared" si="0"/>
        <v>0.61866753302408561</v>
      </c>
      <c r="K23" s="5">
        <f t="shared" si="1"/>
        <v>0.38133246697591439</v>
      </c>
      <c r="L23" s="2">
        <f t="shared" si="2"/>
        <v>0.59091106553278105</v>
      </c>
      <c r="M23" s="2">
        <f t="shared" si="3"/>
        <v>0.40908893446721895</v>
      </c>
      <c r="N23" s="131">
        <f t="shared" si="4"/>
        <v>-1.68232849797878</v>
      </c>
      <c r="O23" s="132">
        <f t="shared" si="5"/>
        <v>-0.39970186587598988</v>
      </c>
      <c r="P23" s="138">
        <f t="shared" si="6"/>
        <v>0.15874360619942962</v>
      </c>
      <c r="Q23" s="131">
        <f t="shared" si="7"/>
        <v>-0.23618825546022193</v>
      </c>
      <c r="R23" s="132">
        <f t="shared" si="8"/>
        <v>6.4940252713608482E-2</v>
      </c>
      <c r="S23" s="133">
        <f t="shared" si="11"/>
        <v>-1.5110804952321666</v>
      </c>
      <c r="T23" s="142">
        <f t="shared" si="12"/>
        <v>0.96751215427849424</v>
      </c>
      <c r="U23" s="5">
        <f t="shared" si="9"/>
        <v>-1.68232849797878</v>
      </c>
      <c r="W23" s="4" t="s">
        <v>71</v>
      </c>
      <c r="X23" s="4" t="s">
        <v>6</v>
      </c>
      <c r="Y23" s="7">
        <v>2013</v>
      </c>
      <c r="Z23" s="22">
        <v>360023.34399999998</v>
      </c>
      <c r="AA23" s="22">
        <v>354331.886</v>
      </c>
      <c r="AB23" s="11">
        <f t="shared" si="10"/>
        <v>369113.58220796258</v>
      </c>
      <c r="AC23" s="7">
        <v>2013</v>
      </c>
      <c r="AD23" s="23">
        <v>74420.032000000007</v>
      </c>
      <c r="AE23" s="23">
        <v>70901.646999999997</v>
      </c>
      <c r="AF23" s="23">
        <v>32499.386856000001</v>
      </c>
      <c r="AG23" s="7">
        <v>2013</v>
      </c>
      <c r="AH23" s="24">
        <v>5628429.2419999996</v>
      </c>
      <c r="AI23" s="24">
        <v>4170121.6970000002</v>
      </c>
      <c r="AJ23" s="4"/>
    </row>
    <row r="24" spans="9:36" ht="14.5">
      <c r="I24" s="7">
        <v>2014</v>
      </c>
      <c r="J24" s="5">
        <f t="shared" si="0"/>
        <v>0.63692239648818871</v>
      </c>
      <c r="K24" s="5">
        <f t="shared" si="1"/>
        <v>0.36307760351181129</v>
      </c>
      <c r="L24" s="2">
        <f t="shared" si="2"/>
        <v>0.62779496475613716</v>
      </c>
      <c r="M24" s="2">
        <f t="shared" si="3"/>
        <v>0.37220503524386284</v>
      </c>
      <c r="N24" s="131">
        <f t="shared" si="4"/>
        <v>0.97688674490417071</v>
      </c>
      <c r="O24" s="132">
        <f t="shared" si="5"/>
        <v>0.31130755484092276</v>
      </c>
      <c r="P24" s="138">
        <f t="shared" si="6"/>
        <v>0.20691152609924046</v>
      </c>
      <c r="Q24" s="131">
        <f t="shared" si="7"/>
        <v>0.19543731541967635</v>
      </c>
      <c r="R24" s="132">
        <f t="shared" si="8"/>
        <v>7.7013511864129247E-2</v>
      </c>
      <c r="S24" s="133">
        <f t="shared" si="11"/>
        <v>0.70443591762036517</v>
      </c>
      <c r="T24" s="142">
        <f>T25*EXP(-S25/100)</f>
        <v>0.97435171929357645</v>
      </c>
      <c r="U24" s="5">
        <f t="shared" si="9"/>
        <v>0.97688674490417071</v>
      </c>
      <c r="W24" s="4" t="s">
        <v>71</v>
      </c>
      <c r="X24" s="4" t="s">
        <v>6</v>
      </c>
      <c r="Y24" s="7">
        <v>2014</v>
      </c>
      <c r="Z24" s="22">
        <v>353877.69500000001</v>
      </c>
      <c r="AA24" s="22">
        <v>360769.04499999998</v>
      </c>
      <c r="AB24" s="11">
        <f t="shared" si="10"/>
        <v>369878.11143072892</v>
      </c>
      <c r="AC24" s="7">
        <v>2014</v>
      </c>
      <c r="AD24" s="23">
        <v>75150.593999999997</v>
      </c>
      <c r="AE24" s="23">
        <v>72984.820999999996</v>
      </c>
      <c r="AF24" s="23">
        <v>34250.218999999997</v>
      </c>
      <c r="AG24" s="7">
        <v>2014</v>
      </c>
      <c r="AH24" s="24">
        <v>5645978.2690000003</v>
      </c>
      <c r="AI24" s="24">
        <v>4159905.7140000002</v>
      </c>
      <c r="AJ24" s="4"/>
    </row>
    <row r="25" spans="9:36" ht="14.5">
      <c r="I25" s="7">
        <v>2015</v>
      </c>
      <c r="J25" s="5">
        <f t="shared" si="0"/>
        <v>0.63698802716248448</v>
      </c>
      <c r="K25" s="5">
        <f t="shared" si="1"/>
        <v>0.36301197283751552</v>
      </c>
      <c r="L25" s="2">
        <f t="shared" si="2"/>
        <v>0.63695521182533654</v>
      </c>
      <c r="M25" s="2">
        <f t="shared" si="3"/>
        <v>0.3630447881746634</v>
      </c>
      <c r="N25" s="131">
        <f t="shared" si="4"/>
        <v>2.9347336226067</v>
      </c>
      <c r="O25" s="132">
        <f t="shared" si="5"/>
        <v>0.36981877178998701</v>
      </c>
      <c r="P25" s="138">
        <f t="shared" si="6"/>
        <v>0.27787862504808913</v>
      </c>
      <c r="Q25" s="131">
        <f t="shared" si="7"/>
        <v>0.23555799412247697</v>
      </c>
      <c r="R25" s="132">
        <f t="shared" si="8"/>
        <v>0.10088238656885024</v>
      </c>
      <c r="S25" s="133">
        <f t="shared" si="11"/>
        <v>2.598293241915373</v>
      </c>
      <c r="T25" s="142">
        <v>1</v>
      </c>
      <c r="U25" s="5">
        <f t="shared" si="9"/>
        <v>2.9347336226067</v>
      </c>
      <c r="W25" s="4" t="s">
        <v>71</v>
      </c>
      <c r="X25" s="4" t="s">
        <v>6</v>
      </c>
      <c r="Y25" s="7">
        <v>2015</v>
      </c>
      <c r="Z25" s="22">
        <v>370907.353</v>
      </c>
      <c r="AA25" s="22">
        <v>354862.413</v>
      </c>
      <c r="AB25" s="11">
        <f>Z25</f>
        <v>370907.353</v>
      </c>
      <c r="AC25" s="7">
        <v>2015</v>
      </c>
      <c r="AD25" s="23">
        <v>77388.744999999995</v>
      </c>
      <c r="AE25" s="23">
        <v>77388.744999999995</v>
      </c>
      <c r="AF25" s="23">
        <v>36538.023999999998</v>
      </c>
      <c r="AG25" s="7">
        <v>2015</v>
      </c>
      <c r="AH25" s="24">
        <v>5666896.8130000001</v>
      </c>
      <c r="AI25" s="24">
        <v>4200309.4579999996</v>
      </c>
      <c r="AJ25" s="4"/>
    </row>
    <row r="26" spans="9:36" ht="14.5">
      <c r="I26" s="7">
        <v>2016</v>
      </c>
      <c r="J26" s="5">
        <f t="shared" si="0"/>
        <v>0.63835425662472856</v>
      </c>
      <c r="K26" s="5">
        <f t="shared" si="1"/>
        <v>0.36164574337527144</v>
      </c>
      <c r="L26" s="2">
        <f t="shared" si="2"/>
        <v>0.63767114189360652</v>
      </c>
      <c r="M26" s="2">
        <f t="shared" si="3"/>
        <v>0.36232885810639348</v>
      </c>
      <c r="N26" s="131">
        <f t="shared" si="4"/>
        <v>2.5593332058292617</v>
      </c>
      <c r="O26" s="132">
        <f t="shared" si="5"/>
        <v>0.44516442744484408</v>
      </c>
      <c r="P26" s="138">
        <f t="shared" si="6"/>
        <v>-0.14768493710839437</v>
      </c>
      <c r="Q26" s="131">
        <f t="shared" si="7"/>
        <v>0.28386850877916725</v>
      </c>
      <c r="R26" s="132">
        <f t="shared" si="8"/>
        <v>-5.3510514621999065E-2</v>
      </c>
      <c r="S26" s="133">
        <f t="shared" si="11"/>
        <v>2.3289752116720934</v>
      </c>
      <c r="T26" s="142">
        <f>T25*EXP(S26/100)</f>
        <v>1.0235630761520007</v>
      </c>
      <c r="U26" s="5">
        <f t="shared" si="9"/>
        <v>2.5593332058292617</v>
      </c>
      <c r="W26" s="4" t="s">
        <v>71</v>
      </c>
      <c r="X26" s="4" t="s">
        <v>6</v>
      </c>
      <c r="Y26" s="7">
        <v>2016</v>
      </c>
      <c r="Z26" s="22">
        <v>372683.88</v>
      </c>
      <c r="AA26" s="22">
        <v>370359.98300000001</v>
      </c>
      <c r="AB26" s="11">
        <f>AB25*(AA26/Z25)</f>
        <v>370359.98300000001</v>
      </c>
      <c r="AC26" s="7">
        <v>2016</v>
      </c>
      <c r="AD26" s="23">
        <v>79394.944000000003</v>
      </c>
      <c r="AE26" s="23">
        <v>82144.296000000002</v>
      </c>
      <c r="AF26" s="23">
        <v>39347.726999999999</v>
      </c>
      <c r="AG26" s="7">
        <v>2016</v>
      </c>
      <c r="AH26" s="24">
        <v>5692180.0559999999</v>
      </c>
      <c r="AI26" s="24">
        <v>4271290.4850000003</v>
      </c>
      <c r="AJ26" s="4"/>
    </row>
    <row r="27" spans="9:36" ht="14.5">
      <c r="I27" s="7">
        <v>2017</v>
      </c>
      <c r="J27" s="5">
        <f t="shared" si="0"/>
        <v>0.66743943501841596</v>
      </c>
      <c r="K27" s="5">
        <f t="shared" si="1"/>
        <v>0.33256056498158404</v>
      </c>
      <c r="L27" s="2">
        <f t="shared" si="2"/>
        <v>0.65289684582157226</v>
      </c>
      <c r="M27" s="2">
        <f t="shared" si="3"/>
        <v>0.34710315417842774</v>
      </c>
      <c r="N27" s="131">
        <f t="shared" si="4"/>
        <v>3.2463847425381331</v>
      </c>
      <c r="O27" s="132">
        <f t="shared" si="5"/>
        <v>1.7567297134572613</v>
      </c>
      <c r="P27" s="138">
        <f t="shared" si="6"/>
        <v>-0.18010789980777986</v>
      </c>
      <c r="Q27" s="131">
        <f t="shared" si="7"/>
        <v>1.1469632888772803</v>
      </c>
      <c r="R27" s="132">
        <f t="shared" si="8"/>
        <v>-6.2516020115732623E-2</v>
      </c>
      <c r="S27" s="133">
        <f t="shared" si="11"/>
        <v>2.1619374737765855</v>
      </c>
      <c r="T27" s="142">
        <f>T26*EXP(S27/100)</f>
        <v>1.0459328083856734</v>
      </c>
      <c r="U27" s="5">
        <f t="shared" si="9"/>
        <v>3.2463847425381331</v>
      </c>
      <c r="W27" s="4" t="s">
        <v>71</v>
      </c>
      <c r="X27" s="4" t="s">
        <v>6</v>
      </c>
      <c r="Y27" s="7">
        <v>2017</v>
      </c>
      <c r="Z27" s="22">
        <v>387087.95799999998</v>
      </c>
      <c r="AA27" s="22">
        <v>372013.25099999999</v>
      </c>
      <c r="AB27" s="11">
        <f>AB26*(AA27/Z26)</f>
        <v>369693.53575511428</v>
      </c>
      <c r="AC27" s="7">
        <v>2017</v>
      </c>
      <c r="AD27" s="23">
        <v>82014.702999999994</v>
      </c>
      <c r="AE27" s="23">
        <v>88355.926000000007</v>
      </c>
      <c r="AF27" s="23">
        <v>43620.063999999998</v>
      </c>
      <c r="AG27" s="7">
        <v>2017</v>
      </c>
      <c r="AH27" s="24">
        <v>5793059.7719999999</v>
      </c>
      <c r="AI27" s="24">
        <v>4284959.9019999998</v>
      </c>
      <c r="AJ27" s="4"/>
    </row>
    <row r="28" spans="9:36" ht="14.5">
      <c r="I28" s="7">
        <v>2018</v>
      </c>
      <c r="J28" s="5">
        <f t="shared" si="0"/>
        <v>0.67829380615314805</v>
      </c>
      <c r="K28" s="5">
        <f t="shared" si="1"/>
        <v>0.32170619384685195</v>
      </c>
      <c r="L28" s="2">
        <f t="shared" si="2"/>
        <v>0.67286662058578206</v>
      </c>
      <c r="M28" s="2">
        <f t="shared" si="3"/>
        <v>0.327133379414218</v>
      </c>
      <c r="N28" s="131">
        <f t="shared" si="4"/>
        <v>3.4195508595983526</v>
      </c>
      <c r="O28" s="132">
        <f t="shared" si="5"/>
        <v>-2.5393951134944359E-2</v>
      </c>
      <c r="P28" s="138">
        <f t="shared" si="6"/>
        <v>0.27800265464410501</v>
      </c>
      <c r="Q28" s="131">
        <f t="shared" si="7"/>
        <v>-1.7086742083490494E-2</v>
      </c>
      <c r="R28" s="132">
        <f t="shared" si="8"/>
        <v>9.0943947899849817E-2</v>
      </c>
      <c r="S28" s="133">
        <f t="shared" si="11"/>
        <v>3.3456936537819932</v>
      </c>
      <c r="T28" s="142">
        <f>T27*EXP(S28/100)</f>
        <v>1.0815184905433743</v>
      </c>
      <c r="U28" s="5">
        <f t="shared" si="9"/>
        <v>3.4195508595983526</v>
      </c>
      <c r="W28" s="4" t="s">
        <v>71</v>
      </c>
      <c r="X28" s="4" t="s">
        <v>6</v>
      </c>
      <c r="Y28" s="7">
        <v>2018</v>
      </c>
      <c r="Z28" s="22">
        <v>400117.435</v>
      </c>
      <c r="AA28" s="22">
        <v>388165.57</v>
      </c>
      <c r="AB28" s="11">
        <f>AB27*(AA28/Z27)</f>
        <v>370722.72352037189</v>
      </c>
      <c r="AC28" s="7">
        <v>2018</v>
      </c>
      <c r="AD28" s="23">
        <v>84867.74</v>
      </c>
      <c r="AE28" s="23">
        <v>95278.006999999998</v>
      </c>
      <c r="AF28" s="23">
        <v>48238.052000000003</v>
      </c>
      <c r="AG28" s="7">
        <v>2018</v>
      </c>
      <c r="AH28" s="24">
        <v>5791588.8720000004</v>
      </c>
      <c r="AI28" s="24">
        <v>4322917.7340000002</v>
      </c>
      <c r="AJ28" s="4"/>
    </row>
    <row r="29" spans="9:36" ht="14.5">
      <c r="I29" s="7">
        <v>2019</v>
      </c>
      <c r="J29" s="5">
        <f t="shared" si="0"/>
        <v>0.66711957319078019</v>
      </c>
      <c r="K29" s="5">
        <f t="shared" si="1"/>
        <v>0.33288042680921981</v>
      </c>
      <c r="L29" s="2">
        <f t="shared" si="2"/>
        <v>0.67270668967196412</v>
      </c>
      <c r="M29" s="2">
        <f t="shared" si="3"/>
        <v>0.32729331032803588</v>
      </c>
      <c r="N29" s="134">
        <f t="shared" si="4"/>
        <v>3.6564911101860886</v>
      </c>
      <c r="O29" s="135">
        <f t="shared" si="5"/>
        <v>0.37950934220898347</v>
      </c>
      <c r="P29" s="139"/>
      <c r="Q29" s="134"/>
      <c r="R29" s="135"/>
      <c r="S29" s="136"/>
      <c r="T29" s="143"/>
      <c r="U29" s="5"/>
      <c r="W29" s="4" t="s">
        <v>71</v>
      </c>
      <c r="X29" s="4" t="s">
        <v>6</v>
      </c>
      <c r="Y29" s="7">
        <v>2019</v>
      </c>
      <c r="Z29" s="22"/>
      <c r="AA29" s="22"/>
      <c r="AB29" s="11"/>
      <c r="AC29" s="7">
        <v>2019</v>
      </c>
      <c r="AD29" s="23">
        <v>88028.353000000003</v>
      </c>
      <c r="AE29" s="23">
        <v>103951.79</v>
      </c>
      <c r="AF29" s="23">
        <v>52371.156000000003</v>
      </c>
      <c r="AG29" s="7">
        <v>2019</v>
      </c>
      <c r="AH29" s="24">
        <v>5813610.2529999996</v>
      </c>
      <c r="AI29" s="24">
        <v>4390383.1040000003</v>
      </c>
      <c r="AJ29" s="4"/>
    </row>
    <row r="30" spans="9:36" ht="14.5" customHeight="1">
      <c r="Y30" s="8"/>
      <c r="Z30" s="22"/>
      <c r="AA30" s="22"/>
      <c r="AB30" s="8"/>
      <c r="AC30" s="8"/>
      <c r="AD30" s="23"/>
      <c r="AE30" s="23"/>
      <c r="AF30" s="23"/>
      <c r="AG30" s="8"/>
      <c r="AH30" s="24"/>
      <c r="AI30" s="24"/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  <c r="Y31" s="8"/>
    </row>
    <row r="32" spans="9:36">
      <c r="J32" s="6" t="s">
        <v>23</v>
      </c>
      <c r="L32" s="6" t="s">
        <v>19</v>
      </c>
    </row>
    <row r="34" spans="27:49" ht="14.5">
      <c r="AD34" s="16"/>
      <c r="AE34" s="1" t="s">
        <v>46</v>
      </c>
    </row>
    <row r="35" spans="27:49" ht="14.5">
      <c r="AA35" s="16"/>
      <c r="AB35" s="2"/>
      <c r="AD35" s="16"/>
      <c r="AE35" s="1" t="s">
        <v>47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1" t="s">
        <v>48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1" t="s">
        <v>49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1" t="s">
        <v>50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1" t="s">
        <v>51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1" t="s">
        <v>52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1" t="s">
        <v>72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1" t="s">
        <v>73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1" t="s">
        <v>74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1" t="s">
        <v>75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1" t="s">
        <v>76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1" t="s">
        <v>77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1" t="s">
        <v>78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7" width="11.54296875" style="1"/>
    <col min="18" max="18" width="12.453125" style="1" customWidth="1"/>
    <col min="19" max="19" width="11.54296875" style="1"/>
    <col min="20" max="20" width="12.453125" style="1" bestFit="1" customWidth="1"/>
    <col min="21" max="21" width="11.54296875" style="1"/>
    <col min="22" max="22" width="5.26953125" style="1" customWidth="1"/>
    <col min="23" max="23" width="5" style="1" customWidth="1"/>
    <col min="24" max="24" width="7" style="1" bestFit="1" customWidth="1"/>
    <col min="25" max="25" width="8.1796875" style="1" customWidth="1"/>
    <col min="26" max="26" width="9.90625" style="1" customWidth="1"/>
    <col min="27" max="27" width="9.7265625" style="1" customWidth="1"/>
    <col min="28" max="28" width="10.453125" style="1" customWidth="1"/>
    <col min="29" max="29" width="8.1796875" style="1" customWidth="1"/>
    <col min="30" max="30" width="11.1796875" style="1" customWidth="1"/>
    <col min="31" max="31" width="9.81640625" style="1" customWidth="1"/>
    <col min="32" max="32" width="13.08984375" style="1" customWidth="1"/>
    <col min="33" max="33" width="8.1796875" style="1" customWidth="1"/>
    <col min="34" max="34" width="12" style="1" customWidth="1"/>
    <col min="35" max="35" width="16.906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4"/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21" t="s">
        <v>61</v>
      </c>
      <c r="AA4" s="21" t="s">
        <v>62</v>
      </c>
      <c r="AB4" s="13"/>
      <c r="AC4" s="7" t="s">
        <v>26</v>
      </c>
      <c r="AD4" s="26" t="s">
        <v>63</v>
      </c>
      <c r="AE4" s="26" t="s">
        <v>64</v>
      </c>
      <c r="AF4" s="26" t="s">
        <v>65</v>
      </c>
      <c r="AG4" s="7" t="s">
        <v>26</v>
      </c>
      <c r="AH4" s="25" t="s">
        <v>66</v>
      </c>
      <c r="AI4" s="25" t="s">
        <v>67</v>
      </c>
      <c r="AJ4" s="4"/>
    </row>
    <row r="5" spans="9:36" ht="14.5">
      <c r="I5" s="7">
        <v>1995</v>
      </c>
      <c r="J5" s="5">
        <f t="shared" ref="J5:J29" si="0">AF5*(AH5/AI5)/AE5</f>
        <v>0.63333356022262299</v>
      </c>
      <c r="K5" s="5">
        <f>1-J5</f>
        <v>0.36666643977737701</v>
      </c>
      <c r="N5" s="128"/>
      <c r="O5" s="129"/>
      <c r="P5" s="137"/>
      <c r="Q5" s="128"/>
      <c r="R5" s="129"/>
      <c r="S5" s="130"/>
      <c r="T5" s="141"/>
      <c r="W5" s="4" t="s">
        <v>68</v>
      </c>
      <c r="X5" s="4" t="s">
        <v>6</v>
      </c>
      <c r="Y5" s="7">
        <v>1995</v>
      </c>
      <c r="Z5" s="21">
        <v>21175.203000000001</v>
      </c>
      <c r="AA5" s="21"/>
      <c r="AB5" s="11">
        <f t="shared" ref="AB5:AB24" si="1">AB6/(AA6/Z5)</f>
        <v>32617.53868183948</v>
      </c>
      <c r="AC5" s="7">
        <v>1995</v>
      </c>
      <c r="AD5" s="26">
        <v>10004.82575007</v>
      </c>
      <c r="AE5" s="26">
        <v>7007.6</v>
      </c>
      <c r="AF5" s="26">
        <v>3097.8719999999998</v>
      </c>
      <c r="AG5" s="7">
        <v>1995</v>
      </c>
      <c r="AH5" s="25">
        <v>562157.76399999997</v>
      </c>
      <c r="AI5" s="25">
        <v>392391.75799999997</v>
      </c>
      <c r="AJ5" s="4"/>
    </row>
    <row r="6" spans="9:36" ht="14.5">
      <c r="I6" s="7">
        <v>1996</v>
      </c>
      <c r="J6" s="5">
        <f t="shared" si="0"/>
        <v>0.63847453356382733</v>
      </c>
      <c r="K6" s="5">
        <f t="shared" ref="K6:K29" si="2">1-J6</f>
        <v>0.36152546643617267</v>
      </c>
      <c r="L6" s="2">
        <f>(J6+J5)/2</f>
        <v>0.63590404689322511</v>
      </c>
      <c r="M6" s="2">
        <f>(K6+K5)/2</f>
        <v>0.36409595310677484</v>
      </c>
      <c r="N6" s="131">
        <f t="shared" ref="N6:N29" si="3">(LN(AD6)-LN(AD5))*100</f>
        <v>1.2406406808690207</v>
      </c>
      <c r="O6" s="132">
        <f t="shared" ref="O6:O29" si="4">(LN(AH6)-LN(AH5))*100</f>
        <v>0.47478466682537857</v>
      </c>
      <c r="P6" s="138">
        <f t="shared" ref="P6:P28" si="5">(LN(AB6)-LN(AB5))*100</f>
        <v>3.4031492400448116</v>
      </c>
      <c r="Q6" s="131">
        <f>L6*O6</f>
        <v>0.3019174910371098</v>
      </c>
      <c r="R6" s="132">
        <f>M6*P6</f>
        <v>1.239072866118712</v>
      </c>
      <c r="S6" s="133">
        <f>N6-Q6-R6</f>
        <v>-0.3003496762868012</v>
      </c>
      <c r="T6" s="142">
        <f t="shared" ref="T6:T23" si="6">T7*EXP(-S7/100)</f>
        <v>0.86681389748520565</v>
      </c>
      <c r="U6" s="5">
        <f>N6</f>
        <v>1.2406406808690207</v>
      </c>
      <c r="W6" s="4" t="s">
        <v>68</v>
      </c>
      <c r="X6" s="4" t="s">
        <v>6</v>
      </c>
      <c r="Y6" s="7">
        <v>1996</v>
      </c>
      <c r="Z6" s="21">
        <v>22768.524000000001</v>
      </c>
      <c r="AA6" s="21">
        <v>21908.228999999999</v>
      </c>
      <c r="AB6" s="11">
        <f t="shared" si="1"/>
        <v>33746.666176380808</v>
      </c>
      <c r="AC6" s="7">
        <v>1996</v>
      </c>
      <c r="AD6" s="26">
        <v>10129.722848483299</v>
      </c>
      <c r="AE6" s="26">
        <v>7317.6</v>
      </c>
      <c r="AF6" s="26">
        <v>3274.7109999999998</v>
      </c>
      <c r="AG6" s="7">
        <v>1996</v>
      </c>
      <c r="AH6" s="25">
        <v>564833.14899999998</v>
      </c>
      <c r="AI6" s="25">
        <v>395895.81400000001</v>
      </c>
      <c r="AJ6" s="4"/>
    </row>
    <row r="7" spans="9:36" ht="14.5">
      <c r="I7" s="7">
        <v>1997</v>
      </c>
      <c r="J7" s="5">
        <f t="shared" si="0"/>
        <v>0.64544316063769669</v>
      </c>
      <c r="K7" s="5">
        <f t="shared" si="2"/>
        <v>0.35455683936230331</v>
      </c>
      <c r="L7" s="2">
        <f t="shared" ref="L7:M29" si="7">(J7+J6)/2</f>
        <v>0.64195884710076201</v>
      </c>
      <c r="M7" s="2">
        <f t="shared" si="7"/>
        <v>0.35804115289923799</v>
      </c>
      <c r="N7" s="131">
        <f t="shared" si="3"/>
        <v>2.6068333165797597</v>
      </c>
      <c r="O7" s="132">
        <f t="shared" si="4"/>
        <v>1.0168875871061189</v>
      </c>
      <c r="P7" s="138">
        <f t="shared" si="5"/>
        <v>3.4751228132655854</v>
      </c>
      <c r="Q7" s="131">
        <f t="shared" ref="Q7:R29" si="8">L7*O7</f>
        <v>0.65279998304971976</v>
      </c>
      <c r="R7" s="132">
        <f t="shared" si="8"/>
        <v>1.2442369785280536</v>
      </c>
      <c r="S7" s="133">
        <f t="shared" ref="S7:S28" si="9">N7-Q7-R7</f>
        <v>0.70979635500198635</v>
      </c>
      <c r="T7" s="142">
        <f t="shared" si="6"/>
        <v>0.87298839820156904</v>
      </c>
      <c r="U7" s="5">
        <f t="shared" ref="U7:U28" si="10">N7</f>
        <v>2.6068333165797597</v>
      </c>
      <c r="W7" s="4" t="s">
        <v>68</v>
      </c>
      <c r="X7" s="4" t="s">
        <v>6</v>
      </c>
      <c r="Y7" s="7">
        <v>1997</v>
      </c>
      <c r="Z7" s="21">
        <v>24266.053</v>
      </c>
      <c r="AA7" s="21">
        <v>23573.667000000001</v>
      </c>
      <c r="AB7" s="11">
        <f t="shared" si="1"/>
        <v>34940.019423400678</v>
      </c>
      <c r="AC7" s="7">
        <v>1997</v>
      </c>
      <c r="AD7" s="26">
        <v>10397.2598094898</v>
      </c>
      <c r="AE7" s="26">
        <v>7723.6</v>
      </c>
      <c r="AF7" s="26">
        <v>3496.143</v>
      </c>
      <c r="AG7" s="7">
        <v>1997</v>
      </c>
      <c r="AH7" s="25">
        <v>570606.17000000004</v>
      </c>
      <c r="AI7" s="25">
        <v>400173.08399999997</v>
      </c>
      <c r="AJ7" s="4"/>
    </row>
    <row r="8" spans="9:36" ht="14.5">
      <c r="I8" s="7">
        <v>1998</v>
      </c>
      <c r="J8" s="5">
        <f t="shared" si="0"/>
        <v>0.62092805209582214</v>
      </c>
      <c r="K8" s="5">
        <f t="shared" si="2"/>
        <v>0.37907194790417786</v>
      </c>
      <c r="L8" s="2">
        <f t="shared" si="7"/>
        <v>0.63318560636675936</v>
      </c>
      <c r="M8" s="2">
        <f t="shared" si="7"/>
        <v>0.36681439363324059</v>
      </c>
      <c r="N8" s="131">
        <f t="shared" si="3"/>
        <v>5.9313163980544203</v>
      </c>
      <c r="O8" s="132">
        <f t="shared" si="4"/>
        <v>1.882780252221572</v>
      </c>
      <c r="P8" s="138">
        <f t="shared" si="5"/>
        <v>1.9454664462664084</v>
      </c>
      <c r="Q8" s="131">
        <f t="shared" si="8"/>
        <v>1.1921493556582761</v>
      </c>
      <c r="R8" s="132">
        <f t="shared" si="8"/>
        <v>0.71362509482102798</v>
      </c>
      <c r="S8" s="133">
        <f t="shared" si="9"/>
        <v>4.0255419475751166</v>
      </c>
      <c r="T8" s="142">
        <f t="shared" si="6"/>
        <v>0.90884783838787908</v>
      </c>
      <c r="U8" s="5">
        <f t="shared" si="10"/>
        <v>5.9313163980544203</v>
      </c>
      <c r="W8" s="4" t="s">
        <v>68</v>
      </c>
      <c r="X8" s="4" t="s">
        <v>6</v>
      </c>
      <c r="Y8" s="7">
        <v>1998</v>
      </c>
      <c r="Z8" s="21">
        <v>25299.667000000001</v>
      </c>
      <c r="AA8" s="21">
        <v>24742.762999999999</v>
      </c>
      <c r="AB8" s="11">
        <f t="shared" si="1"/>
        <v>35626.420984434488</v>
      </c>
      <c r="AC8" s="7">
        <v>1998</v>
      </c>
      <c r="AD8" s="26">
        <v>11032.6102526552</v>
      </c>
      <c r="AE8" s="26">
        <v>8414</v>
      </c>
      <c r="AF8" s="26">
        <v>3666.6260000000002</v>
      </c>
      <c r="AG8" s="7">
        <v>1998</v>
      </c>
      <c r="AH8" s="25">
        <v>581451.20400000003</v>
      </c>
      <c r="AI8" s="25">
        <v>408071.34499999997</v>
      </c>
      <c r="AJ8" s="4"/>
    </row>
    <row r="9" spans="9:36" ht="14.5">
      <c r="I9" s="7">
        <v>1999</v>
      </c>
      <c r="J9" s="5">
        <f t="shared" si="0"/>
        <v>0.61946201884316154</v>
      </c>
      <c r="K9" s="5">
        <f t="shared" si="2"/>
        <v>0.38053798115683846</v>
      </c>
      <c r="L9" s="2">
        <f t="shared" si="7"/>
        <v>0.62019503546949184</v>
      </c>
      <c r="M9" s="2">
        <f t="shared" si="7"/>
        <v>0.37980496453050816</v>
      </c>
      <c r="N9" s="131">
        <f t="shared" si="3"/>
        <v>4.8772094220657536</v>
      </c>
      <c r="O9" s="132">
        <f t="shared" si="4"/>
        <v>2.2056900464834328</v>
      </c>
      <c r="P9" s="138">
        <f t="shared" si="5"/>
        <v>2.9062298473089498</v>
      </c>
      <c r="Q9" s="131">
        <f t="shared" si="8"/>
        <v>1.3679580166134977</v>
      </c>
      <c r="R9" s="132">
        <f t="shared" si="8"/>
        <v>1.1038005240746798</v>
      </c>
      <c r="S9" s="133">
        <f t="shared" si="9"/>
        <v>2.4054508813775759</v>
      </c>
      <c r="T9" s="142">
        <f t="shared" si="6"/>
        <v>0.93097478624474217</v>
      </c>
      <c r="U9" s="5">
        <f t="shared" si="10"/>
        <v>4.8772094220657536</v>
      </c>
      <c r="W9" s="4" t="s">
        <v>68</v>
      </c>
      <c r="X9" s="4" t="s">
        <v>6</v>
      </c>
      <c r="Y9" s="7">
        <v>1999</v>
      </c>
      <c r="Z9" s="21">
        <v>26451.403999999999</v>
      </c>
      <c r="AA9" s="21">
        <v>26045.722000000002</v>
      </c>
      <c r="AB9" s="11">
        <f t="shared" si="1"/>
        <v>36676.99882435397</v>
      </c>
      <c r="AC9" s="7">
        <v>1999</v>
      </c>
      <c r="AD9" s="26">
        <v>11584.031440541999</v>
      </c>
      <c r="AE9" s="26">
        <v>9013.5</v>
      </c>
      <c r="AF9" s="26">
        <v>3907.6280000000002</v>
      </c>
      <c r="AG9" s="7">
        <v>1999</v>
      </c>
      <c r="AH9" s="25">
        <v>594418.701</v>
      </c>
      <c r="AI9" s="25">
        <v>416004.02299999999</v>
      </c>
      <c r="AJ9" s="4"/>
    </row>
    <row r="10" spans="9:36" ht="14.5">
      <c r="I10" s="7">
        <v>2000</v>
      </c>
      <c r="J10" s="5">
        <f t="shared" si="0"/>
        <v>0.62517267376968033</v>
      </c>
      <c r="K10" s="5">
        <f t="shared" si="2"/>
        <v>0.37482732623031967</v>
      </c>
      <c r="L10" s="2">
        <f t="shared" si="7"/>
        <v>0.62231734630642088</v>
      </c>
      <c r="M10" s="2">
        <f t="shared" si="7"/>
        <v>0.37768265369357906</v>
      </c>
      <c r="N10" s="131">
        <f t="shared" si="3"/>
        <v>5.7937324236299048</v>
      </c>
      <c r="O10" s="132">
        <f t="shared" si="4"/>
        <v>1.9874906505851442</v>
      </c>
      <c r="P10" s="138">
        <f t="shared" si="5"/>
        <v>2.6048765660371842</v>
      </c>
      <c r="Q10" s="131">
        <f t="shared" si="8"/>
        <v>1.2368499074809689</v>
      </c>
      <c r="R10" s="132">
        <f t="shared" si="8"/>
        <v>0.98381669400514127</v>
      </c>
      <c r="S10" s="133">
        <f t="shared" si="9"/>
        <v>3.5730658221437945</v>
      </c>
      <c r="T10" s="142">
        <f t="shared" si="6"/>
        <v>0.96484054822664389</v>
      </c>
      <c r="U10" s="5">
        <f t="shared" si="10"/>
        <v>5.7937324236299048</v>
      </c>
      <c r="W10" s="4" t="s">
        <v>68</v>
      </c>
      <c r="X10" s="4" t="s">
        <v>6</v>
      </c>
      <c r="Y10" s="7">
        <v>2000</v>
      </c>
      <c r="Z10" s="21">
        <v>28210.761999999999</v>
      </c>
      <c r="AA10" s="21">
        <v>27149.483</v>
      </c>
      <c r="AB10" s="11">
        <f t="shared" si="1"/>
        <v>37644.941496217674</v>
      </c>
      <c r="AC10" s="7">
        <v>2000</v>
      </c>
      <c r="AD10" s="26">
        <v>12275.0024590581</v>
      </c>
      <c r="AE10" s="26">
        <v>9653.7000000000007</v>
      </c>
      <c r="AF10" s="26">
        <v>4209.6040000000003</v>
      </c>
      <c r="AG10" s="7">
        <v>2000</v>
      </c>
      <c r="AH10" s="25">
        <v>606350.9</v>
      </c>
      <c r="AI10" s="25">
        <v>422932.91399999999</v>
      </c>
      <c r="AJ10" s="4"/>
    </row>
    <row r="11" spans="9:36" ht="14.5">
      <c r="I11" s="7">
        <v>2001</v>
      </c>
      <c r="J11" s="5">
        <f t="shared" si="0"/>
        <v>0.6217126980632679</v>
      </c>
      <c r="K11" s="5">
        <f t="shared" si="2"/>
        <v>0.3782873019367321</v>
      </c>
      <c r="L11" s="2">
        <f t="shared" si="7"/>
        <v>0.62344268591647412</v>
      </c>
      <c r="M11" s="2">
        <f t="shared" si="7"/>
        <v>0.37655731408352588</v>
      </c>
      <c r="N11" s="131">
        <f t="shared" si="3"/>
        <v>3.8768989614153426</v>
      </c>
      <c r="O11" s="132">
        <f t="shared" si="4"/>
        <v>3.4043864253325395</v>
      </c>
      <c r="P11" s="138">
        <f t="shared" si="5"/>
        <v>2.4402625846480674</v>
      </c>
      <c r="Q11" s="131">
        <f t="shared" si="8"/>
        <v>2.1224398169069025</v>
      </c>
      <c r="R11" s="132">
        <f t="shared" si="8"/>
        <v>0.918898724533599</v>
      </c>
      <c r="S11" s="133">
        <f t="shared" si="9"/>
        <v>0.8355604199748411</v>
      </c>
      <c r="T11" s="142">
        <f t="shared" si="6"/>
        <v>0.97293614867983635</v>
      </c>
      <c r="U11" s="5">
        <f t="shared" si="10"/>
        <v>3.8768989614153426</v>
      </c>
      <c r="W11" s="4" t="s">
        <v>68</v>
      </c>
      <c r="X11" s="4" t="s">
        <v>6</v>
      </c>
      <c r="Y11" s="7">
        <v>2001</v>
      </c>
      <c r="Z11" s="21">
        <v>29730.36</v>
      </c>
      <c r="AA11" s="21">
        <v>28907.647000000001</v>
      </c>
      <c r="AB11" s="11">
        <f t="shared" si="1"/>
        <v>38574.877208503356</v>
      </c>
      <c r="AC11" s="7">
        <v>2001</v>
      </c>
      <c r="AD11" s="26">
        <v>12760.2371558465</v>
      </c>
      <c r="AE11" s="26">
        <v>10342.6</v>
      </c>
      <c r="AF11" s="26">
        <v>4485.9409999999998</v>
      </c>
      <c r="AG11" s="7">
        <v>2001</v>
      </c>
      <c r="AH11" s="25">
        <v>627348.82499999995</v>
      </c>
      <c r="AI11" s="25">
        <v>437666.37300000002</v>
      </c>
      <c r="AJ11" s="4"/>
    </row>
    <row r="12" spans="9:36" ht="14.5">
      <c r="I12" s="7">
        <v>2002</v>
      </c>
      <c r="J12" s="5">
        <f t="shared" si="0"/>
        <v>0.63903927103970937</v>
      </c>
      <c r="K12" s="5">
        <f t="shared" si="2"/>
        <v>0.36096072896029063</v>
      </c>
      <c r="L12" s="2">
        <f t="shared" si="7"/>
        <v>0.63037598455148869</v>
      </c>
      <c r="M12" s="2">
        <f t="shared" si="7"/>
        <v>0.36962401544851137</v>
      </c>
      <c r="N12" s="131">
        <f t="shared" si="3"/>
        <v>3.6553990352400589</v>
      </c>
      <c r="O12" s="132">
        <f t="shared" si="4"/>
        <v>0.64196615430649473</v>
      </c>
      <c r="P12" s="138">
        <f t="shared" si="5"/>
        <v>3.0962878422508666</v>
      </c>
      <c r="Q12" s="131">
        <f t="shared" si="8"/>
        <v>0.40468004656968953</v>
      </c>
      <c r="R12" s="132">
        <f t="shared" si="8"/>
        <v>1.1444623452371723</v>
      </c>
      <c r="S12" s="133">
        <f t="shared" si="9"/>
        <v>2.1062566434331975</v>
      </c>
      <c r="T12" s="142">
        <f t="shared" si="6"/>
        <v>0.99364601681059583</v>
      </c>
      <c r="U12" s="5">
        <f t="shared" si="10"/>
        <v>3.6553990352400589</v>
      </c>
      <c r="W12" s="4" t="s">
        <v>68</v>
      </c>
      <c r="X12" s="4" t="s">
        <v>6</v>
      </c>
      <c r="Y12" s="7">
        <v>2002</v>
      </c>
      <c r="Z12" s="21">
        <v>31650.706999999999</v>
      </c>
      <c r="AA12" s="21">
        <v>30665.296999999999</v>
      </c>
      <c r="AB12" s="11">
        <f t="shared" si="1"/>
        <v>39787.949635903715</v>
      </c>
      <c r="AC12" s="7">
        <v>2002</v>
      </c>
      <c r="AD12" s="26">
        <v>13235.3046506889</v>
      </c>
      <c r="AE12" s="26">
        <v>10703.8</v>
      </c>
      <c r="AF12" s="26">
        <v>4838.2089999999998</v>
      </c>
      <c r="AG12" s="7">
        <v>2002</v>
      </c>
      <c r="AH12" s="25">
        <v>631389.147</v>
      </c>
      <c r="AI12" s="25">
        <v>446597.41399999999</v>
      </c>
      <c r="AJ12" s="4"/>
    </row>
    <row r="13" spans="9:36" ht="14.5">
      <c r="I13" s="7">
        <v>2003</v>
      </c>
      <c r="J13" s="5">
        <f t="shared" si="0"/>
        <v>0.67252797665088615</v>
      </c>
      <c r="K13" s="5">
        <f t="shared" si="2"/>
        <v>0.32747202334911385</v>
      </c>
      <c r="L13" s="2">
        <f t="shared" si="7"/>
        <v>0.65578362384529776</v>
      </c>
      <c r="M13" s="2">
        <f t="shared" si="7"/>
        <v>0.34421637615470224</v>
      </c>
      <c r="N13" s="131">
        <f t="shared" si="3"/>
        <v>2.5893218544865704</v>
      </c>
      <c r="O13" s="132">
        <f t="shared" si="4"/>
        <v>3.1608394001585438</v>
      </c>
      <c r="P13" s="138">
        <f t="shared" si="5"/>
        <v>3.0165846524173645</v>
      </c>
      <c r="Q13" s="131">
        <f t="shared" si="8"/>
        <v>2.0728267162289673</v>
      </c>
      <c r="R13" s="132">
        <f t="shared" si="8"/>
        <v>1.0383578374189972</v>
      </c>
      <c r="S13" s="133">
        <f t="shared" si="9"/>
        <v>-0.52186269916139416</v>
      </c>
      <c r="T13" s="142">
        <f t="shared" si="6"/>
        <v>0.98847405589237125</v>
      </c>
      <c r="U13" s="5">
        <f t="shared" si="10"/>
        <v>2.5893218544865704</v>
      </c>
      <c r="W13" s="4" t="s">
        <v>68</v>
      </c>
      <c r="X13" s="4" t="s">
        <v>6</v>
      </c>
      <c r="Y13" s="7">
        <v>2003</v>
      </c>
      <c r="Z13" s="21">
        <v>33753.514999999999</v>
      </c>
      <c r="AA13" s="21">
        <v>32620.024000000001</v>
      </c>
      <c r="AB13" s="11">
        <f t="shared" si="1"/>
        <v>41006.473316187548</v>
      </c>
      <c r="AC13" s="7">
        <v>2003</v>
      </c>
      <c r="AD13" s="26">
        <v>13582.4846936047</v>
      </c>
      <c r="AE13" s="26">
        <v>11396.6</v>
      </c>
      <c r="AF13" s="26">
        <v>5364.8509999999997</v>
      </c>
      <c r="AG13" s="7">
        <v>2003</v>
      </c>
      <c r="AH13" s="25">
        <v>651665.10100000002</v>
      </c>
      <c r="AI13" s="25">
        <v>456138.22399999999</v>
      </c>
      <c r="AJ13" s="4"/>
    </row>
    <row r="14" spans="9:36" ht="14.5">
      <c r="I14" s="7">
        <v>2004</v>
      </c>
      <c r="J14" s="5">
        <f t="shared" si="0"/>
        <v>0.6730408940634478</v>
      </c>
      <c r="K14" s="5">
        <f t="shared" si="2"/>
        <v>0.3269591059365522</v>
      </c>
      <c r="L14" s="2">
        <f t="shared" si="7"/>
        <v>0.67278443535716703</v>
      </c>
      <c r="M14" s="2">
        <f t="shared" si="7"/>
        <v>0.32721556464283302</v>
      </c>
      <c r="N14" s="131">
        <f t="shared" si="3"/>
        <v>4.9040698653037396</v>
      </c>
      <c r="O14" s="132">
        <f t="shared" si="4"/>
        <v>1.91768199367921</v>
      </c>
      <c r="P14" s="138">
        <f t="shared" si="5"/>
        <v>3.2360838812200754</v>
      </c>
      <c r="Q14" s="131">
        <f t="shared" si="8"/>
        <v>1.2901865973120736</v>
      </c>
      <c r="R14" s="132">
        <f t="shared" si="8"/>
        <v>1.0588970144249976</v>
      </c>
      <c r="S14" s="133">
        <f t="shared" si="9"/>
        <v>2.5549862535666681</v>
      </c>
      <c r="T14" s="142">
        <f t="shared" si="6"/>
        <v>1.0140548332434287</v>
      </c>
      <c r="U14" s="5">
        <f t="shared" si="10"/>
        <v>4.9040698653037396</v>
      </c>
      <c r="W14" s="4" t="s">
        <v>68</v>
      </c>
      <c r="X14" s="4" t="s">
        <v>6</v>
      </c>
      <c r="Y14" s="7">
        <v>2004</v>
      </c>
      <c r="Z14" s="21">
        <v>36837.216</v>
      </c>
      <c r="AA14" s="21">
        <v>34863.673000000003</v>
      </c>
      <c r="AB14" s="11">
        <f t="shared" si="1"/>
        <v>42355.182166325147</v>
      </c>
      <c r="AC14" s="7">
        <v>2004</v>
      </c>
      <c r="AD14" s="26">
        <v>14265.1824007335</v>
      </c>
      <c r="AE14" s="26">
        <v>12190.1</v>
      </c>
      <c r="AF14" s="26">
        <v>5715.8</v>
      </c>
      <c r="AG14" s="7">
        <v>2004</v>
      </c>
      <c r="AH14" s="25">
        <v>664282.56000000006</v>
      </c>
      <c r="AI14" s="25">
        <v>462787.00300000003</v>
      </c>
      <c r="AJ14" s="4"/>
    </row>
    <row r="15" spans="9:36" ht="14.5">
      <c r="I15" s="7">
        <v>2005</v>
      </c>
      <c r="J15" s="5">
        <f t="shared" si="0"/>
        <v>0.70174889004591245</v>
      </c>
      <c r="K15" s="5">
        <f t="shared" si="2"/>
        <v>0.29825110995408755</v>
      </c>
      <c r="L15" s="2">
        <f t="shared" si="7"/>
        <v>0.68739489205468018</v>
      </c>
      <c r="M15" s="2">
        <f t="shared" si="7"/>
        <v>0.31260510794531987</v>
      </c>
      <c r="N15" s="131">
        <f t="shared" si="3"/>
        <v>4.7387681425625772</v>
      </c>
      <c r="O15" s="132">
        <f t="shared" si="4"/>
        <v>1.8908413241584654</v>
      </c>
      <c r="P15" s="138">
        <f t="shared" si="5"/>
        <v>3.4706140345218017</v>
      </c>
      <c r="Q15" s="131">
        <f t="shared" si="8"/>
        <v>1.2997546679124368</v>
      </c>
      <c r="R15" s="132">
        <f t="shared" si="8"/>
        <v>1.0849316748982298</v>
      </c>
      <c r="S15" s="133">
        <f t="shared" si="9"/>
        <v>2.3540817997519108</v>
      </c>
      <c r="T15" s="142">
        <f t="shared" si="6"/>
        <v>1.038209710818391</v>
      </c>
      <c r="U15" s="5">
        <f t="shared" si="10"/>
        <v>4.7387681425625772</v>
      </c>
      <c r="W15" s="4" t="s">
        <v>68</v>
      </c>
      <c r="X15" s="4" t="s">
        <v>6</v>
      </c>
      <c r="Y15" s="7">
        <v>2005</v>
      </c>
      <c r="Z15" s="21">
        <v>39888.754999999997</v>
      </c>
      <c r="AA15" s="21">
        <v>38138.137999999999</v>
      </c>
      <c r="AB15" s="11">
        <f t="shared" si="1"/>
        <v>43850.973495783379</v>
      </c>
      <c r="AC15" s="7">
        <v>2005</v>
      </c>
      <c r="AD15" s="26">
        <v>14957.449239105499</v>
      </c>
      <c r="AE15" s="26">
        <v>12949.7</v>
      </c>
      <c r="AF15" s="26">
        <v>6385.3379999999997</v>
      </c>
      <c r="AG15" s="7">
        <v>2005</v>
      </c>
      <c r="AH15" s="25">
        <v>676962.59100000001</v>
      </c>
      <c r="AI15" s="25">
        <v>475671.48700000002</v>
      </c>
      <c r="AJ15" s="4"/>
    </row>
    <row r="16" spans="9:36" ht="14.5">
      <c r="I16" s="7">
        <v>2006</v>
      </c>
      <c r="J16" s="5">
        <f t="shared" si="0"/>
        <v>0.67947994720906535</v>
      </c>
      <c r="K16" s="5">
        <f t="shared" si="2"/>
        <v>0.32052005279093465</v>
      </c>
      <c r="L16" s="2">
        <f t="shared" si="7"/>
        <v>0.69061441862748896</v>
      </c>
      <c r="M16" s="2">
        <f t="shared" si="7"/>
        <v>0.3093855813725111</v>
      </c>
      <c r="N16" s="131">
        <f t="shared" si="3"/>
        <v>4.6064630424316633</v>
      </c>
      <c r="O16" s="132">
        <f t="shared" si="4"/>
        <v>1.0543349335891961</v>
      </c>
      <c r="P16" s="138">
        <f t="shared" si="5"/>
        <v>4.9278695483822688</v>
      </c>
      <c r="Q16" s="131">
        <f t="shared" si="8"/>
        <v>0.72813890719935481</v>
      </c>
      <c r="R16" s="132">
        <f t="shared" si="8"/>
        <v>1.5246117851541419</v>
      </c>
      <c r="S16" s="133">
        <f t="shared" si="9"/>
        <v>2.3537123500781667</v>
      </c>
      <c r="T16" s="142">
        <f t="shared" si="6"/>
        <v>1.0629360327345079</v>
      </c>
      <c r="U16" s="5">
        <f t="shared" si="10"/>
        <v>4.6064630424316633</v>
      </c>
      <c r="W16" s="4" t="s">
        <v>68</v>
      </c>
      <c r="X16" s="4" t="s">
        <v>6</v>
      </c>
      <c r="Y16" s="7">
        <v>2006</v>
      </c>
      <c r="Z16" s="21">
        <v>43842.506000000001</v>
      </c>
      <c r="AA16" s="21">
        <v>41903.659</v>
      </c>
      <c r="AB16" s="11">
        <f t="shared" si="1"/>
        <v>46066.021368311565</v>
      </c>
      <c r="AC16" s="7">
        <v>2006</v>
      </c>
      <c r="AD16" s="26">
        <v>15662.574597585501</v>
      </c>
      <c r="AE16" s="26">
        <v>13935.9</v>
      </c>
      <c r="AF16" s="26">
        <v>6930.9629999999997</v>
      </c>
      <c r="AG16" s="7">
        <v>2006</v>
      </c>
      <c r="AH16" s="25">
        <v>684137.80299999996</v>
      </c>
      <c r="AI16" s="25">
        <v>500755.24099999998</v>
      </c>
      <c r="AJ16" s="4"/>
    </row>
    <row r="17" spans="9:36" ht="14.5">
      <c r="I17" s="7">
        <v>2007</v>
      </c>
      <c r="J17" s="5">
        <f t="shared" si="0"/>
        <v>0.6590152994562265</v>
      </c>
      <c r="K17" s="5">
        <f t="shared" si="2"/>
        <v>0.3409847005437735</v>
      </c>
      <c r="L17" s="2">
        <f t="shared" si="7"/>
        <v>0.66924762333264587</v>
      </c>
      <c r="M17" s="2">
        <f t="shared" si="7"/>
        <v>0.33075237666735408</v>
      </c>
      <c r="N17" s="131">
        <f t="shared" si="3"/>
        <v>4.9719802100181454</v>
      </c>
      <c r="O17" s="132">
        <f t="shared" si="4"/>
        <v>5.9107036524618906</v>
      </c>
      <c r="P17" s="138">
        <f t="shared" si="5"/>
        <v>5.2355301818094446</v>
      </c>
      <c r="Q17" s="131">
        <f t="shared" si="8"/>
        <v>3.9557243716337096</v>
      </c>
      <c r="R17" s="132">
        <f t="shared" si="8"/>
        <v>1.7316640507471381</v>
      </c>
      <c r="S17" s="133">
        <f t="shared" si="9"/>
        <v>-0.71540821236270236</v>
      </c>
      <c r="T17" s="142">
        <f t="shared" si="6"/>
        <v>1.0553588373205653</v>
      </c>
      <c r="U17" s="5">
        <f t="shared" si="10"/>
        <v>4.9719802100181454</v>
      </c>
      <c r="W17" s="4" t="s">
        <v>68</v>
      </c>
      <c r="X17" s="4" t="s">
        <v>6</v>
      </c>
      <c r="Y17" s="7">
        <v>2007</v>
      </c>
      <c r="Z17" s="21">
        <v>48344.39</v>
      </c>
      <c r="AA17" s="21">
        <v>46199.044000000002</v>
      </c>
      <c r="AB17" s="11">
        <f t="shared" si="1"/>
        <v>48542.073486847818</v>
      </c>
      <c r="AC17" s="7">
        <v>2007</v>
      </c>
      <c r="AD17" s="26">
        <v>16460.998985686299</v>
      </c>
      <c r="AE17" s="26">
        <v>15116</v>
      </c>
      <c r="AF17" s="26">
        <v>7631.0619999999999</v>
      </c>
      <c r="AG17" s="7">
        <v>2007</v>
      </c>
      <c r="AH17" s="25">
        <v>725794.125</v>
      </c>
      <c r="AI17" s="25">
        <v>555988.80900000001</v>
      </c>
      <c r="AJ17" s="4"/>
    </row>
    <row r="18" spans="9:36" ht="14.5">
      <c r="I18" s="7">
        <v>2008</v>
      </c>
      <c r="J18" s="5">
        <f t="shared" si="0"/>
        <v>0.6376457648119499</v>
      </c>
      <c r="K18" s="5">
        <f t="shared" si="2"/>
        <v>0.3623542351880501</v>
      </c>
      <c r="L18" s="2">
        <f t="shared" si="7"/>
        <v>0.6483305321340882</v>
      </c>
      <c r="M18" s="2">
        <f t="shared" si="7"/>
        <v>0.3516694678659118</v>
      </c>
      <c r="N18" s="131">
        <f t="shared" si="3"/>
        <v>3.5816664415664334</v>
      </c>
      <c r="O18" s="132">
        <f t="shared" si="4"/>
        <v>3.7653027046836485</v>
      </c>
      <c r="P18" s="138">
        <f t="shared" si="5"/>
        <v>5.5630417012343614</v>
      </c>
      <c r="Q18" s="131">
        <f t="shared" si="8"/>
        <v>2.4411607061734713</v>
      </c>
      <c r="R18" s="132">
        <f t="shared" si="8"/>
        <v>1.9563519147889645</v>
      </c>
      <c r="S18" s="133">
        <f t="shared" si="9"/>
        <v>-0.81584617939600235</v>
      </c>
      <c r="T18" s="142">
        <f t="shared" si="6"/>
        <v>1.0467837598517222</v>
      </c>
      <c r="U18" s="5">
        <f t="shared" si="10"/>
        <v>3.5816664415664334</v>
      </c>
      <c r="W18" s="4" t="s">
        <v>68</v>
      </c>
      <c r="X18" s="4" t="s">
        <v>6</v>
      </c>
      <c r="Y18" s="7">
        <v>2008</v>
      </c>
      <c r="Z18" s="21">
        <v>55127.180999999997</v>
      </c>
      <c r="AA18" s="21">
        <v>51110.021999999997</v>
      </c>
      <c r="AB18" s="11">
        <f t="shared" si="1"/>
        <v>51319.014343513452</v>
      </c>
      <c r="AC18" s="7">
        <v>2008</v>
      </c>
      <c r="AD18" s="26">
        <v>17061.262614293399</v>
      </c>
      <c r="AE18" s="26">
        <v>16416.5</v>
      </c>
      <c r="AF18" s="26">
        <v>8379.2720000000008</v>
      </c>
      <c r="AG18" s="7">
        <v>2008</v>
      </c>
      <c r="AH18" s="25">
        <v>753643.48699999996</v>
      </c>
      <c r="AI18" s="25">
        <v>603270.63800000004</v>
      </c>
      <c r="AJ18" s="4"/>
    </row>
    <row r="19" spans="9:36" ht="14.5">
      <c r="I19" s="7">
        <v>2009</v>
      </c>
      <c r="J19" s="5">
        <f t="shared" si="0"/>
        <v>0.67120330827735386</v>
      </c>
      <c r="K19" s="5">
        <f t="shared" si="2"/>
        <v>0.32879669172264614</v>
      </c>
      <c r="L19" s="2">
        <f t="shared" si="7"/>
        <v>0.65442453654465194</v>
      </c>
      <c r="M19" s="2">
        <f t="shared" si="7"/>
        <v>0.34557546345534812</v>
      </c>
      <c r="N19" s="131">
        <f t="shared" si="3"/>
        <v>-2.0356171100939235</v>
      </c>
      <c r="O19" s="132">
        <f t="shared" si="4"/>
        <v>-1.0777078900609638</v>
      </c>
      <c r="P19" s="138">
        <f t="shared" si="5"/>
        <v>3.7935336104800044</v>
      </c>
      <c r="Q19" s="131">
        <f t="shared" si="8"/>
        <v>-0.70527848648366098</v>
      </c>
      <c r="R19" s="132">
        <f t="shared" si="8"/>
        <v>1.3109521355750675</v>
      </c>
      <c r="S19" s="133">
        <f t="shared" si="9"/>
        <v>-2.6412907591853303</v>
      </c>
      <c r="T19" s="142">
        <f t="shared" si="6"/>
        <v>1.0194971034418683</v>
      </c>
      <c r="U19" s="5">
        <f t="shared" si="10"/>
        <v>-2.0356171100939235</v>
      </c>
      <c r="W19" s="4" t="s">
        <v>68</v>
      </c>
      <c r="X19" s="4" t="s">
        <v>6</v>
      </c>
      <c r="Y19" s="7">
        <v>2009</v>
      </c>
      <c r="Z19" s="21">
        <v>55420.027000000002</v>
      </c>
      <c r="AA19" s="21">
        <v>57258.622000000003</v>
      </c>
      <c r="AB19" s="11">
        <f t="shared" si="1"/>
        <v>53303.216134121125</v>
      </c>
      <c r="AC19" s="7">
        <v>2009</v>
      </c>
      <c r="AD19" s="26">
        <v>16717.471638692899</v>
      </c>
      <c r="AE19" s="26">
        <v>16419.5</v>
      </c>
      <c r="AF19" s="26">
        <v>8922.85</v>
      </c>
      <c r="AG19" s="7">
        <v>2009</v>
      </c>
      <c r="AH19" s="25">
        <v>745565.02099999995</v>
      </c>
      <c r="AI19" s="25">
        <v>603635.95499999996</v>
      </c>
      <c r="AJ19" s="4"/>
    </row>
    <row r="20" spans="9:36" ht="14.5">
      <c r="I20" s="7">
        <v>2010</v>
      </c>
      <c r="J20" s="5">
        <f t="shared" si="0"/>
        <v>0.64762241012604582</v>
      </c>
      <c r="K20" s="5">
        <f t="shared" si="2"/>
        <v>0.35237758987395418</v>
      </c>
      <c r="L20" s="2">
        <f t="shared" si="7"/>
        <v>0.6594128592016999</v>
      </c>
      <c r="M20" s="2">
        <f t="shared" si="7"/>
        <v>0.34058714079830016</v>
      </c>
      <c r="N20" s="131">
        <f t="shared" si="3"/>
        <v>1.9947120559960396</v>
      </c>
      <c r="O20" s="132">
        <f t="shared" si="4"/>
        <v>0.50330178830062522</v>
      </c>
      <c r="P20" s="138">
        <f t="shared" si="5"/>
        <v>3.4409865616449764</v>
      </c>
      <c r="Q20" s="131">
        <f t="shared" si="8"/>
        <v>0.33188367126464396</v>
      </c>
      <c r="R20" s="132">
        <f t="shared" si="8"/>
        <v>1.1719557745560363</v>
      </c>
      <c r="S20" s="133">
        <f t="shared" si="9"/>
        <v>0.49087261017535933</v>
      </c>
      <c r="T20" s="142">
        <f t="shared" si="6"/>
        <v>1.024513838299437</v>
      </c>
      <c r="U20" s="5">
        <f t="shared" si="10"/>
        <v>1.9947120559960396</v>
      </c>
      <c r="W20" s="4" t="s">
        <v>68</v>
      </c>
      <c r="X20" s="4" t="s">
        <v>6</v>
      </c>
      <c r="Y20" s="7">
        <v>2010</v>
      </c>
      <c r="Z20" s="21">
        <v>57911.682999999997</v>
      </c>
      <c r="AA20" s="21">
        <v>57360.212</v>
      </c>
      <c r="AB20" s="11">
        <f t="shared" si="1"/>
        <v>55169.29426495963</v>
      </c>
      <c r="AC20" s="7">
        <v>2010</v>
      </c>
      <c r="AD20" s="26">
        <v>17054.285122761899</v>
      </c>
      <c r="AE20" s="26">
        <v>17109.3</v>
      </c>
      <c r="AF20" s="26">
        <v>9223.777</v>
      </c>
      <c r="AG20" s="7">
        <v>2010</v>
      </c>
      <c r="AH20" s="25">
        <v>749326.92200000002</v>
      </c>
      <c r="AI20" s="25">
        <v>623772.20799999998</v>
      </c>
      <c r="AJ20" s="4"/>
    </row>
    <row r="21" spans="9:36" ht="14.5">
      <c r="I21" s="7">
        <v>2011</v>
      </c>
      <c r="J21" s="5">
        <f t="shared" si="0"/>
        <v>0.64337944244778866</v>
      </c>
      <c r="K21" s="5">
        <f t="shared" si="2"/>
        <v>0.35662055755221134</v>
      </c>
      <c r="L21" s="2">
        <f t="shared" si="7"/>
        <v>0.64550092628691724</v>
      </c>
      <c r="M21" s="2">
        <f t="shared" si="7"/>
        <v>0.35449907371308276</v>
      </c>
      <c r="N21" s="131">
        <f t="shared" si="3"/>
        <v>0.40073200243551099</v>
      </c>
      <c r="O21" s="132">
        <f t="shared" si="4"/>
        <v>0.39880154248272959</v>
      </c>
      <c r="P21" s="138">
        <f t="shared" si="5"/>
        <v>2.1239134551466421</v>
      </c>
      <c r="Q21" s="131">
        <f t="shared" si="8"/>
        <v>0.25742676507725332</v>
      </c>
      <c r="R21" s="132">
        <f t="shared" si="8"/>
        <v>0.75292535249623771</v>
      </c>
      <c r="S21" s="133">
        <f t="shared" si="9"/>
        <v>-0.60962011513798009</v>
      </c>
      <c r="T21" s="142">
        <f t="shared" si="6"/>
        <v>1.0182871945788323</v>
      </c>
      <c r="U21" s="5">
        <f t="shared" si="10"/>
        <v>0.40073200243551099</v>
      </c>
      <c r="W21" s="4" t="s">
        <v>68</v>
      </c>
      <c r="X21" s="4" t="s">
        <v>6</v>
      </c>
      <c r="Y21" s="7">
        <v>2011</v>
      </c>
      <c r="Z21" s="21">
        <v>57351.836000000003</v>
      </c>
      <c r="AA21" s="21">
        <v>59154.832000000002</v>
      </c>
      <c r="AB21" s="11">
        <f t="shared" si="1"/>
        <v>56353.574352212323</v>
      </c>
      <c r="AC21" s="7">
        <v>2011</v>
      </c>
      <c r="AD21" s="26">
        <v>17122.764218220698</v>
      </c>
      <c r="AE21" s="26">
        <v>17594.099999999999</v>
      </c>
      <c r="AF21" s="26">
        <v>9517.3670000000002</v>
      </c>
      <c r="AG21" s="7">
        <v>2011</v>
      </c>
      <c r="AH21" s="25">
        <v>752321.21600000001</v>
      </c>
      <c r="AI21" s="25">
        <v>632536.93500000006</v>
      </c>
      <c r="AJ21" s="4"/>
    </row>
    <row r="22" spans="9:36" ht="14.5">
      <c r="I22" s="7">
        <v>2012</v>
      </c>
      <c r="J22" s="5">
        <f t="shared" si="0"/>
        <v>0.64134440102542656</v>
      </c>
      <c r="K22" s="5">
        <f t="shared" si="2"/>
        <v>0.35865559897457344</v>
      </c>
      <c r="L22" s="2">
        <f t="shared" si="7"/>
        <v>0.64236192173660767</v>
      </c>
      <c r="M22" s="2">
        <f t="shared" si="7"/>
        <v>0.35763807826339239</v>
      </c>
      <c r="N22" s="131">
        <f t="shared" si="3"/>
        <v>-3.5076558514434808</v>
      </c>
      <c r="O22" s="132">
        <f t="shared" si="4"/>
        <v>-3.7212242175403532</v>
      </c>
      <c r="P22" s="138">
        <f t="shared" si="5"/>
        <v>0.79633316362297535</v>
      </c>
      <c r="Q22" s="131">
        <f t="shared" si="8"/>
        <v>-2.3903727395920256</v>
      </c>
      <c r="R22" s="132">
        <f t="shared" si="8"/>
        <v>0.28479906229552854</v>
      </c>
      <c r="S22" s="133">
        <f t="shared" si="9"/>
        <v>-1.4020821741469838</v>
      </c>
      <c r="T22" s="142">
        <f t="shared" si="6"/>
        <v>1.0041095944004588</v>
      </c>
      <c r="U22" s="5">
        <f t="shared" si="10"/>
        <v>-3.5076558514434808</v>
      </c>
      <c r="W22" s="4" t="s">
        <v>68</v>
      </c>
      <c r="X22" s="4" t="s">
        <v>6</v>
      </c>
      <c r="Y22" s="7">
        <v>2012</v>
      </c>
      <c r="Z22" s="21">
        <v>56722.027999999998</v>
      </c>
      <c r="AA22" s="21">
        <v>57810.370999999999</v>
      </c>
      <c r="AB22" s="11">
        <f t="shared" si="1"/>
        <v>56804.128127257842</v>
      </c>
      <c r="AC22" s="7">
        <v>2012</v>
      </c>
      <c r="AD22" s="26">
        <v>16532.568113108999</v>
      </c>
      <c r="AE22" s="26">
        <v>17239.3</v>
      </c>
      <c r="AF22" s="26">
        <v>9375.6119999999992</v>
      </c>
      <c r="AG22" s="7">
        <v>2012</v>
      </c>
      <c r="AH22" s="25">
        <v>724840.14399999997</v>
      </c>
      <c r="AI22" s="25">
        <v>614654.30700000003</v>
      </c>
      <c r="AJ22" s="4"/>
    </row>
    <row r="23" spans="9:36" ht="14.5">
      <c r="I23" s="7">
        <v>2013</v>
      </c>
      <c r="J23" s="5">
        <f t="shared" si="0"/>
        <v>0.61892587899190987</v>
      </c>
      <c r="K23" s="5">
        <f t="shared" si="2"/>
        <v>0.38107412100809013</v>
      </c>
      <c r="L23" s="2">
        <f t="shared" si="7"/>
        <v>0.63013514000866822</v>
      </c>
      <c r="M23" s="2">
        <f t="shared" si="7"/>
        <v>0.36986485999133178</v>
      </c>
      <c r="N23" s="131">
        <f t="shared" si="3"/>
        <v>-6.7777431114681264</v>
      </c>
      <c r="O23" s="132">
        <f t="shared" si="4"/>
        <v>-7.6672084876884483</v>
      </c>
      <c r="P23" s="138">
        <f t="shared" si="5"/>
        <v>-0.30459747570183993</v>
      </c>
      <c r="Q23" s="131">
        <f t="shared" si="8"/>
        <v>-4.8313774938652099</v>
      </c>
      <c r="R23" s="132">
        <f t="shared" si="8"/>
        <v>-0.11265990270417411</v>
      </c>
      <c r="S23" s="133">
        <f t="shared" si="9"/>
        <v>-1.8337057148987423</v>
      </c>
      <c r="T23" s="142">
        <f t="shared" si="6"/>
        <v>0.98586496699503712</v>
      </c>
      <c r="U23" s="5">
        <f t="shared" si="10"/>
        <v>-6.7777431114681264</v>
      </c>
      <c r="W23" s="4" t="s">
        <v>68</v>
      </c>
      <c r="X23" s="4" t="s">
        <v>6</v>
      </c>
      <c r="Y23" s="7">
        <v>2013</v>
      </c>
      <c r="Z23" s="21">
        <v>57076.38</v>
      </c>
      <c r="AA23" s="21">
        <v>56549.517</v>
      </c>
      <c r="AB23" s="11">
        <f t="shared" si="1"/>
        <v>56631.367432817206</v>
      </c>
      <c r="AC23" s="7">
        <v>2013</v>
      </c>
      <c r="AD23" s="26">
        <v>15449.1630351731</v>
      </c>
      <c r="AE23" s="26">
        <v>15992.4</v>
      </c>
      <c r="AF23" s="26">
        <v>8342.8209999999999</v>
      </c>
      <c r="AG23" s="7">
        <v>2013</v>
      </c>
      <c r="AH23" s="25">
        <v>671342.24199999997</v>
      </c>
      <c r="AI23" s="25">
        <v>565854.29200000002</v>
      </c>
      <c r="AJ23" s="4"/>
    </row>
    <row r="24" spans="9:36" ht="14.5">
      <c r="I24" s="7">
        <v>2014</v>
      </c>
      <c r="J24" s="5">
        <f t="shared" si="0"/>
        <v>0.61400804711225354</v>
      </c>
      <c r="K24" s="5">
        <f t="shared" si="2"/>
        <v>0.38599195288774646</v>
      </c>
      <c r="L24" s="2">
        <f t="shared" si="7"/>
        <v>0.61646696305208171</v>
      </c>
      <c r="M24" s="2">
        <f t="shared" si="7"/>
        <v>0.38353303694791829</v>
      </c>
      <c r="N24" s="131">
        <f t="shared" si="3"/>
        <v>-1.8460860599004647</v>
      </c>
      <c r="O24" s="132">
        <f t="shared" si="4"/>
        <v>-1.7423235760119837</v>
      </c>
      <c r="P24" s="138">
        <f t="shared" si="5"/>
        <v>-0.14043682888562614</v>
      </c>
      <c r="Q24" s="131">
        <f t="shared" si="8"/>
        <v>-1.0740849235581504</v>
      </c>
      <c r="R24" s="132">
        <f t="shared" si="8"/>
        <v>-5.386216348183933E-2</v>
      </c>
      <c r="S24" s="133">
        <f t="shared" si="9"/>
        <v>-0.7181389728604749</v>
      </c>
      <c r="T24" s="142">
        <f>T25*EXP(-S25/100)</f>
        <v>0.97881044739273226</v>
      </c>
      <c r="U24" s="5">
        <f t="shared" si="10"/>
        <v>-1.8460860599004647</v>
      </c>
      <c r="W24" s="4" t="s">
        <v>68</v>
      </c>
      <c r="X24" s="4" t="s">
        <v>6</v>
      </c>
      <c r="Y24" s="7">
        <v>2014</v>
      </c>
      <c r="Z24" s="21">
        <v>56562.553</v>
      </c>
      <c r="AA24" s="21">
        <v>56996.28</v>
      </c>
      <c r="AB24" s="11">
        <f t="shared" si="1"/>
        <v>56551.891955721978</v>
      </c>
      <c r="AC24" s="7">
        <v>2014</v>
      </c>
      <c r="AD24" s="26">
        <v>15166.574628148601</v>
      </c>
      <c r="AE24" s="26">
        <v>15270.2</v>
      </c>
      <c r="AF24" s="26">
        <v>7869.9623080000001</v>
      </c>
      <c r="AG24" s="7">
        <v>2014</v>
      </c>
      <c r="AH24" s="25">
        <v>659746.598</v>
      </c>
      <c r="AI24" s="25">
        <v>553772.03899999999</v>
      </c>
      <c r="AJ24" s="4"/>
    </row>
    <row r="25" spans="9:36" ht="14.5">
      <c r="I25" s="7">
        <v>2015</v>
      </c>
      <c r="J25" s="5">
        <f t="shared" si="0"/>
        <v>0.59801231262767729</v>
      </c>
      <c r="K25" s="5">
        <f t="shared" si="2"/>
        <v>0.40198768737232271</v>
      </c>
      <c r="L25" s="2">
        <f t="shared" si="7"/>
        <v>0.60601017986996542</v>
      </c>
      <c r="M25" s="2">
        <f t="shared" si="7"/>
        <v>0.39398982013003458</v>
      </c>
      <c r="N25" s="131">
        <f t="shared" si="3"/>
        <v>3.1677222591445897</v>
      </c>
      <c r="O25" s="132">
        <f t="shared" si="4"/>
        <v>2.0479681313476661</v>
      </c>
      <c r="P25" s="138">
        <f t="shared" si="5"/>
        <v>-0.54593962865663315</v>
      </c>
      <c r="Q25" s="131">
        <f t="shared" si="8"/>
        <v>1.2410895356459561</v>
      </c>
      <c r="R25" s="132">
        <f t="shared" si="8"/>
        <v>-0.21509465609628478</v>
      </c>
      <c r="S25" s="133">
        <f t="shared" si="9"/>
        <v>2.1417273795949185</v>
      </c>
      <c r="T25" s="142">
        <v>1</v>
      </c>
      <c r="U25" s="5">
        <f t="shared" si="10"/>
        <v>3.1677222591445897</v>
      </c>
      <c r="W25" s="4" t="s">
        <v>68</v>
      </c>
      <c r="X25" s="4" t="s">
        <v>6</v>
      </c>
      <c r="Y25" s="7">
        <v>2015</v>
      </c>
      <c r="Z25" s="21">
        <v>56243.993999999999</v>
      </c>
      <c r="AA25" s="21">
        <v>56254.597000000002</v>
      </c>
      <c r="AB25" s="11">
        <f>Z25</f>
        <v>56243.993999999999</v>
      </c>
      <c r="AC25" s="7">
        <v>2015</v>
      </c>
      <c r="AD25" s="26">
        <v>15654.7</v>
      </c>
      <c r="AE25" s="26">
        <v>15654.7</v>
      </c>
      <c r="AF25" s="26">
        <v>7896.0875770000002</v>
      </c>
      <c r="AG25" s="7">
        <v>2015</v>
      </c>
      <c r="AH25" s="25">
        <v>673397.30200000003</v>
      </c>
      <c r="AI25" s="25">
        <v>567973.99699999997</v>
      </c>
      <c r="AJ25" s="4"/>
    </row>
    <row r="26" spans="9:36" ht="14.5">
      <c r="I26" s="7">
        <v>2016</v>
      </c>
      <c r="J26" s="5">
        <f t="shared" si="0"/>
        <v>0.58450506110081646</v>
      </c>
      <c r="K26" s="5">
        <f t="shared" si="2"/>
        <v>0.41549493889918354</v>
      </c>
      <c r="L26" s="2">
        <f t="shared" si="7"/>
        <v>0.59125868686424687</v>
      </c>
      <c r="M26" s="2">
        <f t="shared" si="7"/>
        <v>0.40874131313575313</v>
      </c>
      <c r="N26" s="131">
        <f t="shared" si="3"/>
        <v>6.2392423594509694</v>
      </c>
      <c r="O26" s="132">
        <f t="shared" si="4"/>
        <v>5.3893285512536693</v>
      </c>
      <c r="P26" s="138">
        <f t="shared" si="5"/>
        <v>1.49895064529737</v>
      </c>
      <c r="Q26" s="131">
        <f t="shared" si="8"/>
        <v>3.1864873222942385</v>
      </c>
      <c r="R26" s="132">
        <f t="shared" si="8"/>
        <v>0.61268305508453147</v>
      </c>
      <c r="S26" s="133">
        <f t="shared" si="9"/>
        <v>2.4400719820721992</v>
      </c>
      <c r="T26" s="142">
        <f>T25*EXP(S26/100)</f>
        <v>1.0247008535725728</v>
      </c>
      <c r="U26" s="5">
        <f t="shared" si="10"/>
        <v>6.2392423594509694</v>
      </c>
      <c r="W26" s="4" t="s">
        <v>68</v>
      </c>
      <c r="X26" s="4" t="s">
        <v>6</v>
      </c>
      <c r="Y26" s="7">
        <v>2016</v>
      </c>
      <c r="Z26" s="21">
        <v>57024.99</v>
      </c>
      <c r="AA26" s="21">
        <v>57093.413999999997</v>
      </c>
      <c r="AB26" s="11">
        <f>AB25*(AA26/Z25)</f>
        <v>57093.413999999997</v>
      </c>
      <c r="AC26" s="7">
        <v>2016</v>
      </c>
      <c r="AD26" s="26">
        <v>16662.548812495199</v>
      </c>
      <c r="AE26" s="26">
        <v>16562</v>
      </c>
      <c r="AF26" s="26">
        <v>8196.8487060000007</v>
      </c>
      <c r="AG26" s="7">
        <v>2016</v>
      </c>
      <c r="AH26" s="25">
        <v>710684.63899999997</v>
      </c>
      <c r="AI26" s="25">
        <v>601759.27300000004</v>
      </c>
      <c r="AJ26" s="4"/>
    </row>
    <row r="27" spans="9:36" ht="14.5">
      <c r="I27" s="7">
        <v>2017</v>
      </c>
      <c r="J27" s="5">
        <f t="shared" si="0"/>
        <v>0.58595908662144502</v>
      </c>
      <c r="K27" s="5">
        <f t="shared" si="2"/>
        <v>0.41404091337855498</v>
      </c>
      <c r="L27" s="2">
        <f t="shared" si="7"/>
        <v>0.58523207386113074</v>
      </c>
      <c r="M27" s="2">
        <f t="shared" si="7"/>
        <v>0.41476792613886926</v>
      </c>
      <c r="N27" s="131">
        <f t="shared" si="3"/>
        <v>5.7191647649107225</v>
      </c>
      <c r="O27" s="132">
        <f t="shared" si="4"/>
        <v>4.2563392634589192</v>
      </c>
      <c r="P27" s="138">
        <f t="shared" si="5"/>
        <v>2.7630780244724207</v>
      </c>
      <c r="Q27" s="131">
        <f t="shared" si="8"/>
        <v>2.4909462542106211</v>
      </c>
      <c r="R27" s="132">
        <f t="shared" si="8"/>
        <v>1.1460361419703098</v>
      </c>
      <c r="S27" s="133">
        <f t="shared" si="9"/>
        <v>2.0821823687297916</v>
      </c>
      <c r="T27" s="142">
        <f>T26*EXP(S27/100)</f>
        <v>1.0462606725226546</v>
      </c>
      <c r="U27" s="5">
        <f t="shared" si="10"/>
        <v>5.7191647649107225</v>
      </c>
      <c r="W27" s="4" t="s">
        <v>68</v>
      </c>
      <c r="X27" s="4" t="s">
        <v>6</v>
      </c>
      <c r="Y27" s="7">
        <v>2017</v>
      </c>
      <c r="Z27" s="21">
        <v>60386.99</v>
      </c>
      <c r="AA27" s="21">
        <v>58622.605000000003</v>
      </c>
      <c r="AB27" s="11">
        <f>AB26*(AA27/Z26)</f>
        <v>58692.945970239889</v>
      </c>
      <c r="AC27" s="7">
        <v>2017</v>
      </c>
      <c r="AD27" s="26">
        <v>17643.2850864682</v>
      </c>
      <c r="AE27" s="26">
        <v>17673.3</v>
      </c>
      <c r="AF27" s="26">
        <v>8801.6903629999997</v>
      </c>
      <c r="AG27" s="7">
        <v>2017</v>
      </c>
      <c r="AH27" s="25">
        <v>741586.77300000004</v>
      </c>
      <c r="AI27" s="25">
        <v>630293.92099999997</v>
      </c>
      <c r="AJ27" s="4"/>
    </row>
    <row r="28" spans="9:36" ht="14.5">
      <c r="I28" s="7">
        <v>2018</v>
      </c>
      <c r="J28" s="5">
        <f t="shared" si="0"/>
        <v>0.58526347851551264</v>
      </c>
      <c r="K28" s="5">
        <f t="shared" si="2"/>
        <v>0.41473652148448736</v>
      </c>
      <c r="L28" s="2">
        <f t="shared" si="7"/>
        <v>0.58561128256847883</v>
      </c>
      <c r="M28" s="2">
        <f t="shared" si="7"/>
        <v>0.41438871743152117</v>
      </c>
      <c r="N28" s="131">
        <f t="shared" si="3"/>
        <v>5.5658562051933202</v>
      </c>
      <c r="O28" s="132">
        <f t="shared" si="4"/>
        <v>4.5281204699270106</v>
      </c>
      <c r="P28" s="138">
        <f t="shared" si="5"/>
        <v>2.3589347874560573</v>
      </c>
      <c r="Q28" s="131">
        <f t="shared" si="8"/>
        <v>2.6517184360185397</v>
      </c>
      <c r="R28" s="132">
        <f t="shared" si="8"/>
        <v>0.97751596107851357</v>
      </c>
      <c r="S28" s="133">
        <f t="shared" si="9"/>
        <v>1.9366218080962669</v>
      </c>
      <c r="T28" s="142">
        <f>T27*EXP(S28/100)</f>
        <v>1.0667202578277162</v>
      </c>
      <c r="U28" s="5">
        <f t="shared" si="10"/>
        <v>5.5658562051933202</v>
      </c>
      <c r="W28" s="4" t="s">
        <v>68</v>
      </c>
      <c r="X28" s="4" t="s">
        <v>6</v>
      </c>
      <c r="Y28" s="7">
        <v>2018</v>
      </c>
      <c r="Z28" s="21">
        <v>63858.631999999998</v>
      </c>
      <c r="AA28" s="21">
        <v>61828.413999999997</v>
      </c>
      <c r="AB28" s="11">
        <f>AB27*(AA28/Z27)</f>
        <v>60093.933516600577</v>
      </c>
      <c r="AC28" s="7">
        <v>2018</v>
      </c>
      <c r="AD28" s="26">
        <v>18653.127467972401</v>
      </c>
      <c r="AE28" s="26">
        <v>18829.400000000001</v>
      </c>
      <c r="AF28" s="26">
        <v>9441.4699700000001</v>
      </c>
      <c r="AG28" s="7">
        <v>2018</v>
      </c>
      <c r="AH28" s="25">
        <v>775938.59199999995</v>
      </c>
      <c r="AI28" s="25">
        <v>664781.71100000001</v>
      </c>
      <c r="AJ28" s="4"/>
    </row>
    <row r="29" spans="9:36" ht="14.5">
      <c r="I29" s="7">
        <v>2019</v>
      </c>
      <c r="J29" s="5">
        <f t="shared" si="0"/>
        <v>0.59224910040283629</v>
      </c>
      <c r="K29" s="5">
        <f t="shared" si="2"/>
        <v>0.40775089959716371</v>
      </c>
      <c r="L29" s="2">
        <f t="shared" si="7"/>
        <v>0.58875628945917446</v>
      </c>
      <c r="M29" s="2">
        <f t="shared" si="7"/>
        <v>0.41124371054082554</v>
      </c>
      <c r="N29" s="134">
        <f t="shared" si="3"/>
        <v>5.1485652430578455</v>
      </c>
      <c r="O29" s="135">
        <f t="shared" si="4"/>
        <v>3.7171317751905519</v>
      </c>
      <c r="P29" s="139"/>
      <c r="Q29" s="134">
        <f t="shared" si="8"/>
        <v>2.1884847113919834</v>
      </c>
      <c r="R29" s="135"/>
      <c r="S29" s="136"/>
      <c r="T29" s="143"/>
      <c r="U29" s="5"/>
      <c r="W29" s="4" t="s">
        <v>68</v>
      </c>
      <c r="X29" s="4" t="s">
        <v>6</v>
      </c>
      <c r="Y29" s="7">
        <v>2019</v>
      </c>
      <c r="Z29" s="21"/>
      <c r="AA29" s="21"/>
      <c r="AB29" s="11"/>
      <c r="AC29" s="7">
        <v>2019</v>
      </c>
      <c r="AD29" s="26">
        <v>19638.648307566898</v>
      </c>
      <c r="AE29" s="26">
        <v>20160.099999999999</v>
      </c>
      <c r="AF29" s="26">
        <v>10264.313327</v>
      </c>
      <c r="AG29" s="7">
        <v>2019</v>
      </c>
      <c r="AH29" s="25">
        <v>805324.01599999995</v>
      </c>
      <c r="AI29" s="25">
        <v>692314.55099999998</v>
      </c>
      <c r="AJ29" s="4"/>
    </row>
    <row r="30" spans="9:36" ht="14.5" customHeight="1">
      <c r="Y30" s="8"/>
      <c r="Z30" s="21"/>
      <c r="AA30" s="21"/>
      <c r="AB30" s="8"/>
      <c r="AC30" s="8"/>
      <c r="AD30" s="26">
        <v>18611.760911035799</v>
      </c>
      <c r="AE30" s="26">
        <v>19132.3</v>
      </c>
      <c r="AF30" s="26">
        <v>9884.7299110000004</v>
      </c>
      <c r="AG30" s="8"/>
      <c r="AH30" s="25">
        <v>753199.79799999995</v>
      </c>
      <c r="AI30" s="25">
        <v>646522.82999999996</v>
      </c>
    </row>
    <row r="31" spans="9:36" ht="21.65" customHeight="1">
      <c r="J31" s="95" t="s">
        <v>22</v>
      </c>
      <c r="K31" s="95"/>
      <c r="L31" s="96" t="s">
        <v>20</v>
      </c>
      <c r="M31" s="96"/>
      <c r="N31" s="96" t="s">
        <v>21</v>
      </c>
      <c r="O31" s="96"/>
      <c r="P31" s="96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8">
    <mergeCell ref="J3:K3"/>
    <mergeCell ref="L3:M3"/>
    <mergeCell ref="N3:P3"/>
    <mergeCell ref="Q31:S31"/>
    <mergeCell ref="Q3:S3"/>
    <mergeCell ref="Z2:AB2"/>
    <mergeCell ref="AD2:AE2"/>
    <mergeCell ref="AH2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X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453125" style="1" bestFit="1" customWidth="1"/>
    <col min="21" max="23" width="11.54296875" style="1"/>
    <col min="24" max="24" width="5" style="1" customWidth="1"/>
    <col min="25" max="25" width="7" style="1" bestFit="1" customWidth="1"/>
    <col min="26" max="26" width="8.1796875" style="1" customWidth="1"/>
    <col min="27" max="27" width="9" style="1" customWidth="1"/>
    <col min="28" max="28" width="8.81640625" style="1" customWidth="1"/>
    <col min="29" max="29" width="11.6328125" style="1" customWidth="1"/>
    <col min="30" max="30" width="8.1796875" style="1" customWidth="1"/>
    <col min="31" max="31" width="13.08984375" style="1" customWidth="1"/>
    <col min="32" max="32" width="8.81640625" style="1" customWidth="1"/>
    <col min="33" max="33" width="10.90625" style="1" customWidth="1"/>
    <col min="34" max="34" width="8.1796875" style="1" customWidth="1"/>
    <col min="35" max="35" width="10.7265625" style="1" customWidth="1"/>
    <col min="36" max="36" width="10.453125" style="1" customWidth="1"/>
    <col min="37" max="38" width="8.1796875" style="1" customWidth="1"/>
    <col min="39" max="40" width="11.54296875" style="1"/>
    <col min="41" max="41" width="9.7265625" style="1" customWidth="1"/>
    <col min="42" max="42" width="8.7265625" style="1" customWidth="1"/>
    <col min="43" max="16384" width="11.54296875" style="1"/>
  </cols>
  <sheetData>
    <row r="2" spans="9:37" ht="33.65" customHeight="1">
      <c r="AA2" s="155" t="s">
        <v>24</v>
      </c>
      <c r="AB2" s="155"/>
      <c r="AC2" s="155"/>
      <c r="AE2" s="155" t="s">
        <v>25</v>
      </c>
      <c r="AF2" s="155"/>
      <c r="AG2" s="10" t="s">
        <v>32</v>
      </c>
      <c r="AI2" s="156" t="s">
        <v>33</v>
      </c>
      <c r="AJ2" s="156"/>
    </row>
    <row r="3" spans="9:37" ht="10.5">
      <c r="J3" s="166" t="s">
        <v>14</v>
      </c>
      <c r="K3" s="166"/>
      <c r="L3" s="166" t="s">
        <v>15</v>
      </c>
      <c r="M3" s="167"/>
      <c r="N3" s="157" t="s">
        <v>16</v>
      </c>
      <c r="O3" s="158"/>
      <c r="P3" s="159"/>
      <c r="Q3" s="157" t="s">
        <v>316</v>
      </c>
      <c r="R3" s="158"/>
      <c r="S3" s="159"/>
      <c r="T3" s="144" t="s">
        <v>18</v>
      </c>
      <c r="AA3" s="3" t="s">
        <v>2</v>
      </c>
      <c r="AB3" s="3" t="s">
        <v>3</v>
      </c>
      <c r="AC3" s="3" t="s">
        <v>4</v>
      </c>
      <c r="AE3" s="9" t="s">
        <v>8</v>
      </c>
      <c r="AF3" s="9" t="s">
        <v>7</v>
      </c>
      <c r="AI3" s="1" t="s">
        <v>34</v>
      </c>
      <c r="AJ3" s="1" t="s">
        <v>35</v>
      </c>
    </row>
    <row r="4" spans="9:37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X4" s="4" t="s">
        <v>0</v>
      </c>
      <c r="Y4" s="4" t="s">
        <v>1</v>
      </c>
      <c r="Z4" s="7" t="s">
        <v>26</v>
      </c>
      <c r="AA4" s="30" t="s">
        <v>72</v>
      </c>
      <c r="AB4" s="30" t="s">
        <v>73</v>
      </c>
      <c r="AC4" s="13"/>
      <c r="AD4" s="7" t="s">
        <v>26</v>
      </c>
      <c r="AE4" s="31" t="s">
        <v>74</v>
      </c>
      <c r="AF4" s="31" t="s">
        <v>75</v>
      </c>
      <c r="AG4" s="31" t="s">
        <v>76</v>
      </c>
      <c r="AH4" s="7" t="s">
        <v>26</v>
      </c>
      <c r="AI4" s="32" t="s">
        <v>77</v>
      </c>
      <c r="AJ4" s="32" t="s">
        <v>78</v>
      </c>
      <c r="AK4" s="4"/>
    </row>
    <row r="5" spans="9:37" ht="14.5">
      <c r="I5" s="7">
        <v>1995</v>
      </c>
      <c r="J5" s="5">
        <f t="shared" ref="J5:J29" si="0">AG5*(AI5/AJ5)/AF5</f>
        <v>0.51486360083643079</v>
      </c>
      <c r="K5" s="5">
        <f>1-J5</f>
        <v>0.48513639916356921</v>
      </c>
      <c r="N5" s="128"/>
      <c r="O5" s="129"/>
      <c r="P5" s="137"/>
      <c r="Q5" s="128"/>
      <c r="R5" s="129"/>
      <c r="S5" s="130"/>
      <c r="T5" s="141"/>
      <c r="X5" s="4" t="s">
        <v>224</v>
      </c>
      <c r="Y5" s="4" t="s">
        <v>6</v>
      </c>
      <c r="Z5" s="7">
        <v>1995</v>
      </c>
      <c r="AA5" s="30">
        <v>6758872</v>
      </c>
      <c r="AB5" s="30">
        <v>6836856</v>
      </c>
      <c r="AC5" s="11">
        <f t="shared" ref="AC5:AC24" si="1">AC6/(AB6/AA5)</f>
        <v>11156935.227268066</v>
      </c>
      <c r="AD5" s="7">
        <v>1995</v>
      </c>
      <c r="AE5" s="31">
        <v>2557418</v>
      </c>
      <c r="AF5" s="31">
        <v>1450345</v>
      </c>
      <c r="AG5" s="31">
        <v>630080</v>
      </c>
      <c r="AH5" s="7">
        <v>1995</v>
      </c>
      <c r="AI5" s="32">
        <v>9351688</v>
      </c>
      <c r="AJ5" s="32">
        <v>7890821</v>
      </c>
      <c r="AK5" s="4"/>
    </row>
    <row r="6" spans="9:37" ht="14.5">
      <c r="I6" s="7">
        <v>1996</v>
      </c>
      <c r="J6" s="5">
        <f t="shared" si="0"/>
        <v>0.53112044216112175</v>
      </c>
      <c r="K6" s="5">
        <f t="shared" ref="K6:K29" si="2">1-J6</f>
        <v>0.46887955783887825</v>
      </c>
      <c r="L6" s="2">
        <f>(J6+J5)/2</f>
        <v>0.52299202149877622</v>
      </c>
      <c r="M6" s="2">
        <f>(K6+K5)/2</f>
        <v>0.47700797850122373</v>
      </c>
      <c r="N6" s="131">
        <f t="shared" ref="N6:N29" si="3">(LN(AE6)-LN(AE5))*100</f>
        <v>3.8529904296808581</v>
      </c>
      <c r="O6" s="132">
        <f t="shared" ref="O6:O29" si="4">(LN(AI6)-LN(AI5))*100</f>
        <v>0.39130167093652801</v>
      </c>
      <c r="P6" s="138">
        <f t="shared" ref="P6:P29" si="5">(LN(AC6)-LN(AC5))*100</f>
        <v>3.4926557262597413</v>
      </c>
      <c r="Q6" s="131">
        <f>L6*O6</f>
        <v>0.20464765189894371</v>
      </c>
      <c r="R6" s="132">
        <f>M6*P6</f>
        <v>1.6660246475838827</v>
      </c>
      <c r="S6" s="133">
        <f>N6-Q6-R6</f>
        <v>1.9823181301980317</v>
      </c>
      <c r="T6" s="142">
        <f t="shared" ref="T6:T23" si="6">T7*EXP(-S7/100)</f>
        <v>0.76020874455035536</v>
      </c>
      <c r="U6" s="5">
        <f>N6</f>
        <v>3.8529904296808581</v>
      </c>
      <c r="X6" s="4" t="s">
        <v>224</v>
      </c>
      <c r="Y6" s="4" t="s">
        <v>6</v>
      </c>
      <c r="Z6" s="7">
        <v>1996</v>
      </c>
      <c r="AA6" s="30">
        <v>7648750</v>
      </c>
      <c r="AB6" s="30">
        <v>6999107</v>
      </c>
      <c r="AC6" s="11">
        <f t="shared" si="1"/>
        <v>11553493.459813785</v>
      </c>
      <c r="AD6" s="7">
        <v>1996</v>
      </c>
      <c r="AE6" s="31">
        <v>2657878</v>
      </c>
      <c r="AF6" s="31">
        <v>1660069</v>
      </c>
      <c r="AG6" s="31">
        <v>740884</v>
      </c>
      <c r="AH6" s="7">
        <v>1996</v>
      </c>
      <c r="AI6" s="32">
        <v>9388353</v>
      </c>
      <c r="AJ6" s="32">
        <v>7888973</v>
      </c>
      <c r="AK6" s="4"/>
    </row>
    <row r="7" spans="9:37" ht="14.5">
      <c r="I7" s="7">
        <v>1997</v>
      </c>
      <c r="J7" s="5">
        <f t="shared" si="0"/>
        <v>0.53898692788689251</v>
      </c>
      <c r="K7" s="5">
        <f t="shared" si="2"/>
        <v>0.46101307211310749</v>
      </c>
      <c r="L7" s="2">
        <f t="shared" ref="L7:M29" si="7">(J7+J6)/2</f>
        <v>0.53505368502400708</v>
      </c>
      <c r="M7" s="2">
        <f t="shared" si="7"/>
        <v>0.46494631497599287</v>
      </c>
      <c r="N7" s="131">
        <f t="shared" si="3"/>
        <v>-1.2402212651132061</v>
      </c>
      <c r="O7" s="132">
        <f t="shared" si="4"/>
        <v>-0.23831270987457742</v>
      </c>
      <c r="P7" s="138">
        <f t="shared" si="5"/>
        <v>2.6031548961526596</v>
      </c>
      <c r="Q7" s="131">
        <f t="shared" ref="Q7:R29" si="8">L7*O7</f>
        <v>-0.12751009360644971</v>
      </c>
      <c r="R7" s="132">
        <f t="shared" si="8"/>
        <v>1.2103272762778925</v>
      </c>
      <c r="S7" s="133">
        <f t="shared" ref="S7:S29" si="9">N7-Q7-R7</f>
        <v>-2.3230384477846489</v>
      </c>
      <c r="T7" s="142">
        <f t="shared" si="6"/>
        <v>0.74275234756063313</v>
      </c>
      <c r="U7" s="5">
        <f t="shared" ref="U7:U29" si="10">N7</f>
        <v>-1.2402212651132061</v>
      </c>
      <c r="X7" s="4" t="s">
        <v>224</v>
      </c>
      <c r="Y7" s="4" t="s">
        <v>6</v>
      </c>
      <c r="Z7" s="7">
        <v>1997</v>
      </c>
      <c r="AA7" s="30">
        <v>8664685</v>
      </c>
      <c r="AB7" s="30">
        <v>7850473</v>
      </c>
      <c r="AC7" s="11">
        <f t="shared" si="1"/>
        <v>11858197.543643694</v>
      </c>
      <c r="AD7" s="7">
        <v>1997</v>
      </c>
      <c r="AE7" s="31">
        <v>2625118</v>
      </c>
      <c r="AF7" s="31">
        <v>1795740</v>
      </c>
      <c r="AG7" s="31">
        <v>811184</v>
      </c>
      <c r="AH7" s="7">
        <v>1997</v>
      </c>
      <c r="AI7" s="32">
        <v>9366006</v>
      </c>
      <c r="AJ7" s="32">
        <v>7849683</v>
      </c>
      <c r="AK7" s="4"/>
    </row>
    <row r="8" spans="9:37" ht="14.5">
      <c r="I8" s="7">
        <v>1998</v>
      </c>
      <c r="J8" s="5">
        <f t="shared" si="0"/>
        <v>0.52750252470641767</v>
      </c>
      <c r="K8" s="5">
        <f t="shared" si="2"/>
        <v>0.47249747529358233</v>
      </c>
      <c r="L8" s="2">
        <f t="shared" si="7"/>
        <v>0.53324472629665509</v>
      </c>
      <c r="M8" s="2">
        <f t="shared" si="7"/>
        <v>0.46675527370334491</v>
      </c>
      <c r="N8" s="131">
        <f t="shared" si="3"/>
        <v>-0.33544216311085506</v>
      </c>
      <c r="O8" s="132">
        <f t="shared" si="4"/>
        <v>-0.50849725241484123</v>
      </c>
      <c r="P8" s="138">
        <f t="shared" si="5"/>
        <v>2.1940343646100757</v>
      </c>
      <c r="Q8" s="131">
        <f t="shared" si="8"/>
        <v>-0.27115347818655317</v>
      </c>
      <c r="R8" s="132">
        <f t="shared" si="8"/>
        <v>1.0240771103681203</v>
      </c>
      <c r="S8" s="133">
        <f t="shared" si="9"/>
        <v>-1.0883657952924222</v>
      </c>
      <c r="T8" s="142">
        <f t="shared" si="6"/>
        <v>0.73471231690219341</v>
      </c>
      <c r="U8" s="5">
        <f t="shared" si="10"/>
        <v>-0.33544216311085506</v>
      </c>
      <c r="X8" s="4" t="s">
        <v>224</v>
      </c>
      <c r="Y8" s="4" t="s">
        <v>6</v>
      </c>
      <c r="Z8" s="7">
        <v>1998</v>
      </c>
      <c r="AA8" s="30">
        <v>9563696</v>
      </c>
      <c r="AB8" s="30">
        <v>8856892</v>
      </c>
      <c r="AC8" s="11">
        <f t="shared" si="1"/>
        <v>12121245.603125501</v>
      </c>
      <c r="AD8" s="7">
        <v>1998</v>
      </c>
      <c r="AE8" s="31">
        <v>2616327</v>
      </c>
      <c r="AF8" s="31">
        <v>1967504</v>
      </c>
      <c r="AG8" s="31">
        <v>853027</v>
      </c>
      <c r="AH8" s="7">
        <v>1998</v>
      </c>
      <c r="AI8" s="32">
        <v>9318501</v>
      </c>
      <c r="AJ8" s="32">
        <v>7658940</v>
      </c>
      <c r="AK8" s="4"/>
    </row>
    <row r="9" spans="9:37" ht="14.5">
      <c r="I9" s="7">
        <v>1999</v>
      </c>
      <c r="J9" s="5">
        <f t="shared" si="0"/>
        <v>0.52854877037955017</v>
      </c>
      <c r="K9" s="5">
        <f t="shared" si="2"/>
        <v>0.47145122962044983</v>
      </c>
      <c r="L9" s="2">
        <f t="shared" si="7"/>
        <v>0.52802564754298387</v>
      </c>
      <c r="M9" s="2">
        <f t="shared" si="7"/>
        <v>0.47197435245701608</v>
      </c>
      <c r="N9" s="131">
        <f t="shared" si="3"/>
        <v>1.4184974140615481</v>
      </c>
      <c r="O9" s="132">
        <f t="shared" si="4"/>
        <v>-0.59325700911081469</v>
      </c>
      <c r="P9" s="138">
        <f t="shared" si="5"/>
        <v>1.7759333463096993</v>
      </c>
      <c r="Q9" s="131">
        <f t="shared" si="8"/>
        <v>-0.31325491639515179</v>
      </c>
      <c r="R9" s="132">
        <f t="shared" si="8"/>
        <v>0.83819499113134199</v>
      </c>
      <c r="S9" s="133">
        <f t="shared" si="9"/>
        <v>0.89355733932535797</v>
      </c>
      <c r="T9" s="142">
        <f t="shared" si="6"/>
        <v>0.74130681165093892</v>
      </c>
      <c r="U9" s="5">
        <f t="shared" si="10"/>
        <v>1.4184974140615481</v>
      </c>
      <c r="X9" s="4" t="s">
        <v>224</v>
      </c>
      <c r="Y9" s="4" t="s">
        <v>6</v>
      </c>
      <c r="Z9" s="7">
        <v>1999</v>
      </c>
      <c r="AA9" s="30">
        <v>10143660</v>
      </c>
      <c r="AB9" s="30">
        <v>9735058</v>
      </c>
      <c r="AC9" s="11">
        <f t="shared" si="1"/>
        <v>12338433.695369629</v>
      </c>
      <c r="AD9" s="7">
        <v>1999</v>
      </c>
      <c r="AE9" s="31">
        <v>2653704</v>
      </c>
      <c r="AF9" s="31">
        <v>2046075</v>
      </c>
      <c r="AG9" s="31">
        <v>879000</v>
      </c>
      <c r="AH9" s="7">
        <v>1999</v>
      </c>
      <c r="AI9" s="32">
        <v>9263382</v>
      </c>
      <c r="AJ9" s="32">
        <v>7529252</v>
      </c>
      <c r="AK9" s="4"/>
    </row>
    <row r="10" spans="9:37" ht="14.5">
      <c r="I10" s="7">
        <v>2000</v>
      </c>
      <c r="J10" s="5">
        <f t="shared" si="0"/>
        <v>0.53368910588658336</v>
      </c>
      <c r="K10" s="5">
        <f t="shared" si="2"/>
        <v>0.46631089411341664</v>
      </c>
      <c r="L10" s="2">
        <f t="shared" si="7"/>
        <v>0.53111893813306676</v>
      </c>
      <c r="M10" s="2">
        <f t="shared" si="7"/>
        <v>0.46888106186693324</v>
      </c>
      <c r="N10" s="131">
        <f t="shared" si="3"/>
        <v>4.187451943862186</v>
      </c>
      <c r="O10" s="132">
        <f t="shared" si="4"/>
        <v>-0.31758017223673107</v>
      </c>
      <c r="P10" s="138">
        <f t="shared" si="5"/>
        <v>2.0532730951771327</v>
      </c>
      <c r="Q10" s="131">
        <f t="shared" si="8"/>
        <v>-0.16867284385048906</v>
      </c>
      <c r="R10" s="132">
        <f t="shared" si="8"/>
        <v>0.96274086916945867</v>
      </c>
      <c r="S10" s="133">
        <f t="shared" si="9"/>
        <v>3.3933839185432162</v>
      </c>
      <c r="T10" s="142">
        <f t="shared" si="6"/>
        <v>0.76689387619474414</v>
      </c>
      <c r="U10" s="5">
        <f t="shared" si="10"/>
        <v>4.187451943862186</v>
      </c>
      <c r="X10" s="4" t="s">
        <v>224</v>
      </c>
      <c r="Y10" s="4" t="s">
        <v>6</v>
      </c>
      <c r="Z10" s="7">
        <v>2000</v>
      </c>
      <c r="AA10" s="30">
        <v>10725777</v>
      </c>
      <c r="AB10" s="30">
        <v>10354090</v>
      </c>
      <c r="AC10" s="11">
        <f t="shared" si="1"/>
        <v>12594394.226629218</v>
      </c>
      <c r="AD10" s="7">
        <v>2000</v>
      </c>
      <c r="AE10" s="31">
        <v>2767186</v>
      </c>
      <c r="AF10" s="31">
        <v>2173796</v>
      </c>
      <c r="AG10" s="31">
        <v>936368</v>
      </c>
      <c r="AH10" s="7">
        <v>2000</v>
      </c>
      <c r="AI10" s="32">
        <v>9234010</v>
      </c>
      <c r="AJ10" s="32">
        <v>7452977</v>
      </c>
      <c r="AK10" s="4"/>
    </row>
    <row r="11" spans="9:37" ht="14.5">
      <c r="I11" s="7">
        <v>2001</v>
      </c>
      <c r="J11" s="5">
        <f t="shared" si="0"/>
        <v>0.53582715404462955</v>
      </c>
      <c r="K11" s="5">
        <f t="shared" si="2"/>
        <v>0.46417284595537045</v>
      </c>
      <c r="L11" s="2">
        <f t="shared" si="7"/>
        <v>0.53475812996560645</v>
      </c>
      <c r="M11" s="2">
        <f t="shared" si="7"/>
        <v>0.46524187003439355</v>
      </c>
      <c r="N11" s="131">
        <f t="shared" si="3"/>
        <v>3.0239371571564533</v>
      </c>
      <c r="O11" s="132">
        <f t="shared" si="4"/>
        <v>-4.3998462387891735</v>
      </c>
      <c r="P11" s="138">
        <f t="shared" si="5"/>
        <v>2.2270487954269669</v>
      </c>
      <c r="Q11" s="131">
        <f t="shared" si="8"/>
        <v>-2.3528535467911054</v>
      </c>
      <c r="R11" s="132">
        <f t="shared" si="8"/>
        <v>1.0361163462422855</v>
      </c>
      <c r="S11" s="133">
        <f t="shared" si="9"/>
        <v>4.3406743577052733</v>
      </c>
      <c r="T11" s="142">
        <f t="shared" si="6"/>
        <v>0.80091527959143927</v>
      </c>
      <c r="U11" s="5">
        <f t="shared" si="10"/>
        <v>3.0239371571564533</v>
      </c>
      <c r="X11" s="4" t="s">
        <v>224</v>
      </c>
      <c r="Y11" s="4" t="s">
        <v>6</v>
      </c>
      <c r="Z11" s="7">
        <v>2001</v>
      </c>
      <c r="AA11" s="30">
        <v>11331627</v>
      </c>
      <c r="AB11" s="30">
        <v>10967325</v>
      </c>
      <c r="AC11" s="11">
        <f t="shared" si="1"/>
        <v>12878024.096675355</v>
      </c>
      <c r="AD11" s="7">
        <v>2001</v>
      </c>
      <c r="AE11" s="31">
        <v>2852142</v>
      </c>
      <c r="AF11" s="31">
        <v>2353831</v>
      </c>
      <c r="AG11" s="31">
        <v>1012222</v>
      </c>
      <c r="AH11" s="7">
        <v>2001</v>
      </c>
      <c r="AI11" s="32">
        <v>8836536</v>
      </c>
      <c r="AJ11" s="32">
        <v>7091822</v>
      </c>
      <c r="AK11" s="4"/>
    </row>
    <row r="12" spans="9:37" ht="14.5">
      <c r="I12" s="7">
        <v>2002</v>
      </c>
      <c r="J12" s="5">
        <f t="shared" si="0"/>
        <v>0.55565427668200729</v>
      </c>
      <c r="K12" s="5">
        <f t="shared" si="2"/>
        <v>0.44434572331799271</v>
      </c>
      <c r="L12" s="2">
        <f t="shared" si="7"/>
        <v>0.54574071536331847</v>
      </c>
      <c r="M12" s="2">
        <f t="shared" si="7"/>
        <v>0.45425928463668158</v>
      </c>
      <c r="N12" s="131">
        <f t="shared" si="3"/>
        <v>2.0053580200894316</v>
      </c>
      <c r="O12" s="132">
        <f t="shared" si="4"/>
        <v>1.3884567664845804E-2</v>
      </c>
      <c r="P12" s="138">
        <f t="shared" si="5"/>
        <v>1.8842806111969423</v>
      </c>
      <c r="Q12" s="131">
        <f t="shared" si="8"/>
        <v>7.5773738899233495E-3</v>
      </c>
      <c r="R12" s="132">
        <f t="shared" si="8"/>
        <v>0.85595196249709216</v>
      </c>
      <c r="S12" s="133">
        <f t="shared" si="9"/>
        <v>1.1418286837024161</v>
      </c>
      <c r="T12" s="142">
        <f t="shared" si="6"/>
        <v>0.81011276984851233</v>
      </c>
      <c r="U12" s="5">
        <f t="shared" si="10"/>
        <v>2.0053580200894316</v>
      </c>
      <c r="X12" s="4" t="s">
        <v>224</v>
      </c>
      <c r="Y12" s="4" t="s">
        <v>6</v>
      </c>
      <c r="Z12" s="7">
        <v>2002</v>
      </c>
      <c r="AA12" s="30">
        <v>11698078</v>
      </c>
      <c r="AB12" s="30">
        <v>11547171</v>
      </c>
      <c r="AC12" s="11">
        <f t="shared" si="1"/>
        <v>13122982.814950654</v>
      </c>
      <c r="AD12" s="7">
        <v>2002</v>
      </c>
      <c r="AE12" s="31">
        <v>2909915</v>
      </c>
      <c r="AF12" s="31">
        <v>2460702</v>
      </c>
      <c r="AG12" s="31">
        <v>1085736</v>
      </c>
      <c r="AH12" s="7">
        <v>2002</v>
      </c>
      <c r="AI12" s="32">
        <v>8837763</v>
      </c>
      <c r="AJ12" s="32">
        <v>7017831</v>
      </c>
      <c r="AK12" s="4"/>
    </row>
    <row r="13" spans="9:37" ht="14.5">
      <c r="I13" s="7">
        <v>2003</v>
      </c>
      <c r="J13" s="5">
        <f t="shared" si="0"/>
        <v>0.56909387678104084</v>
      </c>
      <c r="K13" s="5">
        <f t="shared" si="2"/>
        <v>0.43090612321895916</v>
      </c>
      <c r="L13" s="2">
        <f t="shared" si="7"/>
        <v>0.56237407673152406</v>
      </c>
      <c r="M13" s="2">
        <f t="shared" si="7"/>
        <v>0.43762592326847594</v>
      </c>
      <c r="N13" s="131">
        <f t="shared" si="3"/>
        <v>2.9310724324819404</v>
      </c>
      <c r="O13" s="132">
        <f t="shared" si="4"/>
        <v>-1.5262819032347608</v>
      </c>
      <c r="P13" s="138">
        <f t="shared" si="5"/>
        <v>2.5342085182018081</v>
      </c>
      <c r="Q13" s="131">
        <f t="shared" si="8"/>
        <v>-0.85834137616368189</v>
      </c>
      <c r="R13" s="132">
        <f t="shared" si="8"/>
        <v>1.1090353425329027</v>
      </c>
      <c r="S13" s="133">
        <f t="shared" si="9"/>
        <v>2.6803784661127192</v>
      </c>
      <c r="T13" s="142">
        <f t="shared" si="6"/>
        <v>0.83212048552730156</v>
      </c>
      <c r="U13" s="5">
        <f t="shared" si="10"/>
        <v>2.9310724324819404</v>
      </c>
      <c r="X13" s="4" t="s">
        <v>224</v>
      </c>
      <c r="Y13" s="4" t="s">
        <v>6</v>
      </c>
      <c r="Z13" s="7">
        <v>2003</v>
      </c>
      <c r="AA13" s="30">
        <v>12150880</v>
      </c>
      <c r="AB13" s="30">
        <v>11998320</v>
      </c>
      <c r="AC13" s="11">
        <f t="shared" si="1"/>
        <v>13459796.315965643</v>
      </c>
      <c r="AD13" s="7">
        <v>2003</v>
      </c>
      <c r="AE13" s="31">
        <v>2996469</v>
      </c>
      <c r="AF13" s="31">
        <v>2581146</v>
      </c>
      <c r="AG13" s="31">
        <v>1145460</v>
      </c>
      <c r="AH13" s="7">
        <v>2003</v>
      </c>
      <c r="AI13" s="32">
        <v>8703898</v>
      </c>
      <c r="AJ13" s="32">
        <v>6787303</v>
      </c>
      <c r="AK13" s="4"/>
    </row>
    <row r="14" spans="9:37" ht="14.5">
      <c r="I14" s="7">
        <v>2004</v>
      </c>
      <c r="J14" s="5">
        <f t="shared" si="0"/>
        <v>0.56443758682050582</v>
      </c>
      <c r="K14" s="5">
        <f t="shared" si="2"/>
        <v>0.43556241317949418</v>
      </c>
      <c r="L14" s="2">
        <f t="shared" si="7"/>
        <v>0.56676573180077328</v>
      </c>
      <c r="M14" s="2">
        <f t="shared" si="7"/>
        <v>0.43323426819922667</v>
      </c>
      <c r="N14" s="131">
        <f t="shared" si="3"/>
        <v>4.7401710494739291</v>
      </c>
      <c r="O14" s="132">
        <f t="shared" si="4"/>
        <v>0.6189403635257662</v>
      </c>
      <c r="P14" s="138">
        <f t="shared" si="5"/>
        <v>2.3310487228812349</v>
      </c>
      <c r="Q14" s="131">
        <f t="shared" si="8"/>
        <v>0.35079418807471752</v>
      </c>
      <c r="R14" s="132">
        <f t="shared" si="8"/>
        <v>1.0098901875941937</v>
      </c>
      <c r="S14" s="133">
        <f t="shared" si="9"/>
        <v>3.379486673805018</v>
      </c>
      <c r="T14" s="142">
        <f t="shared" si="6"/>
        <v>0.86072246435223709</v>
      </c>
      <c r="U14" s="5">
        <f t="shared" si="10"/>
        <v>4.7401710494739291</v>
      </c>
      <c r="X14" s="4" t="s">
        <v>224</v>
      </c>
      <c r="Y14" s="4" t="s">
        <v>6</v>
      </c>
      <c r="Z14" s="7">
        <v>2004</v>
      </c>
      <c r="AA14" s="30">
        <v>12803573</v>
      </c>
      <c r="AB14" s="30">
        <v>12437450</v>
      </c>
      <c r="AC14" s="11">
        <f t="shared" si="1"/>
        <v>13777236.191124173</v>
      </c>
      <c r="AD14" s="7">
        <v>2004</v>
      </c>
      <c r="AE14" s="31">
        <v>3141927</v>
      </c>
      <c r="AF14" s="31">
        <v>2787943</v>
      </c>
      <c r="AG14" s="31">
        <v>1242104</v>
      </c>
      <c r="AH14" s="7">
        <v>2004</v>
      </c>
      <c r="AI14" s="32">
        <v>8757937</v>
      </c>
      <c r="AJ14" s="32">
        <v>6912895</v>
      </c>
      <c r="AK14" s="4"/>
    </row>
    <row r="15" spans="9:37" ht="14.5">
      <c r="I15" s="7">
        <v>2005</v>
      </c>
      <c r="J15" s="5">
        <f t="shared" si="0"/>
        <v>0.555219083909825</v>
      </c>
      <c r="K15" s="5">
        <f t="shared" si="2"/>
        <v>0.444780916090175</v>
      </c>
      <c r="L15" s="2">
        <f t="shared" si="7"/>
        <v>0.55982833536516541</v>
      </c>
      <c r="M15" s="2">
        <f t="shared" si="7"/>
        <v>0.44017166463483459</v>
      </c>
      <c r="N15" s="131">
        <f t="shared" si="3"/>
        <v>6.5574629060272116</v>
      </c>
      <c r="O15" s="132">
        <f t="shared" si="4"/>
        <v>1.3295537741607077</v>
      </c>
      <c r="P15" s="138">
        <f t="shared" si="5"/>
        <v>2.5610355389314776</v>
      </c>
      <c r="Q15" s="131">
        <f t="shared" si="8"/>
        <v>0.74432187616686207</v>
      </c>
      <c r="R15" s="132">
        <f t="shared" si="8"/>
        <v>1.1272952763604391</v>
      </c>
      <c r="S15" s="133">
        <f t="shared" si="9"/>
        <v>4.6858457534999101</v>
      </c>
      <c r="T15" s="142">
        <f t="shared" si="6"/>
        <v>0.90201447620840314</v>
      </c>
      <c r="U15" s="5">
        <f t="shared" si="10"/>
        <v>6.5574629060272116</v>
      </c>
      <c r="X15" s="4" t="s">
        <v>224</v>
      </c>
      <c r="Y15" s="4" t="s">
        <v>6</v>
      </c>
      <c r="Z15" s="7">
        <v>2005</v>
      </c>
      <c r="AA15" s="30">
        <v>13358844</v>
      </c>
      <c r="AB15" s="30">
        <v>13135712</v>
      </c>
      <c r="AC15" s="11">
        <f t="shared" si="1"/>
        <v>14134633.103008363</v>
      </c>
      <c r="AD15" s="7">
        <v>2005</v>
      </c>
      <c r="AE15" s="31">
        <v>3354863</v>
      </c>
      <c r="AF15" s="31">
        <v>2971553</v>
      </c>
      <c r="AG15" s="31">
        <v>1330849</v>
      </c>
      <c r="AH15" s="7">
        <v>2005</v>
      </c>
      <c r="AI15" s="32">
        <v>8875156</v>
      </c>
      <c r="AJ15" s="32">
        <v>7159075</v>
      </c>
      <c r="AK15" s="4"/>
    </row>
    <row r="16" spans="9:37" ht="14.5">
      <c r="I16" s="7">
        <v>2006</v>
      </c>
      <c r="J16" s="5">
        <f t="shared" si="0"/>
        <v>0.5518603097417879</v>
      </c>
      <c r="K16" s="5">
        <f t="shared" si="2"/>
        <v>0.4481396902582121</v>
      </c>
      <c r="L16" s="2">
        <f t="shared" si="7"/>
        <v>0.55353969682580639</v>
      </c>
      <c r="M16" s="2">
        <f t="shared" si="7"/>
        <v>0.44646030317419355</v>
      </c>
      <c r="N16" s="131">
        <f t="shared" si="3"/>
        <v>7.028038103955403</v>
      </c>
      <c r="O16" s="132">
        <f t="shared" si="4"/>
        <v>0.57597300336951207</v>
      </c>
      <c r="P16" s="138">
        <f t="shared" si="5"/>
        <v>2.6154420316437665</v>
      </c>
      <c r="Q16" s="131">
        <f t="shared" si="8"/>
        <v>0.31882392166500889</v>
      </c>
      <c r="R16" s="132">
        <f t="shared" si="8"/>
        <v>1.1676910423822047</v>
      </c>
      <c r="S16" s="133">
        <f t="shared" si="9"/>
        <v>5.5415231399081888</v>
      </c>
      <c r="T16" s="142">
        <f t="shared" si="6"/>
        <v>0.95341073303120771</v>
      </c>
      <c r="U16" s="5">
        <f t="shared" si="10"/>
        <v>7.028038103955403</v>
      </c>
      <c r="X16" s="4" t="s">
        <v>224</v>
      </c>
      <c r="Y16" s="4" t="s">
        <v>6</v>
      </c>
      <c r="Z16" s="7">
        <v>2006</v>
      </c>
      <c r="AA16" s="30">
        <v>14056765</v>
      </c>
      <c r="AB16" s="30">
        <v>13712846</v>
      </c>
      <c r="AC16" s="11">
        <f t="shared" si="1"/>
        <v>14509193.086471841</v>
      </c>
      <c r="AD16" s="7">
        <v>2006</v>
      </c>
      <c r="AE16" s="31">
        <v>3599127</v>
      </c>
      <c r="AF16" s="31">
        <v>3209206</v>
      </c>
      <c r="AG16" s="31">
        <v>1428038</v>
      </c>
      <c r="AH16" s="7">
        <v>2006</v>
      </c>
      <c r="AI16" s="32">
        <v>8926422</v>
      </c>
      <c r="AJ16" s="32">
        <v>7197645</v>
      </c>
      <c r="AK16" s="4"/>
    </row>
    <row r="17" spans="9:37" ht="14.5">
      <c r="I17" s="7">
        <v>2007</v>
      </c>
      <c r="J17" s="5">
        <f t="shared" si="0"/>
        <v>0.54748519890327629</v>
      </c>
      <c r="K17" s="5">
        <f t="shared" si="2"/>
        <v>0.45251480109672371</v>
      </c>
      <c r="L17" s="2">
        <f t="shared" si="7"/>
        <v>0.54967275432253215</v>
      </c>
      <c r="M17" s="2">
        <f t="shared" si="7"/>
        <v>0.4503272456774679</v>
      </c>
      <c r="N17" s="131">
        <f t="shared" si="3"/>
        <v>5.1518226418375335</v>
      </c>
      <c r="O17" s="132">
        <f t="shared" si="4"/>
        <v>1.2689658953309646</v>
      </c>
      <c r="P17" s="138">
        <f t="shared" si="5"/>
        <v>2.7815459015091193</v>
      </c>
      <c r="Q17" s="131">
        <f t="shared" si="8"/>
        <v>0.69751597882792937</v>
      </c>
      <c r="R17" s="132">
        <f t="shared" si="8"/>
        <v>1.252605904552051</v>
      </c>
      <c r="S17" s="133">
        <f t="shared" si="9"/>
        <v>3.2017007584575534</v>
      </c>
      <c r="T17" s="142">
        <f t="shared" si="6"/>
        <v>0.98443001423485632</v>
      </c>
      <c r="U17" s="5">
        <f t="shared" si="10"/>
        <v>5.1518226418375335</v>
      </c>
      <c r="X17" s="4" t="s">
        <v>224</v>
      </c>
      <c r="Y17" s="4" t="s">
        <v>6</v>
      </c>
      <c r="Z17" s="7">
        <v>2007</v>
      </c>
      <c r="AA17" s="30">
        <v>15337701</v>
      </c>
      <c r="AB17" s="30">
        <v>14453249</v>
      </c>
      <c r="AC17" s="11">
        <f t="shared" si="1"/>
        <v>14918438.23723709</v>
      </c>
      <c r="AD17" s="7">
        <v>2007</v>
      </c>
      <c r="AE17" s="31">
        <v>3789407</v>
      </c>
      <c r="AF17" s="31">
        <v>3495330</v>
      </c>
      <c r="AG17" s="31">
        <v>1550227</v>
      </c>
      <c r="AH17" s="7">
        <v>2007</v>
      </c>
      <c r="AI17" s="32">
        <v>9040417</v>
      </c>
      <c r="AJ17" s="32">
        <v>7323576</v>
      </c>
      <c r="AK17" s="4"/>
    </row>
    <row r="18" spans="9:37" ht="14.5">
      <c r="I18" s="7">
        <v>2008</v>
      </c>
      <c r="J18" s="5">
        <f t="shared" si="0"/>
        <v>0.55478805752116256</v>
      </c>
      <c r="K18" s="5">
        <f t="shared" si="2"/>
        <v>0.44521194247883744</v>
      </c>
      <c r="L18" s="2">
        <f t="shared" si="7"/>
        <v>0.55113662821221943</v>
      </c>
      <c r="M18" s="2">
        <f t="shared" si="7"/>
        <v>0.44886337178778057</v>
      </c>
      <c r="N18" s="131">
        <f t="shared" si="3"/>
        <v>3.510941910390919</v>
      </c>
      <c r="O18" s="132">
        <f t="shared" si="4"/>
        <v>2.9737647530666322</v>
      </c>
      <c r="P18" s="138">
        <f t="shared" si="5"/>
        <v>2.8009286748197582</v>
      </c>
      <c r="Q18" s="131">
        <f t="shared" si="8"/>
        <v>1.638950679101487</v>
      </c>
      <c r="R18" s="132">
        <f t="shared" si="8"/>
        <v>1.2572342891166766</v>
      </c>
      <c r="S18" s="133">
        <f t="shared" si="9"/>
        <v>0.61475694217275545</v>
      </c>
      <c r="T18" s="142">
        <f t="shared" si="6"/>
        <v>0.99050050635576636</v>
      </c>
      <c r="U18" s="5">
        <f t="shared" si="10"/>
        <v>3.510941910390919</v>
      </c>
      <c r="X18" s="4" t="s">
        <v>224</v>
      </c>
      <c r="Y18" s="4" t="s">
        <v>6</v>
      </c>
      <c r="Z18" s="7">
        <v>2008</v>
      </c>
      <c r="AA18" s="30">
        <v>16458228</v>
      </c>
      <c r="AB18" s="30">
        <v>15773372</v>
      </c>
      <c r="AC18" s="11">
        <f t="shared" si="1"/>
        <v>15342199.979968634</v>
      </c>
      <c r="AD18" s="7">
        <v>2008</v>
      </c>
      <c r="AE18" s="31">
        <v>3924814</v>
      </c>
      <c r="AF18" s="31">
        <v>3667964</v>
      </c>
      <c r="AG18" s="31">
        <v>1661212</v>
      </c>
      <c r="AH18" s="7">
        <v>2008</v>
      </c>
      <c r="AI18" s="32">
        <v>9313295</v>
      </c>
      <c r="AJ18" s="32">
        <v>7602847</v>
      </c>
      <c r="AK18" s="4"/>
    </row>
    <row r="19" spans="9:37" ht="14.5">
      <c r="I19" s="7">
        <v>2009</v>
      </c>
      <c r="J19" s="5">
        <f t="shared" si="0"/>
        <v>0.55228638290319532</v>
      </c>
      <c r="K19" s="5">
        <f t="shared" si="2"/>
        <v>0.44771361709680468</v>
      </c>
      <c r="L19" s="2">
        <f t="shared" si="7"/>
        <v>0.55353722021217888</v>
      </c>
      <c r="M19" s="2">
        <f t="shared" si="7"/>
        <v>0.44646277978782106</v>
      </c>
      <c r="N19" s="131">
        <f t="shared" si="3"/>
        <v>-5.4239855815922056</v>
      </c>
      <c r="O19" s="132">
        <f t="shared" si="4"/>
        <v>-2.4284432773576725</v>
      </c>
      <c r="P19" s="138">
        <f t="shared" si="5"/>
        <v>2.0446441399890602</v>
      </c>
      <c r="Q19" s="131">
        <f t="shared" si="8"/>
        <v>-1.3442337411915193</v>
      </c>
      <c r="R19" s="132">
        <f t="shared" si="8"/>
        <v>0.91285750641639463</v>
      </c>
      <c r="S19" s="133">
        <f t="shared" si="9"/>
        <v>-4.9926093468170807</v>
      </c>
      <c r="T19" s="142">
        <f t="shared" si="6"/>
        <v>0.9422628634354302</v>
      </c>
      <c r="U19" s="5">
        <f t="shared" si="10"/>
        <v>-5.4239855815922056</v>
      </c>
      <c r="X19" s="4" t="s">
        <v>224</v>
      </c>
      <c r="Y19" s="4" t="s">
        <v>6</v>
      </c>
      <c r="Z19" s="7">
        <v>2009</v>
      </c>
      <c r="AA19" s="30">
        <v>16557557</v>
      </c>
      <c r="AB19" s="30">
        <v>16798204</v>
      </c>
      <c r="AC19" s="11">
        <f t="shared" si="1"/>
        <v>15659122.29872554</v>
      </c>
      <c r="AD19" s="7">
        <v>2009</v>
      </c>
      <c r="AE19" s="31">
        <v>3717603</v>
      </c>
      <c r="AF19" s="31">
        <v>3578059</v>
      </c>
      <c r="AG19" s="31">
        <v>1610110</v>
      </c>
      <c r="AH19" s="7">
        <v>2009</v>
      </c>
      <c r="AI19" s="32">
        <v>9089851</v>
      </c>
      <c r="AJ19" s="32">
        <v>7406286</v>
      </c>
      <c r="AK19" s="4"/>
    </row>
    <row r="20" spans="9:37" ht="14.5">
      <c r="I20" s="7">
        <v>2010</v>
      </c>
      <c r="J20" s="5">
        <f t="shared" si="0"/>
        <v>0.5608787082567015</v>
      </c>
      <c r="K20" s="5">
        <f t="shared" si="2"/>
        <v>0.4391212917432985</v>
      </c>
      <c r="L20" s="2">
        <f t="shared" si="7"/>
        <v>0.55658254557994846</v>
      </c>
      <c r="M20" s="2">
        <f t="shared" si="7"/>
        <v>0.44341745442005159</v>
      </c>
      <c r="N20" s="131">
        <f t="shared" si="3"/>
        <v>2.958280478802422</v>
      </c>
      <c r="O20" s="132">
        <f t="shared" si="4"/>
        <v>9.4896009679246163E-2</v>
      </c>
      <c r="P20" s="138">
        <f t="shared" si="5"/>
        <v>1.9537317818336675</v>
      </c>
      <c r="Q20" s="131">
        <f t="shared" si="8"/>
        <v>5.2817462632654258E-2</v>
      </c>
      <c r="R20" s="132">
        <f t="shared" si="8"/>
        <v>0.86631877332023643</v>
      </c>
      <c r="S20" s="133">
        <f t="shared" si="9"/>
        <v>2.0391442428495314</v>
      </c>
      <c r="T20" s="142">
        <f t="shared" si="6"/>
        <v>0.96167420235176571</v>
      </c>
      <c r="U20" s="5">
        <f t="shared" si="10"/>
        <v>2.958280478802422</v>
      </c>
      <c r="X20" s="4" t="s">
        <v>224</v>
      </c>
      <c r="Y20" s="4" t="s">
        <v>6</v>
      </c>
      <c r="Z20" s="7">
        <v>2010</v>
      </c>
      <c r="AA20" s="30">
        <v>16603324</v>
      </c>
      <c r="AB20" s="30">
        <v>16884228</v>
      </c>
      <c r="AC20" s="11">
        <f t="shared" si="1"/>
        <v>15968067.702956792</v>
      </c>
      <c r="AD20" s="7">
        <v>2010</v>
      </c>
      <c r="AE20" s="31">
        <v>3829223</v>
      </c>
      <c r="AF20" s="31">
        <v>3613528</v>
      </c>
      <c r="AG20" s="31">
        <v>1639680</v>
      </c>
      <c r="AH20" s="7">
        <v>2010</v>
      </c>
      <c r="AI20" s="32">
        <v>9098481</v>
      </c>
      <c r="AJ20" s="32">
        <v>7360844</v>
      </c>
      <c r="AK20" s="4"/>
    </row>
    <row r="21" spans="9:37" ht="14.5">
      <c r="I21" s="7">
        <v>2011</v>
      </c>
      <c r="J21" s="5">
        <f t="shared" si="0"/>
        <v>0.56557583957245139</v>
      </c>
      <c r="K21" s="5">
        <f t="shared" si="2"/>
        <v>0.43442416042754861</v>
      </c>
      <c r="L21" s="2">
        <f t="shared" si="7"/>
        <v>0.5632272739145765</v>
      </c>
      <c r="M21" s="2">
        <f t="shared" si="7"/>
        <v>0.43677272608542356</v>
      </c>
      <c r="N21" s="131">
        <f t="shared" si="3"/>
        <v>1.7409874433377936</v>
      </c>
      <c r="O21" s="132">
        <f t="shared" si="4"/>
        <v>8.0332787709380682E-2</v>
      </c>
      <c r="P21" s="138">
        <f t="shared" si="5"/>
        <v>1.9439683477038727</v>
      </c>
      <c r="Q21" s="131">
        <f t="shared" si="8"/>
        <v>4.5245617027512876E-2</v>
      </c>
      <c r="R21" s="132">
        <f t="shared" si="8"/>
        <v>0.84907235465039699</v>
      </c>
      <c r="S21" s="133">
        <f t="shared" si="9"/>
        <v>0.84666947165988382</v>
      </c>
      <c r="T21" s="142">
        <f t="shared" si="6"/>
        <v>0.96985097049386526</v>
      </c>
      <c r="U21" s="5">
        <f t="shared" si="10"/>
        <v>1.7409874433377936</v>
      </c>
      <c r="X21" s="4" t="s">
        <v>224</v>
      </c>
      <c r="Y21" s="4" t="s">
        <v>6</v>
      </c>
      <c r="Z21" s="7">
        <v>2011</v>
      </c>
      <c r="AA21" s="30">
        <v>16851224</v>
      </c>
      <c r="AB21" s="30">
        <v>16929245</v>
      </c>
      <c r="AC21" s="11">
        <f t="shared" si="1"/>
        <v>16281518.707937203</v>
      </c>
      <c r="AD21" s="7">
        <v>2011</v>
      </c>
      <c r="AE21" s="31">
        <v>3896473</v>
      </c>
      <c r="AF21" s="31">
        <v>3668903</v>
      </c>
      <c r="AG21" s="31">
        <v>1677353</v>
      </c>
      <c r="AH21" s="7">
        <v>2011</v>
      </c>
      <c r="AI21" s="32">
        <v>9105793</v>
      </c>
      <c r="AJ21" s="32">
        <v>7360633</v>
      </c>
      <c r="AK21" s="4"/>
    </row>
    <row r="22" spans="9:37" ht="14.5">
      <c r="I22" s="7">
        <v>2012</v>
      </c>
      <c r="J22" s="5">
        <f t="shared" si="0"/>
        <v>0.57201361651055815</v>
      </c>
      <c r="K22" s="5">
        <f t="shared" si="2"/>
        <v>0.42798638348944185</v>
      </c>
      <c r="L22" s="2">
        <f t="shared" si="7"/>
        <v>0.56879472804150477</v>
      </c>
      <c r="M22" s="2">
        <f t="shared" si="7"/>
        <v>0.43120527195849523</v>
      </c>
      <c r="N22" s="131">
        <f t="shared" si="3"/>
        <v>-0.84232179346610536</v>
      </c>
      <c r="O22" s="132">
        <f t="shared" si="4"/>
        <v>-1.2015058890586516</v>
      </c>
      <c r="P22" s="138">
        <f t="shared" si="5"/>
        <v>1.8927083394526534</v>
      </c>
      <c r="Q22" s="131">
        <f t="shared" si="8"/>
        <v>-0.68341021540738212</v>
      </c>
      <c r="R22" s="132">
        <f t="shared" si="8"/>
        <v>0.81614581425179333</v>
      </c>
      <c r="S22" s="133">
        <f t="shared" si="9"/>
        <v>-0.97505739231051658</v>
      </c>
      <c r="T22" s="142">
        <f t="shared" si="6"/>
        <v>0.96044032108667121</v>
      </c>
      <c r="U22" s="5">
        <f t="shared" si="10"/>
        <v>-0.84232179346610536</v>
      </c>
      <c r="X22" s="4" t="s">
        <v>224</v>
      </c>
      <c r="Y22" s="4" t="s">
        <v>6</v>
      </c>
      <c r="Z22" s="7">
        <v>2012</v>
      </c>
      <c r="AA22" s="30">
        <v>16866250</v>
      </c>
      <c r="AB22" s="30">
        <v>17173206</v>
      </c>
      <c r="AC22" s="11">
        <f t="shared" si="1"/>
        <v>16592615.157466272</v>
      </c>
      <c r="AD22" s="7">
        <v>2012</v>
      </c>
      <c r="AE22" s="31">
        <v>3863790</v>
      </c>
      <c r="AF22" s="31">
        <v>3677512</v>
      </c>
      <c r="AG22" s="31">
        <v>1719788</v>
      </c>
      <c r="AH22" s="7">
        <v>2012</v>
      </c>
      <c r="AI22" s="32">
        <v>8997041</v>
      </c>
      <c r="AJ22" s="32">
        <v>7355533</v>
      </c>
      <c r="AK22" s="4"/>
    </row>
    <row r="23" spans="9:37" ht="14.5">
      <c r="I23" s="7">
        <v>2013</v>
      </c>
      <c r="J23" s="5">
        <f t="shared" si="0"/>
        <v>0.5652317837738744</v>
      </c>
      <c r="K23" s="5">
        <f t="shared" si="2"/>
        <v>0.4347682162261256</v>
      </c>
      <c r="L23" s="2">
        <f t="shared" si="7"/>
        <v>0.56862270014221628</v>
      </c>
      <c r="M23" s="2">
        <f t="shared" si="7"/>
        <v>0.43137729985778372</v>
      </c>
      <c r="N23" s="131">
        <f t="shared" si="3"/>
        <v>-1.5918281014570823E-2</v>
      </c>
      <c r="O23" s="132">
        <f t="shared" si="4"/>
        <v>-0.36462806865635855</v>
      </c>
      <c r="P23" s="138">
        <f t="shared" si="5"/>
        <v>2.8123559131561393</v>
      </c>
      <c r="Q23" s="131">
        <f t="shared" si="8"/>
        <v>-0.20733579694702001</v>
      </c>
      <c r="R23" s="132">
        <f t="shared" si="8"/>
        <v>1.2131865000563671</v>
      </c>
      <c r="S23" s="133">
        <f t="shared" si="9"/>
        <v>-1.0217689841239179</v>
      </c>
      <c r="T23" s="142">
        <f t="shared" si="6"/>
        <v>0.95067680500772156</v>
      </c>
      <c r="U23" s="5">
        <f t="shared" si="10"/>
        <v>-1.5918281014570823E-2</v>
      </c>
      <c r="X23" s="4" t="s">
        <v>224</v>
      </c>
      <c r="Y23" s="4" t="s">
        <v>6</v>
      </c>
      <c r="Z23" s="7">
        <v>2013</v>
      </c>
      <c r="AA23" s="30">
        <v>16921081</v>
      </c>
      <c r="AB23" s="30">
        <v>17347322</v>
      </c>
      <c r="AC23" s="11">
        <f t="shared" si="1"/>
        <v>17065882.336538833</v>
      </c>
      <c r="AD23" s="7">
        <v>2013</v>
      </c>
      <c r="AE23" s="31">
        <v>3863175</v>
      </c>
      <c r="AF23" s="31">
        <v>3713015</v>
      </c>
      <c r="AG23" s="31">
        <v>1735350</v>
      </c>
      <c r="AH23" s="7">
        <v>2013</v>
      </c>
      <c r="AI23" s="32">
        <v>8964295</v>
      </c>
      <c r="AJ23" s="32">
        <v>7412248</v>
      </c>
      <c r="AK23" s="4"/>
    </row>
    <row r="24" spans="9:37" ht="14.5">
      <c r="I24" s="7">
        <v>2014</v>
      </c>
      <c r="J24" s="5">
        <f t="shared" si="0"/>
        <v>0.55246524125083896</v>
      </c>
      <c r="K24" s="5">
        <f t="shared" si="2"/>
        <v>0.44753475874916104</v>
      </c>
      <c r="L24" s="2">
        <f t="shared" si="7"/>
        <v>0.55884851251235668</v>
      </c>
      <c r="M24" s="2">
        <f t="shared" si="7"/>
        <v>0.44115148748764332</v>
      </c>
      <c r="N24" s="131">
        <f t="shared" si="3"/>
        <v>2.8181338945573842</v>
      </c>
      <c r="O24" s="132">
        <f t="shared" si="4"/>
        <v>1.0878562120343105</v>
      </c>
      <c r="P24" s="138">
        <f t="shared" si="5"/>
        <v>1.790949457843638</v>
      </c>
      <c r="Q24" s="131">
        <f t="shared" si="8"/>
        <v>0.60794682592270133</v>
      </c>
      <c r="R24" s="132">
        <f t="shared" si="8"/>
        <v>0.79008001734290922</v>
      </c>
      <c r="S24" s="133">
        <f t="shared" si="9"/>
        <v>1.4201070512917735</v>
      </c>
      <c r="T24" s="142">
        <f>T25*EXP(-S25/100)</f>
        <v>0.96427375043331809</v>
      </c>
      <c r="U24" s="5">
        <f t="shared" si="10"/>
        <v>2.8181338945573842</v>
      </c>
      <c r="X24" s="4" t="s">
        <v>224</v>
      </c>
      <c r="Y24" s="4" t="s">
        <v>6</v>
      </c>
      <c r="Z24" s="7">
        <v>2014</v>
      </c>
      <c r="AA24" s="30">
        <v>17294030</v>
      </c>
      <c r="AB24" s="30">
        <v>17226859</v>
      </c>
      <c r="AC24" s="11">
        <f t="shared" si="1"/>
        <v>17374277.017062031</v>
      </c>
      <c r="AD24" s="7">
        <v>2014</v>
      </c>
      <c r="AE24" s="31">
        <v>3973593</v>
      </c>
      <c r="AF24" s="31">
        <v>3930576</v>
      </c>
      <c r="AG24" s="31">
        <v>1799718</v>
      </c>
      <c r="AH24" s="7">
        <v>2014</v>
      </c>
      <c r="AI24" s="32">
        <v>9062346</v>
      </c>
      <c r="AJ24" s="32">
        <v>7510761</v>
      </c>
      <c r="AK24" s="4"/>
    </row>
    <row r="25" spans="9:37" ht="14.5">
      <c r="I25" s="7">
        <v>2015</v>
      </c>
      <c r="J25" s="5">
        <f t="shared" si="0"/>
        <v>0.54572212945575649</v>
      </c>
      <c r="K25" s="5">
        <f t="shared" si="2"/>
        <v>0.45427787054424351</v>
      </c>
      <c r="L25" s="2">
        <f t="shared" si="7"/>
        <v>0.54909368535329772</v>
      </c>
      <c r="M25" s="2">
        <f t="shared" si="7"/>
        <v>0.45090631464670228</v>
      </c>
      <c r="N25" s="131">
        <f t="shared" si="3"/>
        <v>4.7087328274152185</v>
      </c>
      <c r="O25" s="132">
        <f t="shared" si="4"/>
        <v>0.15041076345561066</v>
      </c>
      <c r="P25" s="138">
        <f t="shared" si="5"/>
        <v>2.191448809446328</v>
      </c>
      <c r="Q25" s="131">
        <f t="shared" si="8"/>
        <v>8.2589600422644377E-2</v>
      </c>
      <c r="R25" s="132">
        <f t="shared" si="8"/>
        <v>0.98813810640434707</v>
      </c>
      <c r="S25" s="133">
        <f t="shared" si="9"/>
        <v>3.6380051205882271</v>
      </c>
      <c r="T25" s="142">
        <v>1</v>
      </c>
      <c r="U25" s="5">
        <f t="shared" si="10"/>
        <v>4.7087328274152185</v>
      </c>
      <c r="X25" s="4" t="s">
        <v>224</v>
      </c>
      <c r="Y25" s="4" t="s">
        <v>6</v>
      </c>
      <c r="Z25" s="7">
        <v>2015</v>
      </c>
      <c r="AA25" s="30">
        <v>17759228</v>
      </c>
      <c r="AB25" s="30">
        <v>17677203</v>
      </c>
      <c r="AC25" s="11">
        <f>AA25</f>
        <v>17759228</v>
      </c>
      <c r="AD25" s="7">
        <v>2015</v>
      </c>
      <c r="AE25" s="31">
        <v>4165174</v>
      </c>
      <c r="AF25" s="31">
        <v>4165174</v>
      </c>
      <c r="AG25" s="31">
        <v>1891335</v>
      </c>
      <c r="AH25" s="7">
        <v>2015</v>
      </c>
      <c r="AI25" s="32">
        <v>9075987</v>
      </c>
      <c r="AJ25" s="32">
        <v>7551924</v>
      </c>
      <c r="AK25" s="4"/>
    </row>
    <row r="26" spans="9:37" ht="14.5">
      <c r="I26" s="7">
        <v>2016</v>
      </c>
      <c r="J26" s="5">
        <f t="shared" si="0"/>
        <v>0.55569204665774097</v>
      </c>
      <c r="K26" s="5">
        <f t="shared" si="2"/>
        <v>0.44430795334225903</v>
      </c>
      <c r="L26" s="2">
        <f t="shared" si="7"/>
        <v>0.55070708805674873</v>
      </c>
      <c r="M26" s="2">
        <f t="shared" si="7"/>
        <v>0.44929291194325127</v>
      </c>
      <c r="N26" s="131">
        <f t="shared" si="3"/>
        <v>2.4675900122231198</v>
      </c>
      <c r="O26" s="132">
        <f t="shared" si="4"/>
        <v>2.857925235996106</v>
      </c>
      <c r="P26" s="138">
        <f t="shared" si="5"/>
        <v>1.8637320151746906</v>
      </c>
      <c r="Q26" s="131">
        <f t="shared" si="8"/>
        <v>1.5738796845993119</v>
      </c>
      <c r="R26" s="132">
        <f t="shared" si="8"/>
        <v>0.83736158417970052</v>
      </c>
      <c r="S26" s="133">
        <f t="shared" si="9"/>
        <v>5.6348743444107341E-2</v>
      </c>
      <c r="T26" s="142">
        <f>T25*EXP(S26/100)</f>
        <v>1.0005636462233092</v>
      </c>
      <c r="U26" s="5">
        <f t="shared" si="10"/>
        <v>2.4675900122231198</v>
      </c>
      <c r="X26" s="4" t="s">
        <v>224</v>
      </c>
      <c r="Y26" s="4" t="s">
        <v>6</v>
      </c>
      <c r="Z26" s="7">
        <v>2016</v>
      </c>
      <c r="AA26" s="30">
        <v>18139686</v>
      </c>
      <c r="AB26" s="30">
        <v>18093316</v>
      </c>
      <c r="AC26" s="11">
        <f>AC25*(AB26/AA25)</f>
        <v>18093316</v>
      </c>
      <c r="AD26" s="7">
        <v>2016</v>
      </c>
      <c r="AE26" s="31">
        <v>4269232</v>
      </c>
      <c r="AF26" s="31">
        <v>4314719</v>
      </c>
      <c r="AG26" s="31">
        <v>2002589</v>
      </c>
      <c r="AH26" s="7">
        <v>2016</v>
      </c>
      <c r="AI26" s="32">
        <v>9339114</v>
      </c>
      <c r="AJ26" s="32">
        <v>7800291</v>
      </c>
      <c r="AK26" s="4"/>
    </row>
    <row r="27" spans="9:37" ht="14.5">
      <c r="I27" s="7">
        <v>2017</v>
      </c>
      <c r="J27" s="5">
        <f t="shared" si="0"/>
        <v>0.56974382021908321</v>
      </c>
      <c r="K27" s="5">
        <f t="shared" si="2"/>
        <v>0.43025617978091679</v>
      </c>
      <c r="L27" s="2">
        <f t="shared" si="7"/>
        <v>0.56271793343841203</v>
      </c>
      <c r="M27" s="2">
        <f t="shared" si="7"/>
        <v>0.43728206656158791</v>
      </c>
      <c r="N27" s="131">
        <f t="shared" si="3"/>
        <v>5.070111565139257</v>
      </c>
      <c r="O27" s="132">
        <f t="shared" si="4"/>
        <v>1.6718135538624779</v>
      </c>
      <c r="P27" s="138">
        <f t="shared" si="5"/>
        <v>2.075989357118857</v>
      </c>
      <c r="Q27" s="131">
        <f t="shared" si="8"/>
        <v>0.94075946812382094</v>
      </c>
      <c r="R27" s="132">
        <f t="shared" si="8"/>
        <v>0.90779291624079617</v>
      </c>
      <c r="S27" s="133">
        <f t="shared" si="9"/>
        <v>3.2215591807746402</v>
      </c>
      <c r="T27" s="142">
        <f>T26*EXP(S27/100)</f>
        <v>1.0333222316928055</v>
      </c>
      <c r="U27" s="5">
        <f t="shared" si="10"/>
        <v>5.070111565139257</v>
      </c>
      <c r="X27" s="4" t="s">
        <v>224</v>
      </c>
      <c r="Y27" s="4" t="s">
        <v>6</v>
      </c>
      <c r="Z27" s="7">
        <v>2017</v>
      </c>
      <c r="AA27" s="30">
        <v>18647502</v>
      </c>
      <c r="AB27" s="30">
        <v>18520200</v>
      </c>
      <c r="AC27" s="11">
        <f>AC26*(AB27/AA26)</f>
        <v>18472857.302116476</v>
      </c>
      <c r="AD27" s="7">
        <v>2017</v>
      </c>
      <c r="AE27" s="31">
        <v>4491268</v>
      </c>
      <c r="AF27" s="31">
        <v>4592620</v>
      </c>
      <c r="AG27" s="31">
        <v>2185084</v>
      </c>
      <c r="AH27" s="7">
        <v>2017</v>
      </c>
      <c r="AI27" s="32">
        <v>9496559</v>
      </c>
      <c r="AJ27" s="32">
        <v>7930385</v>
      </c>
      <c r="AK27" s="4"/>
    </row>
    <row r="28" spans="9:37" ht="14.5">
      <c r="I28" s="7">
        <v>2018</v>
      </c>
      <c r="J28" s="5">
        <f t="shared" si="0"/>
        <v>0.58815986769215933</v>
      </c>
      <c r="K28" s="5">
        <f t="shared" si="2"/>
        <v>0.41184013230784067</v>
      </c>
      <c r="L28" s="2">
        <f t="shared" si="7"/>
        <v>0.57895184395562127</v>
      </c>
      <c r="M28" s="2">
        <f t="shared" si="7"/>
        <v>0.42104815604437873</v>
      </c>
      <c r="N28" s="131">
        <f t="shared" si="3"/>
        <v>3.3290468480497992</v>
      </c>
      <c r="O28" s="132">
        <f t="shared" si="4"/>
        <v>1.7864426550211476</v>
      </c>
      <c r="P28" s="138">
        <f t="shared" si="5"/>
        <v>2.6553182014836807</v>
      </c>
      <c r="Q28" s="131">
        <f t="shared" si="8"/>
        <v>1.0342642692454693</v>
      </c>
      <c r="R28" s="132">
        <f t="shared" si="8"/>
        <v>1.1180168324457798</v>
      </c>
      <c r="S28" s="133">
        <f t="shared" si="9"/>
        <v>1.1767657463585501</v>
      </c>
      <c r="T28" s="142">
        <f>T27*EXP(S28/100)</f>
        <v>1.0455538413108125</v>
      </c>
      <c r="U28" s="5">
        <f t="shared" si="10"/>
        <v>3.3290468480497992</v>
      </c>
      <c r="X28" s="4" t="s">
        <v>224</v>
      </c>
      <c r="Y28" s="4" t="s">
        <v>6</v>
      </c>
      <c r="Z28" s="7">
        <v>2018</v>
      </c>
      <c r="AA28" s="30">
        <v>19492384</v>
      </c>
      <c r="AB28" s="30">
        <v>19149285</v>
      </c>
      <c r="AC28" s="11">
        <f>AC27*(AB28/AA27)</f>
        <v>18969940.812584952</v>
      </c>
      <c r="AD28" s="7">
        <v>2018</v>
      </c>
      <c r="AE28" s="31">
        <v>4643301</v>
      </c>
      <c r="AF28" s="31">
        <v>4875019</v>
      </c>
      <c r="AG28" s="31">
        <v>2399164</v>
      </c>
      <c r="AH28" s="7">
        <v>2018</v>
      </c>
      <c r="AI28" s="32">
        <v>9667734</v>
      </c>
      <c r="AJ28" s="32">
        <v>8089337</v>
      </c>
      <c r="AK28" s="4"/>
    </row>
    <row r="29" spans="9:37" ht="14.5">
      <c r="I29" s="7">
        <v>2019</v>
      </c>
      <c r="J29" s="5">
        <f t="shared" si="0"/>
        <v>0.58641692493650965</v>
      </c>
      <c r="K29" s="5">
        <f t="shared" si="2"/>
        <v>0.41358307506349035</v>
      </c>
      <c r="L29" s="2">
        <f t="shared" si="7"/>
        <v>0.58728839631433449</v>
      </c>
      <c r="M29" s="2">
        <f t="shared" si="7"/>
        <v>0.41271160368566551</v>
      </c>
      <c r="N29" s="134">
        <f t="shared" si="3"/>
        <v>2.9620685075254727</v>
      </c>
      <c r="O29" s="135">
        <f t="shared" si="4"/>
        <v>0.32057429639458235</v>
      </c>
      <c r="P29" s="139">
        <f t="shared" si="5"/>
        <v>2.8711684146365712</v>
      </c>
      <c r="Q29" s="134">
        <f t="shared" si="8"/>
        <v>0.18826956442917042</v>
      </c>
      <c r="R29" s="135">
        <f t="shared" si="8"/>
        <v>1.1849645208562891</v>
      </c>
      <c r="S29" s="136">
        <f t="shared" si="9"/>
        <v>1.588834422240013</v>
      </c>
      <c r="T29" s="143">
        <f>T28*EXP(S29/100)</f>
        <v>1.0622986318905698</v>
      </c>
      <c r="U29" s="5">
        <f t="shared" si="10"/>
        <v>2.9620685075254727</v>
      </c>
      <c r="X29" s="4" t="s">
        <v>224</v>
      </c>
      <c r="Y29" s="4" t="s">
        <v>6</v>
      </c>
      <c r="Z29" s="7">
        <v>2019</v>
      </c>
      <c r="AA29" s="30">
        <v>20704832</v>
      </c>
      <c r="AB29" s="30">
        <v>20060155</v>
      </c>
      <c r="AC29" s="11">
        <f>AC28*(AB29/AA28)</f>
        <v>19522494.17214847</v>
      </c>
      <c r="AD29" s="7">
        <v>2019</v>
      </c>
      <c r="AE29" s="31">
        <v>4782896</v>
      </c>
      <c r="AF29" s="31">
        <v>5231739</v>
      </c>
      <c r="AG29" s="31">
        <v>2585613</v>
      </c>
      <c r="AH29" s="7">
        <v>2019</v>
      </c>
      <c r="AI29" s="32">
        <v>9698776</v>
      </c>
      <c r="AJ29" s="32">
        <v>8173873</v>
      </c>
      <c r="AK29" s="4"/>
    </row>
    <row r="30" spans="9:37" ht="14.5">
      <c r="Z30" s="8"/>
      <c r="AA30" s="30"/>
      <c r="AB30" s="30"/>
      <c r="AC30" s="8"/>
      <c r="AD30" s="8"/>
      <c r="AE30" s="31"/>
      <c r="AF30" s="31"/>
      <c r="AG30" s="31"/>
      <c r="AH30" s="8"/>
      <c r="AI30" s="32"/>
      <c r="AJ30" s="32"/>
    </row>
    <row r="31" spans="9:37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7">
      <c r="J32" s="6" t="s">
        <v>23</v>
      </c>
      <c r="L32" s="6" t="s">
        <v>19</v>
      </c>
      <c r="Z32" s="8"/>
      <c r="AA32" s="8"/>
    </row>
    <row r="34" spans="28:50" ht="14.5">
      <c r="AE34" s="16"/>
    </row>
    <row r="35" spans="28:50" ht="14.5">
      <c r="AB35" s="16"/>
      <c r="AC35" s="2"/>
      <c r="AE35" s="16"/>
      <c r="AF35" s="2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28:50" ht="14.5">
      <c r="AB36" s="16"/>
      <c r="AC36" s="2"/>
      <c r="AE36" s="16"/>
      <c r="AF36" s="2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28:50" ht="14.5">
      <c r="AB37" s="16"/>
      <c r="AC37" s="2"/>
      <c r="AE37" s="16"/>
      <c r="AF37" s="2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28:50" ht="14.5">
      <c r="AB38" s="16"/>
      <c r="AC38" s="2"/>
      <c r="AE38" s="16"/>
      <c r="AF38" s="2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28:50" ht="14.5">
      <c r="AB39" s="16"/>
      <c r="AC39" s="2"/>
      <c r="AE39" s="16"/>
      <c r="AF39" s="2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28:50" ht="14.5">
      <c r="AB40" s="16"/>
      <c r="AC40" s="2"/>
      <c r="AE40" s="16"/>
      <c r="AF40" s="2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8:50" ht="14.5">
      <c r="AB41" s="16"/>
      <c r="AC41" s="2"/>
      <c r="AE41" s="16"/>
      <c r="AF41" s="2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28:50" ht="14.5">
      <c r="AB42" s="16"/>
      <c r="AC42" s="2"/>
      <c r="AE42" s="16"/>
      <c r="AF42" s="2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28:50" ht="14.5">
      <c r="AB43" s="16"/>
      <c r="AC43" s="2"/>
      <c r="AE43" s="16"/>
      <c r="AF43" s="2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8:50" ht="14.5">
      <c r="AB44" s="16"/>
      <c r="AC44" s="2"/>
      <c r="AE44" s="16"/>
      <c r="AF44" s="2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8:50" ht="14.5">
      <c r="AB45" s="16"/>
      <c r="AC45" s="2"/>
      <c r="AE45" s="16"/>
      <c r="AF45" s="2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8:50" ht="14.5">
      <c r="AB46" s="16"/>
      <c r="AC46" s="2"/>
      <c r="AE46" s="16"/>
      <c r="AF46" s="2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8:50" ht="14.5">
      <c r="AB47" s="16"/>
      <c r="AC47" s="2"/>
      <c r="AE47" s="16"/>
      <c r="AF47" s="2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8:50" ht="14.5">
      <c r="AB48" s="16"/>
      <c r="AC48" s="2"/>
      <c r="AE48" s="16"/>
      <c r="AF48" s="2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8:50" ht="14.5">
      <c r="AB49" s="16"/>
      <c r="AC49" s="2"/>
      <c r="AE49" s="16"/>
      <c r="AF49" s="2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28:50" ht="14.5">
      <c r="AB50" s="16"/>
      <c r="AC50" s="2"/>
      <c r="AE50" s="16"/>
      <c r="AF50" s="2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28:50" ht="14.5">
      <c r="AB51" s="16"/>
      <c r="AC51" s="2"/>
      <c r="AE51" s="16"/>
      <c r="AF51" s="2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28:50" ht="14.5">
      <c r="AB52" s="16"/>
      <c r="AC52" s="2"/>
      <c r="AE52" s="16"/>
      <c r="AF52" s="2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28:50" ht="14.5">
      <c r="AB53" s="16"/>
      <c r="AC53" s="2"/>
      <c r="AE53" s="16"/>
      <c r="AF53" s="2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28:50" ht="14.5">
      <c r="AB54" s="16"/>
      <c r="AC54" s="2"/>
      <c r="AE54" s="16"/>
      <c r="AF54" s="2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28:50" ht="14.5">
      <c r="AB55" s="16"/>
      <c r="AC55" s="2"/>
      <c r="AE55" s="16"/>
      <c r="AF55" s="2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28:50" ht="14.5">
      <c r="AB56" s="16"/>
      <c r="AC56" s="2"/>
      <c r="AE56" s="16"/>
      <c r="AF56" s="2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28:50"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28:50">
      <c r="AM58" s="5"/>
    </row>
    <row r="59" spans="28:50">
      <c r="AM59" s="5"/>
    </row>
    <row r="60" spans="28:50">
      <c r="AM60" s="5"/>
    </row>
    <row r="61" spans="28:50">
      <c r="AM61" s="5"/>
    </row>
    <row r="62" spans="28:50">
      <c r="AM62" s="5"/>
    </row>
    <row r="63" spans="28:50">
      <c r="AM63" s="5"/>
    </row>
    <row r="64" spans="28:50">
      <c r="AM64" s="5"/>
    </row>
    <row r="65" spans="39:39">
      <c r="AM65" s="5"/>
    </row>
    <row r="66" spans="39:39">
      <c r="AM66" s="5"/>
    </row>
    <row r="67" spans="39:39">
      <c r="AM67" s="5"/>
    </row>
    <row r="68" spans="39:39">
      <c r="AM68" s="5"/>
    </row>
    <row r="69" spans="39:39">
      <c r="AM69" s="5"/>
    </row>
    <row r="70" spans="39:39">
      <c r="AM70" s="5"/>
    </row>
    <row r="71" spans="39:39">
      <c r="AM71" s="5"/>
    </row>
    <row r="72" spans="39:39">
      <c r="AM72" s="5"/>
    </row>
    <row r="73" spans="39:39">
      <c r="AM73" s="5"/>
    </row>
    <row r="74" spans="39:39">
      <c r="AM74" s="5"/>
    </row>
    <row r="75" spans="39:39">
      <c r="AM75" s="5"/>
    </row>
    <row r="76" spans="39:39">
      <c r="AM76" s="5"/>
    </row>
    <row r="77" spans="39:39">
      <c r="AM77" s="5"/>
    </row>
    <row r="78" spans="39:39">
      <c r="AM78" s="5"/>
    </row>
    <row r="79" spans="39:39">
      <c r="AM79" s="5"/>
    </row>
    <row r="80" spans="39:39">
      <c r="AM80" s="5"/>
    </row>
    <row r="81" spans="39:39">
      <c r="AM81" s="5"/>
    </row>
    <row r="82" spans="39:39">
      <c r="AM82" s="5"/>
    </row>
    <row r="83" spans="39:39">
      <c r="AM83" s="5"/>
    </row>
    <row r="84" spans="39:39">
      <c r="AM84" s="5"/>
    </row>
    <row r="85" spans="39:39">
      <c r="AM85" s="5"/>
    </row>
    <row r="86" spans="39:39">
      <c r="AM86" s="5"/>
    </row>
    <row r="87" spans="39:39">
      <c r="AM87" s="5"/>
    </row>
    <row r="88" spans="39:39">
      <c r="AM88" s="5"/>
    </row>
    <row r="89" spans="39:39">
      <c r="AM89" s="5"/>
    </row>
    <row r="90" spans="39:39">
      <c r="AM90" s="5"/>
    </row>
    <row r="91" spans="39:39">
      <c r="AM91" s="5"/>
    </row>
    <row r="92" spans="39:39">
      <c r="AM92" s="5"/>
    </row>
    <row r="93" spans="39:39">
      <c r="AM93" s="5"/>
    </row>
    <row r="94" spans="39:39">
      <c r="AM94" s="5"/>
    </row>
    <row r="95" spans="39:39">
      <c r="AM95" s="5"/>
    </row>
    <row r="96" spans="39:39">
      <c r="AM96" s="5"/>
    </row>
    <row r="97" spans="39:39">
      <c r="AM97" s="5"/>
    </row>
    <row r="98" spans="39:39">
      <c r="AM98" s="5"/>
    </row>
    <row r="99" spans="39:39">
      <c r="AM99" s="5"/>
    </row>
    <row r="100" spans="39:39">
      <c r="AM100" s="5"/>
    </row>
    <row r="101" spans="39:39">
      <c r="AM101" s="5"/>
    </row>
    <row r="102" spans="39:39">
      <c r="AM102" s="5"/>
    </row>
    <row r="103" spans="39:39">
      <c r="AM103" s="5"/>
    </row>
    <row r="104" spans="39:39">
      <c r="AM104" s="5"/>
    </row>
    <row r="105" spans="39:39">
      <c r="AM105" s="5"/>
    </row>
    <row r="106" spans="39:39">
      <c r="AM106" s="5"/>
    </row>
    <row r="107" spans="39:39">
      <c r="AM107" s="5"/>
    </row>
    <row r="108" spans="39:39">
      <c r="AM108" s="5"/>
    </row>
    <row r="109" spans="39:39">
      <c r="AM109" s="5"/>
    </row>
    <row r="110" spans="39:39">
      <c r="AM110" s="5"/>
    </row>
    <row r="111" spans="39:39">
      <c r="AM111" s="5"/>
    </row>
    <row r="112" spans="39:39">
      <c r="AM112" s="5"/>
    </row>
    <row r="113" spans="39:39">
      <c r="AM113" s="5"/>
    </row>
    <row r="114" spans="39:39">
      <c r="AM114" s="5"/>
    </row>
  </sheetData>
  <mergeCells count="11">
    <mergeCell ref="AI2:AJ2"/>
    <mergeCell ref="J31:K31"/>
    <mergeCell ref="L31:M31"/>
    <mergeCell ref="N31:P31"/>
    <mergeCell ref="AA2:AC2"/>
    <mergeCell ref="AE2:AF2"/>
    <mergeCell ref="Q3:S3"/>
    <mergeCell ref="N3:P3"/>
    <mergeCell ref="L3:M3"/>
    <mergeCell ref="J3:K3"/>
    <mergeCell ref="Q31:S3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453125" style="1" bestFit="1" customWidth="1"/>
    <col min="21" max="22" width="11.54296875" style="1"/>
    <col min="23" max="23" width="5" style="1" customWidth="1"/>
    <col min="24" max="24" width="7" style="1" bestFit="1" customWidth="1"/>
    <col min="25" max="25" width="8.1796875" style="1" customWidth="1"/>
    <col min="26" max="26" width="9.54296875" style="1" customWidth="1"/>
    <col min="27" max="27" width="8.81640625" style="1" customWidth="1"/>
    <col min="28" max="28" width="13.7265625" style="1" customWidth="1"/>
    <col min="29" max="29" width="8.1796875" style="1" customWidth="1"/>
    <col min="30" max="30" width="10.90625" style="1" customWidth="1"/>
    <col min="31" max="31" width="12.726562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55" t="s">
        <v>14</v>
      </c>
      <c r="K3" s="155"/>
      <c r="L3" s="155" t="s">
        <v>15</v>
      </c>
      <c r="M3" s="155"/>
      <c r="N3" s="157" t="s">
        <v>16</v>
      </c>
      <c r="O3" s="158"/>
      <c r="P3" s="159"/>
      <c r="Q3" s="157" t="s">
        <v>316</v>
      </c>
      <c r="R3" s="158"/>
      <c r="S3" s="159"/>
      <c r="T3" s="144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13" t="s">
        <v>27</v>
      </c>
      <c r="AA4" s="13" t="s">
        <v>28</v>
      </c>
      <c r="AB4" s="13"/>
      <c r="AC4" s="7" t="s">
        <v>26</v>
      </c>
      <c r="AD4" s="16" t="s">
        <v>36</v>
      </c>
      <c r="AE4" s="16" t="s">
        <v>37</v>
      </c>
      <c r="AF4" s="12" t="s">
        <v>31</v>
      </c>
      <c r="AG4" s="7" t="s">
        <v>26</v>
      </c>
      <c r="AH4" s="13" t="s">
        <v>30</v>
      </c>
      <c r="AI4" s="13" t="s">
        <v>29</v>
      </c>
      <c r="AJ4" s="4"/>
    </row>
    <row r="5" spans="9:36" ht="14.5">
      <c r="I5" s="7">
        <v>1995</v>
      </c>
      <c r="J5" s="5">
        <f t="shared" ref="J5:J29" si="0">AF5*(AH5/AI5)/AE5</f>
        <v>0.69301726032636335</v>
      </c>
      <c r="K5" s="5">
        <f>1-J5</f>
        <v>0.30698273967363665</v>
      </c>
      <c r="N5" s="128"/>
      <c r="O5" s="129"/>
      <c r="P5" s="137"/>
      <c r="Q5" s="128"/>
      <c r="R5" s="129"/>
      <c r="S5" s="130"/>
      <c r="T5" s="141"/>
      <c r="W5" s="4" t="s">
        <v>217</v>
      </c>
      <c r="X5" s="4" t="s">
        <v>6</v>
      </c>
      <c r="Y5" s="7">
        <v>1995</v>
      </c>
      <c r="Z5" s="33">
        <v>6228262</v>
      </c>
      <c r="AA5" s="33">
        <v>6123311</v>
      </c>
      <c r="AB5" s="11">
        <f t="shared" ref="AB5:AB24" si="1">AB6/(AA6/Z5)</f>
        <v>7930132.1681486201</v>
      </c>
      <c r="AC5" s="7">
        <v>1995</v>
      </c>
      <c r="AD5" s="34">
        <v>2054036.29</v>
      </c>
      <c r="AE5" s="34">
        <v>1716521</v>
      </c>
      <c r="AF5" s="34">
        <v>1011385</v>
      </c>
      <c r="AG5" s="7">
        <v>1995</v>
      </c>
      <c r="AH5" s="35">
        <v>58226000</v>
      </c>
      <c r="AI5" s="35">
        <v>49504000</v>
      </c>
      <c r="AJ5" s="4"/>
    </row>
    <row r="6" spans="9:36" ht="14.5">
      <c r="I6" s="7">
        <v>1996</v>
      </c>
      <c r="J6" s="5">
        <f t="shared" si="0"/>
        <v>0.69124212027789911</v>
      </c>
      <c r="K6" s="5">
        <f t="shared" ref="K6:K29" si="2">1-J6</f>
        <v>0.30875787972210089</v>
      </c>
      <c r="L6" s="2">
        <f>(J6+J5)/2</f>
        <v>0.69212969030213123</v>
      </c>
      <c r="M6" s="2">
        <f>(K6+K5)/2</f>
        <v>0.30787030969786877</v>
      </c>
      <c r="N6" s="131">
        <f t="shared" ref="N6:N29" si="3">(LN(AD6)-LN(AD5))*100</f>
        <v>0.98899731514450195</v>
      </c>
      <c r="O6" s="132">
        <f t="shared" ref="O6:O29" si="4">(LN(AH6)-LN(AH5))*100</f>
        <v>-0.8676282769044974</v>
      </c>
      <c r="P6" s="138">
        <f t="shared" ref="P6:P29" si="5">(LN(AB6)-LN(AB5))*100</f>
        <v>2.0022152691771211</v>
      </c>
      <c r="Q6" s="131">
        <f>L6*O6</f>
        <v>-0.6005112905912815</v>
      </c>
      <c r="R6" s="132">
        <f>M6*P6</f>
        <v>0.61642263500336192</v>
      </c>
      <c r="S6" s="133">
        <f>N6-Q6-R6</f>
        <v>0.97308597073242153</v>
      </c>
      <c r="T6" s="142">
        <f t="shared" ref="T6:T23" si="6">T7*EXP(-S7/100)</f>
        <v>0.83446696219083416</v>
      </c>
      <c r="U6" s="5">
        <f>N6</f>
        <v>0.98899731514450195</v>
      </c>
      <c r="W6" s="4" t="s">
        <v>217</v>
      </c>
      <c r="X6" s="4" t="s">
        <v>6</v>
      </c>
      <c r="Y6" s="7">
        <v>1996</v>
      </c>
      <c r="Z6" s="33">
        <v>6331215</v>
      </c>
      <c r="AA6" s="33">
        <v>6354222</v>
      </c>
      <c r="AB6" s="11">
        <f t="shared" si="1"/>
        <v>8090510.6891389051</v>
      </c>
      <c r="AC6" s="7">
        <v>1996</v>
      </c>
      <c r="AD6" s="34">
        <v>2074451.44</v>
      </c>
      <c r="AE6" s="34">
        <v>1741658</v>
      </c>
      <c r="AF6" s="34">
        <v>1020661</v>
      </c>
      <c r="AG6" s="7">
        <v>1996</v>
      </c>
      <c r="AH6" s="35">
        <v>57723000</v>
      </c>
      <c r="AI6" s="35">
        <v>48937000</v>
      </c>
      <c r="AJ6" s="4"/>
    </row>
    <row r="7" spans="9:36" ht="14.5">
      <c r="I7" s="7">
        <v>1997</v>
      </c>
      <c r="J7" s="5">
        <f t="shared" si="0"/>
        <v>0.68203829448807918</v>
      </c>
      <c r="K7" s="5">
        <f t="shared" si="2"/>
        <v>0.31796170551192082</v>
      </c>
      <c r="L7" s="2">
        <f t="shared" ref="L7:M29" si="7">(J7+J6)/2</f>
        <v>0.68664020738298914</v>
      </c>
      <c r="M7" s="2">
        <f t="shared" si="7"/>
        <v>0.31335979261701086</v>
      </c>
      <c r="N7" s="131">
        <f t="shared" si="3"/>
        <v>2.0134472493374744</v>
      </c>
      <c r="O7" s="132">
        <f t="shared" si="4"/>
        <v>-0.64479910564152476</v>
      </c>
      <c r="P7" s="138">
        <f t="shared" si="5"/>
        <v>1.8633550298908119</v>
      </c>
      <c r="Q7" s="131">
        <f t="shared" ref="Q7:R29" si="8">L7*O7</f>
        <v>-0.44274499161806247</v>
      </c>
      <c r="R7" s="132">
        <f t="shared" si="8"/>
        <v>0.58390054573844885</v>
      </c>
      <c r="S7" s="133">
        <f t="shared" ref="S7:S29" si="9">N7-Q7-R7</f>
        <v>1.872291695217088</v>
      </c>
      <c r="T7" s="142">
        <f t="shared" si="6"/>
        <v>0.85023779512123832</v>
      </c>
      <c r="U7" s="5">
        <f t="shared" ref="U7:U29" si="10">N7</f>
        <v>2.0134472493374744</v>
      </c>
      <c r="W7" s="4" t="s">
        <v>217</v>
      </c>
      <c r="X7" s="4" t="s">
        <v>6</v>
      </c>
      <c r="Y7" s="7">
        <v>1997</v>
      </c>
      <c r="Z7" s="33">
        <v>6448415</v>
      </c>
      <c r="AA7" s="33">
        <v>6450294</v>
      </c>
      <c r="AB7" s="11">
        <f t="shared" si="1"/>
        <v>8242678.9415757544</v>
      </c>
      <c r="AC7" s="7">
        <v>1997</v>
      </c>
      <c r="AD7" s="34">
        <v>2116642.75</v>
      </c>
      <c r="AE7" s="34">
        <v>1779073</v>
      </c>
      <c r="AF7" s="34">
        <v>1024739</v>
      </c>
      <c r="AG7" s="7">
        <v>1997</v>
      </c>
      <c r="AH7" s="35">
        <v>57352000</v>
      </c>
      <c r="AI7" s="35">
        <v>48435000</v>
      </c>
      <c r="AJ7" s="4"/>
    </row>
    <row r="8" spans="9:36" ht="14.5">
      <c r="I8" s="7">
        <v>1998</v>
      </c>
      <c r="J8" s="5">
        <f t="shared" si="0"/>
        <v>0.67918849529825909</v>
      </c>
      <c r="K8" s="5">
        <f t="shared" si="2"/>
        <v>0.32081150470174091</v>
      </c>
      <c r="L8" s="2">
        <f t="shared" si="7"/>
        <v>0.68061339489316919</v>
      </c>
      <c r="M8" s="2">
        <f t="shared" si="7"/>
        <v>0.31938660510683087</v>
      </c>
      <c r="N8" s="131">
        <f t="shared" si="3"/>
        <v>2.1500733775432934</v>
      </c>
      <c r="O8" s="132">
        <f t="shared" si="4"/>
        <v>0.98205005439595539</v>
      </c>
      <c r="P8" s="138">
        <f t="shared" si="5"/>
        <v>1.9547736624733858</v>
      </c>
      <c r="Q8" s="131">
        <f t="shared" si="8"/>
        <v>0.66839642147745271</v>
      </c>
      <c r="R8" s="132">
        <f t="shared" si="8"/>
        <v>0.62432852380962078</v>
      </c>
      <c r="S8" s="133">
        <f t="shared" si="9"/>
        <v>0.85734843225621993</v>
      </c>
      <c r="T8" s="142">
        <f t="shared" si="6"/>
        <v>0.8575586332306343</v>
      </c>
      <c r="U8" s="5">
        <f t="shared" si="10"/>
        <v>2.1500733775432934</v>
      </c>
      <c r="W8" s="4" t="s">
        <v>217</v>
      </c>
      <c r="X8" s="4" t="s">
        <v>6</v>
      </c>
      <c r="Y8" s="7">
        <v>1998</v>
      </c>
      <c r="Z8" s="33">
        <v>6566754</v>
      </c>
      <c r="AA8" s="33">
        <v>6575707</v>
      </c>
      <c r="AB8" s="11">
        <f t="shared" si="1"/>
        <v>8405389.7918902989</v>
      </c>
      <c r="AC8" s="7">
        <v>1998</v>
      </c>
      <c r="AD8" s="34">
        <v>2162644.89</v>
      </c>
      <c r="AE8" s="34">
        <v>1825860</v>
      </c>
      <c r="AF8" s="34">
        <v>1046887</v>
      </c>
      <c r="AG8" s="7">
        <v>1998</v>
      </c>
      <c r="AH8" s="35">
        <v>57918000</v>
      </c>
      <c r="AI8" s="35">
        <v>48894000</v>
      </c>
      <c r="AJ8" s="4"/>
    </row>
    <row r="9" spans="9:36" ht="14.5">
      <c r="I9" s="7">
        <v>1999</v>
      </c>
      <c r="J9" s="5">
        <f t="shared" si="0"/>
        <v>0.68755093362078024</v>
      </c>
      <c r="K9" s="5">
        <f t="shared" si="2"/>
        <v>0.31244906637921976</v>
      </c>
      <c r="L9" s="2">
        <f t="shared" si="7"/>
        <v>0.68336971445951966</v>
      </c>
      <c r="M9" s="2">
        <f t="shared" si="7"/>
        <v>0.31663028554048034</v>
      </c>
      <c r="N9" s="131">
        <f t="shared" si="3"/>
        <v>1.6849072544324883</v>
      </c>
      <c r="O9" s="132">
        <f t="shared" si="4"/>
        <v>0.73968651294364918</v>
      </c>
      <c r="P9" s="138">
        <f t="shared" si="5"/>
        <v>2.028726302408046</v>
      </c>
      <c r="Q9" s="131">
        <f t="shared" si="8"/>
        <v>0.50547936113985936</v>
      </c>
      <c r="R9" s="132">
        <f t="shared" si="8"/>
        <v>0.64235618841494246</v>
      </c>
      <c r="S9" s="133">
        <f t="shared" si="9"/>
        <v>0.53707170487768652</v>
      </c>
      <c r="T9" s="142">
        <f t="shared" si="6"/>
        <v>0.86217672814240265</v>
      </c>
      <c r="U9" s="5">
        <f t="shared" si="10"/>
        <v>1.6849072544324883</v>
      </c>
      <c r="W9" s="4" t="s">
        <v>217</v>
      </c>
      <c r="X9" s="4" t="s">
        <v>6</v>
      </c>
      <c r="Y9" s="7">
        <v>1999</v>
      </c>
      <c r="Z9" s="33">
        <v>6665355</v>
      </c>
      <c r="AA9" s="33">
        <v>6701336</v>
      </c>
      <c r="AB9" s="11">
        <f t="shared" si="1"/>
        <v>8577653.6179712191</v>
      </c>
      <c r="AC9" s="7">
        <v>1999</v>
      </c>
      <c r="AD9" s="34">
        <v>2199392.16</v>
      </c>
      <c r="AE9" s="34">
        <v>1856619</v>
      </c>
      <c r="AF9" s="34">
        <v>1077083</v>
      </c>
      <c r="AG9" s="7">
        <v>1999</v>
      </c>
      <c r="AH9" s="35">
        <v>58348000</v>
      </c>
      <c r="AI9" s="35">
        <v>49232000</v>
      </c>
      <c r="AJ9" s="4"/>
    </row>
    <row r="10" spans="9:36" ht="14.5">
      <c r="I10" s="7">
        <v>2000</v>
      </c>
      <c r="J10" s="5">
        <f t="shared" si="0"/>
        <v>0.69709487669795389</v>
      </c>
      <c r="K10" s="5">
        <f t="shared" si="2"/>
        <v>0.30290512330204611</v>
      </c>
      <c r="L10" s="2">
        <f t="shared" si="7"/>
        <v>0.69232290515936712</v>
      </c>
      <c r="M10" s="2">
        <f t="shared" si="7"/>
        <v>0.30767709484063294</v>
      </c>
      <c r="N10" s="131">
        <f t="shared" si="3"/>
        <v>3.1911121480185045</v>
      </c>
      <c r="O10" s="132">
        <f t="shared" si="4"/>
        <v>0.42242864865968954</v>
      </c>
      <c r="P10" s="138">
        <f t="shared" si="5"/>
        <v>1.9394655011097939</v>
      </c>
      <c r="Q10" s="131">
        <f t="shared" si="8"/>
        <v>0.29245702926262185</v>
      </c>
      <c r="R10" s="132">
        <f t="shared" si="8"/>
        <v>0.59672911092509373</v>
      </c>
      <c r="S10" s="133">
        <f t="shared" si="9"/>
        <v>2.3019260078307888</v>
      </c>
      <c r="T10" s="142">
        <f t="shared" si="6"/>
        <v>0.88225358919399843</v>
      </c>
      <c r="U10" s="5">
        <f t="shared" si="10"/>
        <v>3.1911121480185045</v>
      </c>
      <c r="W10" s="4" t="s">
        <v>217</v>
      </c>
      <c r="X10" s="4" t="s">
        <v>6</v>
      </c>
      <c r="Y10" s="7">
        <v>2000</v>
      </c>
      <c r="Z10" s="33">
        <v>6838215</v>
      </c>
      <c r="AA10" s="33">
        <v>6795889</v>
      </c>
      <c r="AB10" s="11">
        <f t="shared" si="1"/>
        <v>8745637.9845005721</v>
      </c>
      <c r="AC10" s="7">
        <v>2000</v>
      </c>
      <c r="AD10" s="34">
        <v>2270709.08</v>
      </c>
      <c r="AE10" s="34">
        <v>1901809</v>
      </c>
      <c r="AF10" s="34">
        <v>1120347</v>
      </c>
      <c r="AG10" s="7">
        <v>2000</v>
      </c>
      <c r="AH10" s="35">
        <v>58595000</v>
      </c>
      <c r="AI10" s="35">
        <v>49517000</v>
      </c>
      <c r="AJ10" s="4"/>
    </row>
    <row r="11" spans="9:36" ht="14.5">
      <c r="I11" s="7">
        <v>2001</v>
      </c>
      <c r="J11" s="5">
        <f t="shared" si="0"/>
        <v>0.68588111051790834</v>
      </c>
      <c r="K11" s="5">
        <f t="shared" si="2"/>
        <v>0.31411888948209166</v>
      </c>
      <c r="L11" s="2">
        <f t="shared" si="7"/>
        <v>0.69148799360793112</v>
      </c>
      <c r="M11" s="2">
        <f t="shared" si="7"/>
        <v>0.30851200639206888</v>
      </c>
      <c r="N11" s="131">
        <f t="shared" si="3"/>
        <v>1.9938948572093551</v>
      </c>
      <c r="O11" s="132">
        <f t="shared" si="4"/>
        <v>-0.81223243753569818</v>
      </c>
      <c r="P11" s="138">
        <f t="shared" si="5"/>
        <v>1.5417486738718011</v>
      </c>
      <c r="Q11" s="131">
        <f t="shared" si="8"/>
        <v>-0.5616489785748392</v>
      </c>
      <c r="R11" s="132">
        <f t="shared" si="8"/>
        <v>0.47564797672850084</v>
      </c>
      <c r="S11" s="133">
        <f t="shared" si="9"/>
        <v>2.0798958590556937</v>
      </c>
      <c r="T11" s="142">
        <f t="shared" si="6"/>
        <v>0.90079570497787742</v>
      </c>
      <c r="U11" s="5">
        <f t="shared" si="10"/>
        <v>1.9938948572093551</v>
      </c>
      <c r="W11" s="4" t="s">
        <v>217</v>
      </c>
      <c r="X11" s="4" t="s">
        <v>6</v>
      </c>
      <c r="Y11" s="7">
        <v>2001</v>
      </c>
      <c r="Z11" s="33">
        <v>6947494</v>
      </c>
      <c r="AA11" s="33">
        <v>6944460</v>
      </c>
      <c r="AB11" s="11">
        <f t="shared" si="1"/>
        <v>8881518.5187720526</v>
      </c>
      <c r="AC11" s="7">
        <v>2001</v>
      </c>
      <c r="AD11" s="34">
        <v>2316439.02</v>
      </c>
      <c r="AE11" s="34">
        <v>1962576</v>
      </c>
      <c r="AF11" s="34">
        <v>1138370</v>
      </c>
      <c r="AG11" s="7">
        <v>2001</v>
      </c>
      <c r="AH11" s="35">
        <v>58121000</v>
      </c>
      <c r="AI11" s="35">
        <v>49152000</v>
      </c>
      <c r="AJ11" s="4"/>
    </row>
    <row r="12" spans="9:36" ht="14.5">
      <c r="I12" s="7">
        <v>2002</v>
      </c>
      <c r="J12" s="5">
        <f t="shared" si="0"/>
        <v>0.68184354004880232</v>
      </c>
      <c r="K12" s="5">
        <f t="shared" si="2"/>
        <v>0.31815645995119768</v>
      </c>
      <c r="L12" s="2">
        <f t="shared" si="7"/>
        <v>0.68386232528335533</v>
      </c>
      <c r="M12" s="2">
        <f t="shared" si="7"/>
        <v>0.31613767471664467</v>
      </c>
      <c r="N12" s="131">
        <f t="shared" si="3"/>
        <v>5.8737152937027304E-2</v>
      </c>
      <c r="O12" s="132">
        <f t="shared" si="4"/>
        <v>-1.1211772029565026</v>
      </c>
      <c r="P12" s="138">
        <f t="shared" si="5"/>
        <v>0.88583890419879907</v>
      </c>
      <c r="Q12" s="131">
        <f t="shared" si="8"/>
        <v>-0.76673084906852229</v>
      </c>
      <c r="R12" s="132">
        <f t="shared" si="8"/>
        <v>0.28004705134694891</v>
      </c>
      <c r="S12" s="133">
        <f t="shared" si="9"/>
        <v>0.54542095065860074</v>
      </c>
      <c r="T12" s="142">
        <f t="shared" si="6"/>
        <v>0.90572225648441052</v>
      </c>
      <c r="U12" s="5">
        <f t="shared" si="10"/>
        <v>5.8737152937027304E-2</v>
      </c>
      <c r="W12" s="4" t="s">
        <v>217</v>
      </c>
      <c r="X12" s="4" t="s">
        <v>6</v>
      </c>
      <c r="Y12" s="7">
        <v>2002</v>
      </c>
      <c r="Z12" s="33">
        <v>6995795</v>
      </c>
      <c r="AA12" s="33">
        <v>7009311</v>
      </c>
      <c r="AB12" s="11">
        <f t="shared" si="1"/>
        <v>8960543.9674122296</v>
      </c>
      <c r="AC12" s="7">
        <v>2002</v>
      </c>
      <c r="AD12" s="34">
        <v>2317800.0299999998</v>
      </c>
      <c r="AE12" s="34">
        <v>1987125</v>
      </c>
      <c r="AF12" s="34">
        <v>1145070</v>
      </c>
      <c r="AG12" s="7">
        <v>2002</v>
      </c>
      <c r="AH12" s="35">
        <v>57473000</v>
      </c>
      <c r="AI12" s="35">
        <v>48572000</v>
      </c>
      <c r="AJ12" s="4"/>
    </row>
    <row r="13" spans="9:36" ht="14.5">
      <c r="I13" s="7">
        <v>2003</v>
      </c>
      <c r="J13" s="5">
        <f t="shared" si="0"/>
        <v>0.68297395540297356</v>
      </c>
      <c r="K13" s="5">
        <f t="shared" si="2"/>
        <v>0.31702604459702644</v>
      </c>
      <c r="L13" s="2">
        <f t="shared" si="7"/>
        <v>0.682408747725888</v>
      </c>
      <c r="M13" s="2">
        <f t="shared" si="7"/>
        <v>0.31759125227411206</v>
      </c>
      <c r="N13" s="131">
        <f t="shared" si="3"/>
        <v>-0.62437635533605373</v>
      </c>
      <c r="O13" s="132">
        <f t="shared" si="4"/>
        <v>-1.4688103652964912</v>
      </c>
      <c r="P13" s="138">
        <f t="shared" si="5"/>
        <v>0.74110813070937809</v>
      </c>
      <c r="Q13" s="131">
        <f t="shared" si="8"/>
        <v>-1.0023290420287827</v>
      </c>
      <c r="R13" s="132">
        <f t="shared" si="8"/>
        <v>0.23536945930251771</v>
      </c>
      <c r="S13" s="133">
        <f t="shared" si="9"/>
        <v>0.14258322739021126</v>
      </c>
      <c r="T13" s="142">
        <f t="shared" si="6"/>
        <v>0.90701458561224513</v>
      </c>
      <c r="U13" s="5">
        <f t="shared" si="10"/>
        <v>-0.62437635533605373</v>
      </c>
      <c r="W13" s="4" t="s">
        <v>217</v>
      </c>
      <c r="X13" s="4" t="s">
        <v>6</v>
      </c>
      <c r="Y13" s="7">
        <v>2003</v>
      </c>
      <c r="Z13" s="33">
        <v>7043082</v>
      </c>
      <c r="AA13" s="33">
        <v>7047834</v>
      </c>
      <c r="AB13" s="11">
        <f t="shared" si="1"/>
        <v>9027197.971356051</v>
      </c>
      <c r="AC13" s="7">
        <v>2003</v>
      </c>
      <c r="AD13" s="34">
        <v>2303373.3199999998</v>
      </c>
      <c r="AE13" s="34">
        <v>1996524</v>
      </c>
      <c r="AF13" s="34">
        <v>1148715</v>
      </c>
      <c r="AG13" s="7">
        <v>2003</v>
      </c>
      <c r="AH13" s="35">
        <v>56635000</v>
      </c>
      <c r="AI13" s="35">
        <v>47711000</v>
      </c>
      <c r="AJ13" s="4"/>
    </row>
    <row r="14" spans="9:36" ht="14.5">
      <c r="I14" s="7">
        <v>2004</v>
      </c>
      <c r="J14" s="5">
        <f t="shared" si="0"/>
        <v>0.66941832099028076</v>
      </c>
      <c r="K14" s="5">
        <f t="shared" si="2"/>
        <v>0.33058167900971924</v>
      </c>
      <c r="L14" s="2">
        <f t="shared" si="7"/>
        <v>0.67619613819662716</v>
      </c>
      <c r="M14" s="2">
        <f t="shared" si="7"/>
        <v>0.32380386180337284</v>
      </c>
      <c r="N14" s="131">
        <f t="shared" si="3"/>
        <v>1.6176652698170813</v>
      </c>
      <c r="O14" s="132">
        <f t="shared" si="4"/>
        <v>0.26098165018595409</v>
      </c>
      <c r="P14" s="138">
        <f t="shared" si="5"/>
        <v>0.62302305086383569</v>
      </c>
      <c r="Q14" s="131">
        <f t="shared" si="8"/>
        <v>0.17647478399592523</v>
      </c>
      <c r="R14" s="132">
        <f t="shared" si="8"/>
        <v>0.20173726986222917</v>
      </c>
      <c r="S14" s="133">
        <f t="shared" si="9"/>
        <v>1.2394532159589269</v>
      </c>
      <c r="T14" s="142">
        <f t="shared" si="6"/>
        <v>0.91832656559668557</v>
      </c>
      <c r="U14" s="5">
        <f t="shared" si="10"/>
        <v>1.6176652698170813</v>
      </c>
      <c r="W14" s="4" t="s">
        <v>217</v>
      </c>
      <c r="X14" s="4" t="s">
        <v>6</v>
      </c>
      <c r="Y14" s="7">
        <v>2004</v>
      </c>
      <c r="Z14" s="33">
        <v>7165580</v>
      </c>
      <c r="AA14" s="33">
        <v>7087099</v>
      </c>
      <c r="AB14" s="11">
        <f t="shared" si="1"/>
        <v>9083615.0588051509</v>
      </c>
      <c r="AC14" s="7">
        <v>2004</v>
      </c>
      <c r="AD14" s="34">
        <v>2340937.2000000002</v>
      </c>
      <c r="AE14" s="34">
        <v>2049674</v>
      </c>
      <c r="AF14" s="34">
        <v>1152296</v>
      </c>
      <c r="AG14" s="7">
        <v>2004</v>
      </c>
      <c r="AH14" s="35">
        <v>56783000</v>
      </c>
      <c r="AI14" s="35">
        <v>47687000</v>
      </c>
      <c r="AJ14" s="4"/>
    </row>
    <row r="15" spans="9:36" ht="14.5">
      <c r="I15" s="7">
        <v>2005</v>
      </c>
      <c r="J15" s="5">
        <f t="shared" si="0"/>
        <v>0.66447096849950305</v>
      </c>
      <c r="K15" s="5">
        <f t="shared" si="2"/>
        <v>0.33552903150049695</v>
      </c>
      <c r="L15" s="2">
        <f t="shared" si="7"/>
        <v>0.6669446447448919</v>
      </c>
      <c r="M15" s="2">
        <f t="shared" si="7"/>
        <v>0.3330553552551081</v>
      </c>
      <c r="N15" s="131">
        <f t="shared" si="3"/>
        <v>0.68370400547390631</v>
      </c>
      <c r="O15" s="132">
        <f t="shared" si="4"/>
        <v>-0.83648458880105636</v>
      </c>
      <c r="P15" s="138">
        <f t="shared" si="5"/>
        <v>0.59584217811554652</v>
      </c>
      <c r="Q15" s="131">
        <f t="shared" si="8"/>
        <v>-0.55788891691249753</v>
      </c>
      <c r="R15" s="132">
        <f t="shared" si="8"/>
        <v>0.19844842830825074</v>
      </c>
      <c r="S15" s="133">
        <f t="shared" si="9"/>
        <v>1.0431444940781531</v>
      </c>
      <c r="T15" s="142">
        <f t="shared" si="6"/>
        <v>0.92795617666179053</v>
      </c>
      <c r="U15" s="5">
        <f t="shared" si="10"/>
        <v>0.68370400547390631</v>
      </c>
      <c r="W15" s="4" t="s">
        <v>217</v>
      </c>
      <c r="X15" s="4" t="s">
        <v>6</v>
      </c>
      <c r="Y15" s="7">
        <v>2005</v>
      </c>
      <c r="Z15" s="33">
        <v>7267356</v>
      </c>
      <c r="AA15" s="33">
        <v>7208403</v>
      </c>
      <c r="AB15" s="11">
        <f t="shared" si="1"/>
        <v>9137900.6361991949</v>
      </c>
      <c r="AC15" s="7">
        <v>2005</v>
      </c>
      <c r="AD15" s="34">
        <v>2356997.1200000001</v>
      </c>
      <c r="AE15" s="34">
        <v>2069658</v>
      </c>
      <c r="AF15" s="34">
        <v>1150761</v>
      </c>
      <c r="AG15" s="7">
        <v>2005</v>
      </c>
      <c r="AH15" s="35">
        <v>56310000</v>
      </c>
      <c r="AI15" s="35">
        <v>47119000</v>
      </c>
      <c r="AJ15" s="4"/>
    </row>
    <row r="16" spans="9:36" ht="14.5">
      <c r="I16" s="7">
        <v>2006</v>
      </c>
      <c r="J16" s="5">
        <f t="shared" si="0"/>
        <v>0.64637694151903202</v>
      </c>
      <c r="K16" s="5">
        <f t="shared" si="2"/>
        <v>0.35362305848096798</v>
      </c>
      <c r="L16" s="2">
        <f t="shared" si="7"/>
        <v>0.65542395500926753</v>
      </c>
      <c r="M16" s="2">
        <f t="shared" si="7"/>
        <v>0.34457604499073247</v>
      </c>
      <c r="N16" s="131">
        <f t="shared" si="3"/>
        <v>3.8069624088294063</v>
      </c>
      <c r="O16" s="132">
        <f t="shared" si="4"/>
        <v>2.1590839491395286</v>
      </c>
      <c r="P16" s="138">
        <f t="shared" si="5"/>
        <v>0.93885186524182984</v>
      </c>
      <c r="Q16" s="131">
        <f t="shared" si="8"/>
        <v>1.4151153411420581</v>
      </c>
      <c r="R16" s="132">
        <f t="shared" si="8"/>
        <v>0.32350586255720187</v>
      </c>
      <c r="S16" s="133">
        <f t="shared" si="9"/>
        <v>2.0683412051301464</v>
      </c>
      <c r="T16" s="142">
        <f t="shared" si="6"/>
        <v>0.9473493436944076</v>
      </c>
      <c r="U16" s="5">
        <f t="shared" si="10"/>
        <v>3.8069624088294063</v>
      </c>
      <c r="W16" s="4" t="s">
        <v>217</v>
      </c>
      <c r="X16" s="4" t="s">
        <v>6</v>
      </c>
      <c r="Y16" s="7">
        <v>2006</v>
      </c>
      <c r="Z16" s="33">
        <v>7466411</v>
      </c>
      <c r="AA16" s="33">
        <v>7335907</v>
      </c>
      <c r="AB16" s="11">
        <f t="shared" si="1"/>
        <v>9224095.9769134913</v>
      </c>
      <c r="AC16" s="7">
        <v>2006</v>
      </c>
      <c r="AD16" s="34">
        <v>2448456.9900000002</v>
      </c>
      <c r="AE16" s="34">
        <v>2156957</v>
      </c>
      <c r="AF16" s="34">
        <v>1170728</v>
      </c>
      <c r="AG16" s="7">
        <v>2006</v>
      </c>
      <c r="AH16" s="35">
        <v>57539000</v>
      </c>
      <c r="AI16" s="35">
        <v>48316000</v>
      </c>
      <c r="AJ16" s="4"/>
    </row>
    <row r="17" spans="9:36" ht="14.5">
      <c r="I17" s="7">
        <v>2007</v>
      </c>
      <c r="J17" s="5">
        <f t="shared" si="0"/>
        <v>0.63626775521961165</v>
      </c>
      <c r="K17" s="5">
        <f t="shared" si="2"/>
        <v>0.36373224478038835</v>
      </c>
      <c r="L17" s="2">
        <f t="shared" si="7"/>
        <v>0.64132234836932178</v>
      </c>
      <c r="M17" s="2">
        <f t="shared" si="7"/>
        <v>0.35867765163067816</v>
      </c>
      <c r="N17" s="131">
        <f t="shared" si="3"/>
        <v>3.4849777946554639</v>
      </c>
      <c r="O17" s="132">
        <f t="shared" si="4"/>
        <v>1.7571814246597484</v>
      </c>
      <c r="P17" s="138">
        <f t="shared" si="5"/>
        <v>1.0191366898265386</v>
      </c>
      <c r="Q17" s="131">
        <f t="shared" si="8"/>
        <v>1.1269197177737402</v>
      </c>
      <c r="R17" s="132">
        <f t="shared" si="8"/>
        <v>0.3655415545976457</v>
      </c>
      <c r="S17" s="133">
        <f t="shared" si="9"/>
        <v>1.9925165222840782</v>
      </c>
      <c r="T17" s="142">
        <f t="shared" si="6"/>
        <v>0.96641474577221242</v>
      </c>
      <c r="U17" s="5">
        <f t="shared" si="10"/>
        <v>3.4849777946554639</v>
      </c>
      <c r="W17" s="4" t="s">
        <v>217</v>
      </c>
      <c r="X17" s="4" t="s">
        <v>6</v>
      </c>
      <c r="Y17" s="7">
        <v>2007</v>
      </c>
      <c r="Z17" s="33">
        <v>7908539</v>
      </c>
      <c r="AA17" s="33">
        <v>7542893</v>
      </c>
      <c r="AB17" s="11">
        <f t="shared" si="1"/>
        <v>9318582.7803463973</v>
      </c>
      <c r="AC17" s="7">
        <v>2007</v>
      </c>
      <c r="AD17" s="34">
        <v>2535289.4300000002</v>
      </c>
      <c r="AE17" s="34">
        <v>2247830</v>
      </c>
      <c r="AF17" s="34">
        <v>1204279</v>
      </c>
      <c r="AG17" s="7">
        <v>2007</v>
      </c>
      <c r="AH17" s="35">
        <v>58559000</v>
      </c>
      <c r="AI17" s="35">
        <v>49308000</v>
      </c>
      <c r="AJ17" s="4"/>
    </row>
    <row r="18" spans="9:36" ht="14.5">
      <c r="I18" s="7">
        <v>2008</v>
      </c>
      <c r="J18" s="5">
        <f t="shared" si="0"/>
        <v>0.64759269722942603</v>
      </c>
      <c r="K18" s="5">
        <f t="shared" si="2"/>
        <v>0.35240730277057397</v>
      </c>
      <c r="L18" s="2">
        <f t="shared" si="7"/>
        <v>0.64193022622451879</v>
      </c>
      <c r="M18" s="2">
        <f t="shared" si="7"/>
        <v>0.35806977377548116</v>
      </c>
      <c r="N18" s="131">
        <f t="shared" si="3"/>
        <v>1.0466823954764948</v>
      </c>
      <c r="O18" s="132">
        <f t="shared" si="4"/>
        <v>0.92976490970784198</v>
      </c>
      <c r="P18" s="138">
        <f t="shared" si="5"/>
        <v>0.94382340179279822</v>
      </c>
      <c r="Q18" s="131">
        <f t="shared" si="8"/>
        <v>0.59684419882437434</v>
      </c>
      <c r="R18" s="132">
        <f t="shared" si="8"/>
        <v>0.33795463196395231</v>
      </c>
      <c r="S18" s="133">
        <f t="shared" si="9"/>
        <v>0.11188356468816812</v>
      </c>
      <c r="T18" s="142">
        <f t="shared" si="6"/>
        <v>0.96749661014080901</v>
      </c>
      <c r="U18" s="5">
        <f t="shared" si="10"/>
        <v>1.0466823954764948</v>
      </c>
      <c r="W18" s="4" t="s">
        <v>217</v>
      </c>
      <c r="X18" s="4" t="s">
        <v>6</v>
      </c>
      <c r="Y18" s="7">
        <v>2008</v>
      </c>
      <c r="Z18" s="33">
        <v>8217033</v>
      </c>
      <c r="AA18" s="33">
        <v>7983535</v>
      </c>
      <c r="AB18" s="11">
        <f t="shared" si="1"/>
        <v>9406950.1051069945</v>
      </c>
      <c r="AC18" s="7">
        <v>2008</v>
      </c>
      <c r="AD18" s="34">
        <v>2561965.2200000002</v>
      </c>
      <c r="AE18" s="34">
        <v>2289553</v>
      </c>
      <c r="AF18" s="34">
        <v>1250708</v>
      </c>
      <c r="AG18" s="7">
        <v>2008</v>
      </c>
      <c r="AH18" s="35">
        <v>59106000</v>
      </c>
      <c r="AI18" s="35">
        <v>49858000</v>
      </c>
      <c r="AJ18" s="4"/>
    </row>
    <row r="19" spans="9:36" ht="14.5">
      <c r="I19" s="7">
        <v>2009</v>
      </c>
      <c r="J19" s="5">
        <f t="shared" si="0"/>
        <v>0.68252136504089533</v>
      </c>
      <c r="K19" s="5">
        <f t="shared" si="2"/>
        <v>0.31747863495910467</v>
      </c>
      <c r="L19" s="2">
        <f t="shared" si="7"/>
        <v>0.66505703113516068</v>
      </c>
      <c r="M19" s="2">
        <f t="shared" si="7"/>
        <v>0.33494296886483932</v>
      </c>
      <c r="N19" s="131">
        <f t="shared" si="3"/>
        <v>-6.417026493049427</v>
      </c>
      <c r="O19" s="132">
        <f t="shared" si="4"/>
        <v>-2.8051969350524786</v>
      </c>
      <c r="P19" s="138">
        <f t="shared" si="5"/>
        <v>0.2287259849438783</v>
      </c>
      <c r="Q19" s="131">
        <f t="shared" si="8"/>
        <v>-1.8656159453754535</v>
      </c>
      <c r="R19" s="132">
        <f t="shared" si="8"/>
        <v>7.6610160453637138E-2</v>
      </c>
      <c r="S19" s="133">
        <f t="shared" si="9"/>
        <v>-4.628020708127611</v>
      </c>
      <c r="T19" s="142">
        <f t="shared" si="6"/>
        <v>0.92374098592860598</v>
      </c>
      <c r="U19" s="5">
        <f t="shared" si="10"/>
        <v>-6.417026493049427</v>
      </c>
      <c r="W19" s="4" t="s">
        <v>217</v>
      </c>
      <c r="X19" s="4" t="s">
        <v>6</v>
      </c>
      <c r="Y19" s="7">
        <v>2009</v>
      </c>
      <c r="Z19" s="33">
        <v>8333178</v>
      </c>
      <c r="AA19" s="33">
        <v>8235849</v>
      </c>
      <c r="AB19" s="11">
        <f t="shared" si="1"/>
        <v>9428490.8696600515</v>
      </c>
      <c r="AC19" s="7">
        <v>2009</v>
      </c>
      <c r="AD19" s="34">
        <v>2402727.0499999998</v>
      </c>
      <c r="AE19" s="34">
        <v>2192834</v>
      </c>
      <c r="AF19" s="34">
        <v>1256914</v>
      </c>
      <c r="AG19" s="7">
        <v>2009</v>
      </c>
      <c r="AH19" s="35">
        <v>57471000</v>
      </c>
      <c r="AI19" s="35">
        <v>48265000</v>
      </c>
      <c r="AJ19" s="4"/>
    </row>
    <row r="20" spans="9:36" ht="14.5">
      <c r="I20" s="7">
        <v>2010</v>
      </c>
      <c r="J20" s="5">
        <f t="shared" si="0"/>
        <v>0.66583405841835286</v>
      </c>
      <c r="K20" s="5">
        <f t="shared" si="2"/>
        <v>0.33416594158164714</v>
      </c>
      <c r="L20" s="2">
        <f t="shared" si="7"/>
        <v>0.67417771172962415</v>
      </c>
      <c r="M20" s="2">
        <f t="shared" si="7"/>
        <v>0.3258222882703759</v>
      </c>
      <c r="N20" s="131">
        <f t="shared" si="3"/>
        <v>4.2691775989919023</v>
      </c>
      <c r="O20" s="132">
        <f t="shared" si="4"/>
        <v>1.8156453764841984</v>
      </c>
      <c r="P20" s="138">
        <f t="shared" si="5"/>
        <v>0.45679961432618654</v>
      </c>
      <c r="Q20" s="131">
        <f t="shared" si="8"/>
        <v>1.2240676452305888</v>
      </c>
      <c r="R20" s="132">
        <f t="shared" si="8"/>
        <v>0.1488354956207833</v>
      </c>
      <c r="S20" s="133">
        <f t="shared" si="9"/>
        <v>2.8962744581405304</v>
      </c>
      <c r="T20" s="142">
        <f t="shared" si="6"/>
        <v>0.95088626351392236</v>
      </c>
      <c r="U20" s="5">
        <f t="shared" si="10"/>
        <v>4.2691775989919023</v>
      </c>
      <c r="W20" s="4" t="s">
        <v>217</v>
      </c>
      <c r="X20" s="4" t="s">
        <v>6</v>
      </c>
      <c r="Y20" s="7">
        <v>2010</v>
      </c>
      <c r="Z20" s="33">
        <v>8484329</v>
      </c>
      <c r="AA20" s="33">
        <v>8371331</v>
      </c>
      <c r="AB20" s="11">
        <f t="shared" si="1"/>
        <v>9471658.6997664198</v>
      </c>
      <c r="AC20" s="7">
        <v>2010</v>
      </c>
      <c r="AD20" s="34">
        <v>2507524.8199999998</v>
      </c>
      <c r="AE20" s="34">
        <v>2305684</v>
      </c>
      <c r="AF20" s="34">
        <v>1293606</v>
      </c>
      <c r="AG20" s="7">
        <v>2010</v>
      </c>
      <c r="AH20" s="35">
        <v>58524000</v>
      </c>
      <c r="AI20" s="35">
        <v>49314000</v>
      </c>
      <c r="AJ20" s="4"/>
    </row>
    <row r="21" spans="9:36" ht="14.5">
      <c r="I21" s="7">
        <v>2011</v>
      </c>
      <c r="J21" s="5">
        <f t="shared" si="0"/>
        <v>0.66047238744814962</v>
      </c>
      <c r="K21" s="5">
        <f t="shared" si="2"/>
        <v>0.33952761255185038</v>
      </c>
      <c r="L21" s="2">
        <f t="shared" si="7"/>
        <v>0.6631532229332513</v>
      </c>
      <c r="M21" s="2">
        <f t="shared" si="7"/>
        <v>0.33684677706674876</v>
      </c>
      <c r="N21" s="131">
        <f t="shared" si="3"/>
        <v>3.7917218380881579</v>
      </c>
      <c r="O21" s="132">
        <f t="shared" si="4"/>
        <v>1.2818185233815171</v>
      </c>
      <c r="P21" s="138">
        <f t="shared" si="5"/>
        <v>0.72301188528598459</v>
      </c>
      <c r="Q21" s="131">
        <f t="shared" si="8"/>
        <v>0.85004208499599421</v>
      </c>
      <c r="R21" s="132">
        <f t="shared" si="8"/>
        <v>0.24354422333953779</v>
      </c>
      <c r="S21" s="133">
        <f t="shared" si="9"/>
        <v>2.6981355297526255</v>
      </c>
      <c r="T21" s="142">
        <f t="shared" si="6"/>
        <v>0.97689171719906953</v>
      </c>
      <c r="U21" s="5">
        <f t="shared" si="10"/>
        <v>3.7917218380881579</v>
      </c>
      <c r="W21" s="4" t="s">
        <v>217</v>
      </c>
      <c r="X21" s="4" t="s">
        <v>6</v>
      </c>
      <c r="Y21" s="7">
        <v>2011</v>
      </c>
      <c r="Z21" s="33">
        <v>8767026</v>
      </c>
      <c r="AA21" s="33">
        <v>8545894</v>
      </c>
      <c r="AB21" s="11">
        <f t="shared" si="1"/>
        <v>9540388.0792908482</v>
      </c>
      <c r="AC21" s="7">
        <v>2011</v>
      </c>
      <c r="AD21" s="34">
        <v>2604428.7400000002</v>
      </c>
      <c r="AE21" s="34">
        <v>2418099</v>
      </c>
      <c r="AF21" s="34">
        <v>1349842</v>
      </c>
      <c r="AG21" s="7">
        <v>2011</v>
      </c>
      <c r="AH21" s="35">
        <v>59279000</v>
      </c>
      <c r="AI21" s="35">
        <v>50102000</v>
      </c>
      <c r="AJ21" s="4"/>
    </row>
    <row r="22" spans="9:36" ht="14.5">
      <c r="I22" s="7">
        <v>2012</v>
      </c>
      <c r="J22" s="5">
        <f t="shared" si="0"/>
        <v>0.67214614574889475</v>
      </c>
      <c r="K22" s="5">
        <f t="shared" si="2"/>
        <v>0.32785385425110525</v>
      </c>
      <c r="L22" s="2">
        <f t="shared" si="7"/>
        <v>0.66630926659852219</v>
      </c>
      <c r="M22" s="2">
        <f t="shared" si="7"/>
        <v>0.33369073340147781</v>
      </c>
      <c r="N22" s="131">
        <f t="shared" si="3"/>
        <v>0.53161111902078062</v>
      </c>
      <c r="O22" s="132">
        <f t="shared" si="4"/>
        <v>-0.19756678524629478</v>
      </c>
      <c r="P22" s="138">
        <f t="shared" si="5"/>
        <v>0.68002344368380818</v>
      </c>
      <c r="Q22" s="131">
        <f t="shared" si="8"/>
        <v>-0.13164057978168642</v>
      </c>
      <c r="R22" s="132">
        <f t="shared" si="8"/>
        <v>0.22691752165304849</v>
      </c>
      <c r="S22" s="133">
        <f t="shared" si="9"/>
        <v>0.43633417714941858</v>
      </c>
      <c r="T22" s="142">
        <f t="shared" si="6"/>
        <v>0.98116354257448513</v>
      </c>
      <c r="U22" s="5">
        <f t="shared" si="10"/>
        <v>0.53161111902078062</v>
      </c>
      <c r="W22" s="4" t="s">
        <v>217</v>
      </c>
      <c r="X22" s="4" t="s">
        <v>6</v>
      </c>
      <c r="Y22" s="7">
        <v>2012</v>
      </c>
      <c r="Z22" s="33">
        <v>9049791</v>
      </c>
      <c r="AA22" s="33">
        <v>8826847</v>
      </c>
      <c r="AB22" s="11">
        <f t="shared" si="1"/>
        <v>9605486.0447002426</v>
      </c>
      <c r="AC22" s="7">
        <v>2012</v>
      </c>
      <c r="AD22" s="34">
        <v>2618311.04</v>
      </c>
      <c r="AE22" s="34">
        <v>2465800</v>
      </c>
      <c r="AF22" s="34">
        <v>1403513</v>
      </c>
      <c r="AG22" s="7">
        <v>2012</v>
      </c>
      <c r="AH22" s="35">
        <v>59162000</v>
      </c>
      <c r="AI22" s="35">
        <v>50100000</v>
      </c>
      <c r="AJ22" s="4"/>
    </row>
    <row r="23" spans="9:36" ht="14.5">
      <c r="I23" s="7">
        <v>2013</v>
      </c>
      <c r="J23" s="5">
        <f t="shared" si="0"/>
        <v>0.67276945016586132</v>
      </c>
      <c r="K23" s="5">
        <f t="shared" si="2"/>
        <v>0.32723054983413868</v>
      </c>
      <c r="L23" s="2">
        <f t="shared" si="7"/>
        <v>0.67245779795737803</v>
      </c>
      <c r="M23" s="2">
        <f t="shared" si="7"/>
        <v>0.32754220204262197</v>
      </c>
      <c r="N23" s="131">
        <f t="shared" si="3"/>
        <v>0.45638506035885484</v>
      </c>
      <c r="O23" s="132">
        <f t="shared" si="4"/>
        <v>-3.7192947293718248E-2</v>
      </c>
      <c r="P23" s="138">
        <f t="shared" si="5"/>
        <v>0.47290205028431842</v>
      </c>
      <c r="Q23" s="131">
        <f t="shared" si="8"/>
        <v>-2.5010687436678596E-2</v>
      </c>
      <c r="R23" s="132">
        <f t="shared" si="8"/>
        <v>0.1548953789005964</v>
      </c>
      <c r="S23" s="133">
        <f t="shared" si="9"/>
        <v>0.32650036889493705</v>
      </c>
      <c r="T23" s="142">
        <f t="shared" si="6"/>
        <v>0.98437228058067194</v>
      </c>
      <c r="U23" s="5">
        <f t="shared" si="10"/>
        <v>0.45638506035885484</v>
      </c>
      <c r="W23" s="4" t="s">
        <v>217</v>
      </c>
      <c r="X23" s="4" t="s">
        <v>6</v>
      </c>
      <c r="Y23" s="7">
        <v>2013</v>
      </c>
      <c r="Z23" s="33">
        <v>9301207</v>
      </c>
      <c r="AA23" s="33">
        <v>9092689</v>
      </c>
      <c r="AB23" s="11">
        <f t="shared" si="1"/>
        <v>9651018.1614469774</v>
      </c>
      <c r="AC23" s="7">
        <v>2013</v>
      </c>
      <c r="AD23" s="34">
        <v>2630287.9300000002</v>
      </c>
      <c r="AE23" s="34">
        <v>2527883</v>
      </c>
      <c r="AF23" s="34">
        <v>1444171</v>
      </c>
      <c r="AG23" s="7">
        <v>2013</v>
      </c>
      <c r="AH23" s="35">
        <v>59140000</v>
      </c>
      <c r="AI23" s="35">
        <v>50220000</v>
      </c>
      <c r="AJ23" s="4"/>
    </row>
    <row r="24" spans="9:36" ht="14.5">
      <c r="I24" s="7">
        <v>2014</v>
      </c>
      <c r="J24" s="5">
        <f t="shared" si="0"/>
        <v>0.6680552540169078</v>
      </c>
      <c r="K24" s="5">
        <f t="shared" si="2"/>
        <v>0.3319447459830922</v>
      </c>
      <c r="L24" s="2">
        <f t="shared" si="7"/>
        <v>0.6704123520913845</v>
      </c>
      <c r="M24" s="2">
        <f t="shared" si="7"/>
        <v>0.32958764790861544</v>
      </c>
      <c r="N24" s="131">
        <f t="shared" si="3"/>
        <v>2.2309559931310119</v>
      </c>
      <c r="O24" s="132">
        <f t="shared" si="4"/>
        <v>1.1549549651256541</v>
      </c>
      <c r="P24" s="138">
        <f t="shared" si="5"/>
        <v>0.64806916974120554</v>
      </c>
      <c r="Q24" s="131">
        <f t="shared" si="8"/>
        <v>0.77429607472951267</v>
      </c>
      <c r="R24" s="132">
        <f t="shared" si="8"/>
        <v>0.21359559333709319</v>
      </c>
      <c r="S24" s="133">
        <f t="shared" si="9"/>
        <v>1.243064325064406</v>
      </c>
      <c r="T24" s="142">
        <f>T25*EXP(-S25/100)</f>
        <v>0.99668503037879919</v>
      </c>
      <c r="U24" s="5">
        <f t="shared" si="10"/>
        <v>2.2309559931310119</v>
      </c>
      <c r="W24" s="4" t="s">
        <v>217</v>
      </c>
      <c r="X24" s="4" t="s">
        <v>6</v>
      </c>
      <c r="Y24" s="7">
        <v>2014</v>
      </c>
      <c r="Z24" s="33">
        <v>9550368</v>
      </c>
      <c r="AA24" s="33">
        <v>9361681</v>
      </c>
      <c r="AB24" s="11">
        <f t="shared" si="1"/>
        <v>9713766.5415545627</v>
      </c>
      <c r="AC24" s="7">
        <v>2014</v>
      </c>
      <c r="AD24" s="34">
        <v>2689627.96</v>
      </c>
      <c r="AE24" s="34">
        <v>2635393</v>
      </c>
      <c r="AF24" s="34">
        <v>1501769</v>
      </c>
      <c r="AG24" s="7">
        <v>2014</v>
      </c>
      <c r="AH24" s="35">
        <v>59827000</v>
      </c>
      <c r="AI24" s="35">
        <v>51032000</v>
      </c>
      <c r="AJ24" s="4"/>
    </row>
    <row r="25" spans="9:36" ht="14.5">
      <c r="I25" s="7">
        <v>2015</v>
      </c>
      <c r="J25" s="5">
        <f t="shared" si="0"/>
        <v>0.66982651798968418</v>
      </c>
      <c r="K25" s="5">
        <f t="shared" si="2"/>
        <v>0.33017348201031582</v>
      </c>
      <c r="L25" s="2">
        <f t="shared" si="7"/>
        <v>0.66894088600329593</v>
      </c>
      <c r="M25" s="2">
        <f t="shared" si="7"/>
        <v>0.33105911399670401</v>
      </c>
      <c r="N25" s="131">
        <f t="shared" si="3"/>
        <v>1.197137252481717</v>
      </c>
      <c r="O25" s="132">
        <f t="shared" si="4"/>
        <v>0.97306966285088947</v>
      </c>
      <c r="P25" s="138">
        <f t="shared" si="5"/>
        <v>0.64690422469659836</v>
      </c>
      <c r="Q25" s="131">
        <f t="shared" si="8"/>
        <v>0.65092608241040251</v>
      </c>
      <c r="R25" s="132">
        <f t="shared" si="8"/>
        <v>0.21416353946878058</v>
      </c>
      <c r="S25" s="133">
        <f t="shared" si="9"/>
        <v>0.33204763060253389</v>
      </c>
      <c r="T25" s="142">
        <v>1</v>
      </c>
      <c r="U25" s="5">
        <f t="shared" si="10"/>
        <v>1.197137252481717</v>
      </c>
      <c r="W25" s="4" t="s">
        <v>217</v>
      </c>
      <c r="X25" s="4" t="s">
        <v>6</v>
      </c>
      <c r="Y25" s="7">
        <v>2015</v>
      </c>
      <c r="Z25" s="33">
        <v>9776809</v>
      </c>
      <c r="AA25" s="33">
        <v>9612350</v>
      </c>
      <c r="AB25" s="11">
        <f>Z25</f>
        <v>9776809</v>
      </c>
      <c r="AC25" s="7">
        <v>2015</v>
      </c>
      <c r="AD25" s="34">
        <v>2722020</v>
      </c>
      <c r="AE25" s="34">
        <v>2722020</v>
      </c>
      <c r="AF25" s="34">
        <v>1561976</v>
      </c>
      <c r="AG25" s="7">
        <v>2015</v>
      </c>
      <c r="AH25" s="35">
        <v>60412000</v>
      </c>
      <c r="AI25" s="35">
        <v>51754000</v>
      </c>
      <c r="AJ25" s="4"/>
    </row>
    <row r="26" spans="9:36" ht="14.5">
      <c r="I26" s="7">
        <v>2016</v>
      </c>
      <c r="J26" s="5">
        <f t="shared" si="0"/>
        <v>0.66791214141156285</v>
      </c>
      <c r="K26" s="5">
        <f t="shared" si="2"/>
        <v>0.33208785858843715</v>
      </c>
      <c r="L26" s="2">
        <f t="shared" si="7"/>
        <v>0.66886932970062352</v>
      </c>
      <c r="M26" s="2">
        <f t="shared" si="7"/>
        <v>0.33113067029937648</v>
      </c>
      <c r="N26" s="131">
        <f t="shared" si="3"/>
        <v>2.2250608934820448</v>
      </c>
      <c r="O26" s="132">
        <f t="shared" si="4"/>
        <v>0.85871391733611802</v>
      </c>
      <c r="P26" s="138">
        <f t="shared" si="5"/>
        <v>0.77734812485239502</v>
      </c>
      <c r="Q26" s="131">
        <f t="shared" si="8"/>
        <v>0.57436740229320593</v>
      </c>
      <c r="R26" s="132">
        <f t="shared" si="8"/>
        <v>0.25740380563833698</v>
      </c>
      <c r="S26" s="133">
        <f t="shared" si="9"/>
        <v>1.3932896855505019</v>
      </c>
      <c r="T26" s="142">
        <f>T25*EXP(S26/100)</f>
        <v>1.0140304120261765</v>
      </c>
      <c r="U26" s="5">
        <f t="shared" si="10"/>
        <v>2.2250608934820448</v>
      </c>
      <c r="W26" s="4" t="s">
        <v>217</v>
      </c>
      <c r="X26" s="4" t="s">
        <v>6</v>
      </c>
      <c r="Y26" s="7">
        <v>2016</v>
      </c>
      <c r="Z26" s="33">
        <v>10014301</v>
      </c>
      <c r="AA26" s="33">
        <v>9853105</v>
      </c>
      <c r="AB26" s="11">
        <f>AB25*(AA26/Z25)</f>
        <v>9853104.9999999981</v>
      </c>
      <c r="AC26" s="7">
        <v>2016</v>
      </c>
      <c r="AD26" s="34">
        <v>2783265.45</v>
      </c>
      <c r="AE26" s="34">
        <v>2822443</v>
      </c>
      <c r="AF26" s="34">
        <v>1622728</v>
      </c>
      <c r="AG26" s="7">
        <v>2016</v>
      </c>
      <c r="AH26" s="35">
        <v>60933000</v>
      </c>
      <c r="AI26" s="35">
        <v>52451000</v>
      </c>
      <c r="AJ26" s="4"/>
    </row>
    <row r="27" spans="9:36" ht="14.5">
      <c r="I27" s="7">
        <v>2017</v>
      </c>
      <c r="J27" s="5">
        <f t="shared" si="0"/>
        <v>0.6642574442790754</v>
      </c>
      <c r="K27" s="5">
        <f t="shared" si="2"/>
        <v>0.3357425557209246</v>
      </c>
      <c r="L27" s="2">
        <f t="shared" si="7"/>
        <v>0.66608479284531907</v>
      </c>
      <c r="M27" s="2">
        <f t="shared" si="7"/>
        <v>0.33391520715468087</v>
      </c>
      <c r="N27" s="131">
        <f t="shared" si="3"/>
        <v>2.7586625213324112</v>
      </c>
      <c r="O27" s="132">
        <f t="shared" si="4"/>
        <v>0.87906190073958612</v>
      </c>
      <c r="P27" s="138">
        <f t="shared" si="5"/>
        <v>0.8261218666415715</v>
      </c>
      <c r="Q27" s="131">
        <f t="shared" si="8"/>
        <v>0.5855297640523397</v>
      </c>
      <c r="R27" s="132">
        <f t="shared" si="8"/>
        <v>0.27585465423463201</v>
      </c>
      <c r="S27" s="133">
        <f t="shared" si="9"/>
        <v>1.8972781030454393</v>
      </c>
      <c r="T27" s="142">
        <f>T26*EXP(S27/100)</f>
        <v>1.0334530571669063</v>
      </c>
      <c r="U27" s="5">
        <f t="shared" si="10"/>
        <v>2.7586625213324112</v>
      </c>
      <c r="W27" s="4" t="s">
        <v>217</v>
      </c>
      <c r="X27" s="4" t="s">
        <v>6</v>
      </c>
      <c r="Y27" s="7">
        <v>2017</v>
      </c>
      <c r="Z27" s="33">
        <v>10394085</v>
      </c>
      <c r="AA27" s="33">
        <v>10097374</v>
      </c>
      <c r="AB27" s="11">
        <f>AB26*(AA27/Z26)</f>
        <v>9934840.8087863531</v>
      </c>
      <c r="AC27" s="7">
        <v>2017</v>
      </c>
      <c r="AD27" s="34">
        <v>2861115.22</v>
      </c>
      <c r="AE27" s="34">
        <v>2944074</v>
      </c>
      <c r="AF27" s="34">
        <v>1693096</v>
      </c>
      <c r="AG27" s="7">
        <v>2017</v>
      </c>
      <c r="AH27" s="35">
        <v>61471000</v>
      </c>
      <c r="AI27" s="35">
        <v>53219000</v>
      </c>
      <c r="AJ27" s="4"/>
    </row>
    <row r="28" spans="9:36" ht="14.5">
      <c r="I28" s="7">
        <v>2018</v>
      </c>
      <c r="J28" s="5">
        <f t="shared" si="0"/>
        <v>0.67086940354273183</v>
      </c>
      <c r="K28" s="5">
        <f t="shared" si="2"/>
        <v>0.32913059645726817</v>
      </c>
      <c r="L28" s="2">
        <f t="shared" si="7"/>
        <v>0.66756342391090362</v>
      </c>
      <c r="M28" s="2">
        <f t="shared" si="7"/>
        <v>0.33243657608909638</v>
      </c>
      <c r="N28" s="131">
        <f t="shared" si="3"/>
        <v>1.0881500195099036</v>
      </c>
      <c r="O28" s="132">
        <f t="shared" si="4"/>
        <v>1.038978792062295</v>
      </c>
      <c r="P28" s="138">
        <f t="shared" si="5"/>
        <v>0.93165966870429884</v>
      </c>
      <c r="Q28" s="131">
        <f t="shared" si="8"/>
        <v>0.69358423979992045</v>
      </c>
      <c r="R28" s="132">
        <f t="shared" si="8"/>
        <v>0.30971775034435894</v>
      </c>
      <c r="S28" s="133">
        <f t="shared" si="9"/>
        <v>8.4848029365624245E-2</v>
      </c>
      <c r="T28" s="142">
        <f>T27*EXP(S28/100)</f>
        <v>1.0343302938267123</v>
      </c>
      <c r="U28" s="5">
        <f t="shared" si="10"/>
        <v>1.0881500195099036</v>
      </c>
      <c r="W28" s="4" t="s">
        <v>217</v>
      </c>
      <c r="X28" s="4" t="s">
        <v>6</v>
      </c>
      <c r="Y28" s="7">
        <v>2018</v>
      </c>
      <c r="Z28" s="33">
        <v>10917604</v>
      </c>
      <c r="AA28" s="33">
        <v>10491375</v>
      </c>
      <c r="AB28" s="11">
        <f>AB27*(AA28/Z27)</f>
        <v>10027832.222873002</v>
      </c>
      <c r="AC28" s="7">
        <v>2018</v>
      </c>
      <c r="AD28" s="34">
        <v>2892418.45</v>
      </c>
      <c r="AE28" s="34">
        <v>3035165</v>
      </c>
      <c r="AF28" s="34">
        <v>1771221</v>
      </c>
      <c r="AG28" s="7">
        <v>2018</v>
      </c>
      <c r="AH28" s="35">
        <v>62113000</v>
      </c>
      <c r="AI28" s="35">
        <v>54030000</v>
      </c>
      <c r="AJ28" s="4"/>
    </row>
    <row r="29" spans="9:36" ht="14.5">
      <c r="I29" s="7">
        <v>2019</v>
      </c>
      <c r="J29" s="5">
        <f t="shared" si="0"/>
        <v>0.67759581392173285</v>
      </c>
      <c r="K29" s="5">
        <f t="shared" si="2"/>
        <v>0.32240418607826715</v>
      </c>
      <c r="L29" s="2">
        <f t="shared" si="7"/>
        <v>0.67423260873223234</v>
      </c>
      <c r="M29" s="2">
        <f t="shared" si="7"/>
        <v>0.32576739126776766</v>
      </c>
      <c r="N29" s="134">
        <f t="shared" si="3"/>
        <v>0.98329209230048065</v>
      </c>
      <c r="O29" s="135">
        <f t="shared" si="4"/>
        <v>0.68350553298337502</v>
      </c>
      <c r="P29" s="139">
        <f t="shared" si="5"/>
        <v>0.94997769266633725</v>
      </c>
      <c r="Q29" s="134">
        <f t="shared" si="8"/>
        <v>0.4608417185862958</v>
      </c>
      <c r="R29" s="135">
        <f t="shared" si="8"/>
        <v>0.30947175470248584</v>
      </c>
      <c r="S29" s="136">
        <f t="shared" si="9"/>
        <v>0.21297861901169896</v>
      </c>
      <c r="T29" s="143">
        <f>T28*EXP(S29/100)</f>
        <v>1.0365355437243304</v>
      </c>
      <c r="U29" s="5">
        <f t="shared" si="10"/>
        <v>0.98329209230048065</v>
      </c>
      <c r="W29" s="4" t="s">
        <v>217</v>
      </c>
      <c r="X29" s="4" t="s">
        <v>6</v>
      </c>
      <c r="Y29" s="7">
        <v>2019</v>
      </c>
      <c r="Z29" s="33">
        <v>11443916</v>
      </c>
      <c r="AA29" s="33">
        <v>11021813</v>
      </c>
      <c r="AB29" s="11">
        <f>AB28*(AA29/Z28)</f>
        <v>10123548.312970551</v>
      </c>
      <c r="AC29" s="7">
        <v>2019</v>
      </c>
      <c r="AD29" s="34">
        <v>2920999.66</v>
      </c>
      <c r="AE29" s="34">
        <v>3130661</v>
      </c>
      <c r="AF29" s="34">
        <v>1852846</v>
      </c>
      <c r="AG29" s="7">
        <v>2019</v>
      </c>
      <c r="AH29" s="35">
        <v>62539000</v>
      </c>
      <c r="AI29" s="35">
        <v>54624000</v>
      </c>
      <c r="AJ29" s="4"/>
    </row>
    <row r="30" spans="9:36" ht="14.5">
      <c r="Y30" s="8"/>
      <c r="Z30" s="33"/>
      <c r="AA30" s="33"/>
      <c r="AB30" s="8"/>
      <c r="AC30" s="8"/>
      <c r="AD30" s="34"/>
      <c r="AE30" s="34"/>
      <c r="AF30" s="34"/>
      <c r="AG30" s="8"/>
      <c r="AH30" s="35"/>
      <c r="AI30" s="35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AH2:AI2"/>
    <mergeCell ref="J31:K31"/>
    <mergeCell ref="L31:M31"/>
    <mergeCell ref="N31:P31"/>
    <mergeCell ref="Z2:AB2"/>
    <mergeCell ref="AD2:AE2"/>
    <mergeCell ref="Q3:S3"/>
    <mergeCell ref="N3:P3"/>
    <mergeCell ref="L3:M3"/>
    <mergeCell ref="J3:K3"/>
    <mergeCell ref="Q31:S3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AW114"/>
  <sheetViews>
    <sheetView showGridLines="0" zoomScale="70" zoomScaleNormal="70" workbookViewId="0"/>
  </sheetViews>
  <sheetFormatPr defaultColWidth="11.54296875" defaultRowHeight="10"/>
  <cols>
    <col min="1" max="19" width="11.54296875" style="1"/>
    <col min="20" max="20" width="12.7265625" style="1" customWidth="1"/>
    <col min="21" max="22" width="11.54296875" style="1"/>
    <col min="23" max="23" width="5" style="1" customWidth="1"/>
    <col min="24" max="24" width="7" style="1" bestFit="1" customWidth="1"/>
    <col min="25" max="25" width="8.1796875" style="1" customWidth="1"/>
    <col min="26" max="26" width="8.6328125" style="1" customWidth="1"/>
    <col min="27" max="27" width="13.453125" style="1" customWidth="1"/>
    <col min="28" max="28" width="11.26953125" style="1" customWidth="1"/>
    <col min="29" max="29" width="8.1796875" style="1" customWidth="1"/>
    <col min="30" max="30" width="12.7265625" style="1" customWidth="1"/>
    <col min="31" max="31" width="12.1796875" style="1" customWidth="1"/>
    <col min="32" max="32" width="9.54296875" style="1" customWidth="1"/>
    <col min="33" max="33" width="8.1796875" style="1" customWidth="1"/>
    <col min="34" max="34" width="11.54296875" style="1" customWidth="1"/>
    <col min="35" max="35" width="10.453125" style="1" customWidth="1"/>
    <col min="36" max="37" width="8.1796875" style="1" customWidth="1"/>
    <col min="38" max="39" width="11.54296875" style="1"/>
    <col min="40" max="40" width="9.7265625" style="1" customWidth="1"/>
    <col min="41" max="41" width="8.7265625" style="1" customWidth="1"/>
    <col min="42" max="16384" width="11.54296875" style="1"/>
  </cols>
  <sheetData>
    <row r="2" spans="9:36" ht="33.65" customHeight="1">
      <c r="Z2" s="155" t="s">
        <v>24</v>
      </c>
      <c r="AA2" s="155"/>
      <c r="AB2" s="155"/>
      <c r="AD2" s="155" t="s">
        <v>25</v>
      </c>
      <c r="AE2" s="155"/>
      <c r="AF2" s="10" t="s">
        <v>32</v>
      </c>
      <c r="AH2" s="156" t="s">
        <v>33</v>
      </c>
      <c r="AI2" s="156"/>
    </row>
    <row r="3" spans="9:36" ht="10.5">
      <c r="J3" s="163" t="s">
        <v>14</v>
      </c>
      <c r="K3" s="163"/>
      <c r="L3" s="163" t="s">
        <v>15</v>
      </c>
      <c r="M3" s="163"/>
      <c r="N3" s="160" t="s">
        <v>16</v>
      </c>
      <c r="O3" s="161"/>
      <c r="P3" s="162"/>
      <c r="Q3" s="160" t="s">
        <v>316</v>
      </c>
      <c r="R3" s="161"/>
      <c r="S3" s="162"/>
      <c r="T3" s="145" t="s">
        <v>18</v>
      </c>
      <c r="Z3" s="3" t="s">
        <v>2</v>
      </c>
      <c r="AA3" s="3" t="s">
        <v>3</v>
      </c>
      <c r="AB3" s="3" t="s">
        <v>4</v>
      </c>
      <c r="AD3" s="9" t="s">
        <v>8</v>
      </c>
      <c r="AE3" s="9" t="s">
        <v>7</v>
      </c>
      <c r="AH3" s="1" t="s">
        <v>34</v>
      </c>
      <c r="AI3" s="1" t="s">
        <v>35</v>
      </c>
    </row>
    <row r="4" spans="9:36" ht="14.5">
      <c r="I4" s="7" t="s">
        <v>26</v>
      </c>
      <c r="J4" s="3" t="s">
        <v>9</v>
      </c>
      <c r="K4" s="3" t="s">
        <v>10</v>
      </c>
      <c r="L4" s="3" t="s">
        <v>9</v>
      </c>
      <c r="M4" s="3" t="s">
        <v>10</v>
      </c>
      <c r="N4" s="126" t="s">
        <v>11</v>
      </c>
      <c r="O4" s="97" t="s">
        <v>13</v>
      </c>
      <c r="P4" s="101" t="s">
        <v>12</v>
      </c>
      <c r="Q4" s="126" t="s">
        <v>17</v>
      </c>
      <c r="R4" s="97" t="s">
        <v>248</v>
      </c>
      <c r="S4" s="127" t="s">
        <v>246</v>
      </c>
      <c r="T4" s="140" t="s">
        <v>246</v>
      </c>
      <c r="U4" s="1" t="s">
        <v>247</v>
      </c>
      <c r="W4" s="4" t="s">
        <v>0</v>
      </c>
      <c r="X4" s="4" t="s">
        <v>1</v>
      </c>
      <c r="Y4" s="7" t="s">
        <v>26</v>
      </c>
      <c r="Z4" s="36" t="s">
        <v>79</v>
      </c>
      <c r="AA4" s="36" t="s">
        <v>80</v>
      </c>
      <c r="AB4" s="13"/>
      <c r="AC4" s="7" t="s">
        <v>26</v>
      </c>
      <c r="AD4" s="37" t="s">
        <v>81</v>
      </c>
      <c r="AE4" s="37" t="s">
        <v>82</v>
      </c>
      <c r="AF4" s="37" t="s">
        <v>83</v>
      </c>
      <c r="AG4" s="7" t="s">
        <v>26</v>
      </c>
      <c r="AH4" s="38" t="s">
        <v>84</v>
      </c>
      <c r="AI4" s="38" t="s">
        <v>85</v>
      </c>
      <c r="AJ4" s="4"/>
    </row>
    <row r="5" spans="9:36" ht="14.5">
      <c r="I5" s="7">
        <v>1995</v>
      </c>
      <c r="J5" s="5">
        <f t="shared" ref="J5:J29" si="0">AF5*(AH5/AI5)/AE5</f>
        <v>0.64996862709287229</v>
      </c>
      <c r="K5" s="5">
        <f>1-J5</f>
        <v>0.35003137290712771</v>
      </c>
      <c r="N5" s="128"/>
      <c r="O5" s="129"/>
      <c r="P5" s="137"/>
      <c r="Q5" s="128"/>
      <c r="R5" s="129"/>
      <c r="S5" s="130"/>
      <c r="T5" s="141"/>
      <c r="W5" s="4" t="s">
        <v>218</v>
      </c>
      <c r="X5" s="4" t="s">
        <v>6</v>
      </c>
      <c r="Y5" s="7">
        <v>1995</v>
      </c>
      <c r="Z5" s="36">
        <v>3373037</v>
      </c>
      <c r="AA5" s="36">
        <v>3338763</v>
      </c>
      <c r="AB5" s="11">
        <f t="shared" ref="AB5:AB24" si="1">AB6/(AA6/Z5)</f>
        <v>4865478.3192083901</v>
      </c>
      <c r="AC5" s="7">
        <v>1995</v>
      </c>
      <c r="AD5" s="37">
        <v>1330739.29726484</v>
      </c>
      <c r="AE5" s="37">
        <v>897370</v>
      </c>
      <c r="AF5" s="37">
        <v>518699.641</v>
      </c>
      <c r="AG5" s="7">
        <v>1995</v>
      </c>
      <c r="AH5" s="38">
        <v>3706831</v>
      </c>
      <c r="AI5" s="38">
        <v>3296513</v>
      </c>
      <c r="AJ5" s="4"/>
    </row>
    <row r="6" spans="9:36" ht="14.5">
      <c r="I6" s="7">
        <v>1996</v>
      </c>
      <c r="J6" s="5">
        <f t="shared" si="0"/>
        <v>0.65599242348486009</v>
      </c>
      <c r="K6" s="5">
        <f t="shared" ref="K6:K29" si="2">1-J6</f>
        <v>0.34400757651513991</v>
      </c>
      <c r="L6" s="2">
        <f>(J6+J5)/2</f>
        <v>0.65298052528886619</v>
      </c>
      <c r="M6" s="2">
        <f>(K6+K5)/2</f>
        <v>0.34701947471113381</v>
      </c>
      <c r="N6" s="131">
        <f t="shared" ref="N6:N29" si="3">(LN(AD6)-LN(AD5))*100</f>
        <v>2.5204923995437056</v>
      </c>
      <c r="O6" s="132">
        <f t="shared" ref="O6:O29" si="4">(LN(AH6)-LN(AH5))*100</f>
        <v>0.5026421507551504</v>
      </c>
      <c r="P6" s="138">
        <f t="shared" ref="P6:P29" si="5">(LN(AB6)-LN(AB5))*100</f>
        <v>1.8655117656974696</v>
      </c>
      <c r="Q6" s="131">
        <f>L6*O6</f>
        <v>0.32821553563242356</v>
      </c>
      <c r="R6" s="132">
        <f>M6*P6</f>
        <v>0.64736891299977561</v>
      </c>
      <c r="S6" s="133">
        <f>N6-Q6-R6</f>
        <v>1.5449079509115067</v>
      </c>
      <c r="T6" s="142">
        <f t="shared" ref="T6:T23" si="6">T7*EXP(-S7/100)</f>
        <v>0.87883623902767138</v>
      </c>
      <c r="U6" s="5">
        <f>N6</f>
        <v>2.5204923995437056</v>
      </c>
      <c r="W6" s="4" t="s">
        <v>218</v>
      </c>
      <c r="X6" s="4" t="s">
        <v>6</v>
      </c>
      <c r="Y6" s="7">
        <v>1996</v>
      </c>
      <c r="Z6" s="36">
        <v>3516522</v>
      </c>
      <c r="AA6" s="36">
        <v>3436552</v>
      </c>
      <c r="AB6" s="11">
        <f t="shared" si="1"/>
        <v>4957096.3048529355</v>
      </c>
      <c r="AC6" s="7">
        <v>1996</v>
      </c>
      <c r="AD6" s="37">
        <v>1364706.7554699399</v>
      </c>
      <c r="AE6" s="37">
        <v>936510</v>
      </c>
      <c r="AF6" s="37">
        <v>546120.43900000001</v>
      </c>
      <c r="AG6" s="7">
        <v>1996</v>
      </c>
      <c r="AH6" s="38">
        <v>3725510</v>
      </c>
      <c r="AI6" s="38">
        <v>3311791</v>
      </c>
      <c r="AJ6" s="4"/>
    </row>
    <row r="7" spans="9:36" ht="14.5">
      <c r="I7" s="7">
        <v>1997</v>
      </c>
      <c r="J7" s="5">
        <f t="shared" si="0"/>
        <v>0.64982801891221942</v>
      </c>
      <c r="K7" s="5">
        <f t="shared" si="2"/>
        <v>0.35017198108778058</v>
      </c>
      <c r="L7" s="2">
        <f t="shared" ref="L7:M29" si="7">(J7+J6)/2</f>
        <v>0.65291022119853981</v>
      </c>
      <c r="M7" s="2">
        <f t="shared" si="7"/>
        <v>0.34708977880146025</v>
      </c>
      <c r="N7" s="131">
        <f t="shared" si="3"/>
        <v>3.0728536744170754</v>
      </c>
      <c r="O7" s="132">
        <f t="shared" si="4"/>
        <v>2.4866284646838821</v>
      </c>
      <c r="P7" s="138">
        <f t="shared" si="5"/>
        <v>2.1235047092899251</v>
      </c>
      <c r="Q7" s="131">
        <f t="shared" ref="Q7:R29" si="8">L7*O7</f>
        <v>1.623545140915339</v>
      </c>
      <c r="R7" s="132">
        <f t="shared" si="8"/>
        <v>0.73704677983129929</v>
      </c>
      <c r="S7" s="133">
        <f t="shared" ref="S7:S29" si="9">N7-Q7-R7</f>
        <v>0.71226175367043709</v>
      </c>
      <c r="T7" s="142">
        <f t="shared" si="6"/>
        <v>0.88511819887651066</v>
      </c>
      <c r="U7" s="5">
        <f t="shared" ref="U7:U29" si="10">N7</f>
        <v>3.0728536744170754</v>
      </c>
      <c r="W7" s="4" t="s">
        <v>218</v>
      </c>
      <c r="X7" s="4" t="s">
        <v>6</v>
      </c>
      <c r="Y7" s="7">
        <v>1997</v>
      </c>
      <c r="Z7" s="36">
        <v>3671384</v>
      </c>
      <c r="AA7" s="36">
        <v>3591994</v>
      </c>
      <c r="AB7" s="11">
        <f t="shared" si="1"/>
        <v>5063486.0764283333</v>
      </c>
      <c r="AC7" s="7">
        <v>1997</v>
      </c>
      <c r="AD7" s="37">
        <v>1407293.15508344</v>
      </c>
      <c r="AE7" s="37">
        <v>984056</v>
      </c>
      <c r="AF7" s="37">
        <v>572744.64</v>
      </c>
      <c r="AG7" s="7">
        <v>1997</v>
      </c>
      <c r="AH7" s="38">
        <v>3819311</v>
      </c>
      <c r="AI7" s="38">
        <v>3420801</v>
      </c>
      <c r="AJ7" s="4"/>
    </row>
    <row r="8" spans="9:36" ht="14.5">
      <c r="I8" s="7">
        <v>1998</v>
      </c>
      <c r="J8" s="5">
        <f t="shared" si="0"/>
        <v>0.66849500276143503</v>
      </c>
      <c r="K8" s="5">
        <f t="shared" si="2"/>
        <v>0.33150499723856497</v>
      </c>
      <c r="L8" s="2">
        <f t="shared" si="7"/>
        <v>0.65916151083682717</v>
      </c>
      <c r="M8" s="2">
        <f t="shared" si="7"/>
        <v>0.34083848916317278</v>
      </c>
      <c r="N8" s="131">
        <f t="shared" si="3"/>
        <v>1.9230220063734649</v>
      </c>
      <c r="O8" s="132">
        <f t="shared" si="4"/>
        <v>2.3091560219945961</v>
      </c>
      <c r="P8" s="138">
        <f t="shared" si="5"/>
        <v>1.6979095887766249</v>
      </c>
      <c r="Q8" s="131">
        <f t="shared" si="8"/>
        <v>1.5221067722159156</v>
      </c>
      <c r="R8" s="132">
        <f t="shared" si="8"/>
        <v>0.57871293897428877</v>
      </c>
      <c r="S8" s="133">
        <f t="shared" si="9"/>
        <v>-0.17779770481673951</v>
      </c>
      <c r="T8" s="142">
        <f t="shared" si="6"/>
        <v>0.88354587722410027</v>
      </c>
      <c r="U8" s="5">
        <f t="shared" si="10"/>
        <v>1.9230220063734649</v>
      </c>
      <c r="W8" s="4" t="s">
        <v>218</v>
      </c>
      <c r="X8" s="4" t="s">
        <v>6</v>
      </c>
      <c r="Y8" s="7">
        <v>1998</v>
      </c>
      <c r="Z8" s="36">
        <v>3813913</v>
      </c>
      <c r="AA8" s="36">
        <v>3734253</v>
      </c>
      <c r="AB8" s="11">
        <f t="shared" si="1"/>
        <v>5150193.5159494979</v>
      </c>
      <c r="AC8" s="7">
        <v>1998</v>
      </c>
      <c r="AD8" s="37">
        <v>1434617.5976253301</v>
      </c>
      <c r="AE8" s="37">
        <v>1010575</v>
      </c>
      <c r="AF8" s="37">
        <v>605623.89</v>
      </c>
      <c r="AG8" s="7">
        <v>1998</v>
      </c>
      <c r="AH8" s="38">
        <v>3908531</v>
      </c>
      <c r="AI8" s="38">
        <v>3503885</v>
      </c>
      <c r="AJ8" s="4"/>
    </row>
    <row r="9" spans="9:36" ht="14.5">
      <c r="I9" s="7">
        <v>1999</v>
      </c>
      <c r="J9" s="5">
        <f t="shared" si="0"/>
        <v>0.66727950450574314</v>
      </c>
      <c r="K9" s="5">
        <f t="shared" si="2"/>
        <v>0.33272049549425686</v>
      </c>
      <c r="L9" s="2">
        <f t="shared" si="7"/>
        <v>0.66788725363358914</v>
      </c>
      <c r="M9" s="2">
        <f t="shared" si="7"/>
        <v>0.33211274636641092</v>
      </c>
      <c r="N9" s="131">
        <f t="shared" si="3"/>
        <v>3.2304797000925589</v>
      </c>
      <c r="O9" s="132">
        <f t="shared" si="4"/>
        <v>1.8920150444026618</v>
      </c>
      <c r="P9" s="138">
        <f t="shared" si="5"/>
        <v>1.4950945196902765</v>
      </c>
      <c r="Q9" s="131">
        <f t="shared" si="8"/>
        <v>1.263652731839527</v>
      </c>
      <c r="R9" s="132">
        <f t="shared" si="8"/>
        <v>0.49653994701170773</v>
      </c>
      <c r="S9" s="133">
        <f t="shared" si="9"/>
        <v>1.4702870212413242</v>
      </c>
      <c r="T9" s="142">
        <f t="shared" si="6"/>
        <v>0.89663250734707001</v>
      </c>
      <c r="U9" s="5">
        <f t="shared" si="10"/>
        <v>3.2304797000925589</v>
      </c>
      <c r="W9" s="4" t="s">
        <v>218</v>
      </c>
      <c r="X9" s="4" t="s">
        <v>6</v>
      </c>
      <c r="Y9" s="7">
        <v>1999</v>
      </c>
      <c r="Z9" s="36">
        <v>4007826</v>
      </c>
      <c r="AA9" s="36">
        <v>3871363</v>
      </c>
      <c r="AB9" s="11">
        <f t="shared" si="1"/>
        <v>5227772.2697100844</v>
      </c>
      <c r="AC9" s="7">
        <v>1999</v>
      </c>
      <c r="AD9" s="37">
        <v>1481719.3377575199</v>
      </c>
      <c r="AE9" s="37">
        <v>1059211</v>
      </c>
      <c r="AF9" s="37">
        <v>635826.81400000001</v>
      </c>
      <c r="AG9" s="7">
        <v>1999</v>
      </c>
      <c r="AH9" s="38">
        <v>3983185</v>
      </c>
      <c r="AI9" s="38">
        <v>3583266</v>
      </c>
      <c r="AJ9" s="4"/>
    </row>
    <row r="10" spans="9:36" ht="14.5">
      <c r="I10" s="7">
        <v>2000</v>
      </c>
      <c r="J10" s="5">
        <f t="shared" si="0"/>
        <v>0.64574000368782369</v>
      </c>
      <c r="K10" s="5">
        <f t="shared" si="2"/>
        <v>0.35425999631217631</v>
      </c>
      <c r="L10" s="2">
        <f t="shared" si="7"/>
        <v>0.65650975409678347</v>
      </c>
      <c r="M10" s="2">
        <f t="shared" si="7"/>
        <v>0.34349024590321658</v>
      </c>
      <c r="N10" s="131">
        <f t="shared" si="3"/>
        <v>4.5759594268169224</v>
      </c>
      <c r="O10" s="132">
        <f t="shared" si="4"/>
        <v>1.3884932512807424</v>
      </c>
      <c r="P10" s="138">
        <f t="shared" si="5"/>
        <v>1.8463780514212047</v>
      </c>
      <c r="Q10" s="131">
        <f t="shared" si="8"/>
        <v>0.9115593629633636</v>
      </c>
      <c r="R10" s="132">
        <f t="shared" si="8"/>
        <v>0.63421285091297153</v>
      </c>
      <c r="S10" s="133">
        <f t="shared" si="9"/>
        <v>3.0301872129405871</v>
      </c>
      <c r="T10" s="142">
        <f t="shared" si="6"/>
        <v>0.92421798603110805</v>
      </c>
      <c r="U10" s="5">
        <f t="shared" si="10"/>
        <v>4.5759594268169224</v>
      </c>
      <c r="W10" s="4" t="s">
        <v>218</v>
      </c>
      <c r="X10" s="4" t="s">
        <v>6</v>
      </c>
      <c r="Y10" s="7">
        <v>2000</v>
      </c>
      <c r="Z10" s="36">
        <v>4146515</v>
      </c>
      <c r="AA10" s="36">
        <v>4082513</v>
      </c>
      <c r="AB10" s="11">
        <f t="shared" si="1"/>
        <v>5325193.322297656</v>
      </c>
      <c r="AC10" s="7">
        <v>2000</v>
      </c>
      <c r="AD10" s="37">
        <v>1551097.4652383199</v>
      </c>
      <c r="AE10" s="37">
        <v>1143123</v>
      </c>
      <c r="AF10" s="37">
        <v>662276.74699999997</v>
      </c>
      <c r="AG10" s="7">
        <v>2000</v>
      </c>
      <c r="AH10" s="38">
        <v>4038877</v>
      </c>
      <c r="AI10" s="38">
        <v>3623677</v>
      </c>
      <c r="AJ10" s="4"/>
    </row>
    <row r="11" spans="9:36" ht="14.5">
      <c r="I11" s="7">
        <v>2001</v>
      </c>
      <c r="J11" s="5">
        <f t="shared" si="0"/>
        <v>0.65500763272236939</v>
      </c>
      <c r="K11" s="5">
        <f t="shared" si="2"/>
        <v>0.34499236727763061</v>
      </c>
      <c r="L11" s="2">
        <f t="shared" si="7"/>
        <v>0.65037381820509654</v>
      </c>
      <c r="M11" s="2">
        <f t="shared" si="7"/>
        <v>0.34962618179490346</v>
      </c>
      <c r="N11" s="131">
        <f t="shared" si="3"/>
        <v>0.83771321892793793</v>
      </c>
      <c r="O11" s="132">
        <f t="shared" si="4"/>
        <v>1.1734410273344764</v>
      </c>
      <c r="P11" s="138">
        <f t="shared" si="5"/>
        <v>1.6118701096337062</v>
      </c>
      <c r="Q11" s="131">
        <f t="shared" si="8"/>
        <v>0.7631753213860345</v>
      </c>
      <c r="R11" s="132">
        <f t="shared" si="8"/>
        <v>0.56355199198056516</v>
      </c>
      <c r="S11" s="133">
        <f t="shared" si="9"/>
        <v>-0.48901409443866173</v>
      </c>
      <c r="T11" s="142">
        <f t="shared" si="6"/>
        <v>0.91970946245847596</v>
      </c>
      <c r="U11" s="5">
        <f t="shared" si="10"/>
        <v>0.83771321892793793</v>
      </c>
      <c r="W11" s="4" t="s">
        <v>218</v>
      </c>
      <c r="X11" s="4" t="s">
        <v>6</v>
      </c>
      <c r="Y11" s="7">
        <v>2001</v>
      </c>
      <c r="Z11" s="36">
        <v>4374951</v>
      </c>
      <c r="AA11" s="36">
        <v>4213893</v>
      </c>
      <c r="AB11" s="11">
        <f t="shared" si="1"/>
        <v>5411724.0295710582</v>
      </c>
      <c r="AC11" s="7">
        <v>2001</v>
      </c>
      <c r="AD11" s="37">
        <v>1564145.7912119499</v>
      </c>
      <c r="AE11" s="37">
        <v>1181118</v>
      </c>
      <c r="AF11" s="37">
        <v>696904.94</v>
      </c>
      <c r="AG11" s="7">
        <v>2001</v>
      </c>
      <c r="AH11" s="38">
        <v>4086550</v>
      </c>
      <c r="AI11" s="38">
        <v>3681211</v>
      </c>
      <c r="AJ11" s="4"/>
    </row>
    <row r="12" spans="9:36" ht="14.5">
      <c r="I12" s="7">
        <v>2002</v>
      </c>
      <c r="J12" s="5">
        <f t="shared" si="0"/>
        <v>0.66495355265089839</v>
      </c>
      <c r="K12" s="5">
        <f t="shared" si="2"/>
        <v>0.33504644734910161</v>
      </c>
      <c r="L12" s="2">
        <f t="shared" si="7"/>
        <v>0.65998059268663389</v>
      </c>
      <c r="M12" s="2">
        <f t="shared" si="7"/>
        <v>0.34001940731336611</v>
      </c>
      <c r="N12" s="131">
        <f t="shared" si="3"/>
        <v>0.31186859068732531</v>
      </c>
      <c r="O12" s="132">
        <f t="shared" si="4"/>
        <v>-0.35353803696160924</v>
      </c>
      <c r="P12" s="138">
        <f t="shared" si="5"/>
        <v>1.2698827774263677</v>
      </c>
      <c r="Q12" s="131">
        <f t="shared" si="8"/>
        <v>-0.23332824317119194</v>
      </c>
      <c r="R12" s="132">
        <f t="shared" si="8"/>
        <v>0.43178478933796477</v>
      </c>
      <c r="S12" s="133">
        <f t="shared" si="9"/>
        <v>0.11341204452055248</v>
      </c>
      <c r="T12" s="142">
        <f t="shared" si="6"/>
        <v>0.92075311546574101</v>
      </c>
      <c r="U12" s="5">
        <f t="shared" si="10"/>
        <v>0.31186859068732531</v>
      </c>
      <c r="W12" s="4" t="s">
        <v>218</v>
      </c>
      <c r="X12" s="4" t="s">
        <v>6</v>
      </c>
      <c r="Y12" s="7">
        <v>2002</v>
      </c>
      <c r="Z12" s="36">
        <v>4488296</v>
      </c>
      <c r="AA12" s="36">
        <v>4430862</v>
      </c>
      <c r="AB12" s="11">
        <f t="shared" si="1"/>
        <v>5480884.7818211624</v>
      </c>
      <c r="AC12" s="7">
        <v>2002</v>
      </c>
      <c r="AD12" s="37">
        <v>1569031.4851597899</v>
      </c>
      <c r="AE12" s="37">
        <v>1211617</v>
      </c>
      <c r="AF12" s="37">
        <v>722152.34600000002</v>
      </c>
      <c r="AG12" s="7">
        <v>2002</v>
      </c>
      <c r="AH12" s="38">
        <v>4072128</v>
      </c>
      <c r="AI12" s="38">
        <v>3650006</v>
      </c>
      <c r="AJ12" s="4"/>
    </row>
    <row r="13" spans="9:36" ht="14.5">
      <c r="I13" s="7">
        <v>2003</v>
      </c>
      <c r="J13" s="5">
        <f t="shared" si="0"/>
        <v>0.66841053429239783</v>
      </c>
      <c r="K13" s="5">
        <f t="shared" si="2"/>
        <v>0.33158946570760217</v>
      </c>
      <c r="L13" s="2">
        <f t="shared" si="7"/>
        <v>0.66668204347164806</v>
      </c>
      <c r="M13" s="2">
        <f t="shared" si="7"/>
        <v>0.33331795652835189</v>
      </c>
      <c r="N13" s="131">
        <f t="shared" si="3"/>
        <v>0.38092712565624964</v>
      </c>
      <c r="O13" s="132">
        <f t="shared" si="4"/>
        <v>-1.2475933302054543</v>
      </c>
      <c r="P13" s="138">
        <f t="shared" si="5"/>
        <v>1.2642832860654707</v>
      </c>
      <c r="Q13" s="131">
        <f t="shared" si="8"/>
        <v>-0.83174807080297086</v>
      </c>
      <c r="R13" s="132">
        <f t="shared" si="8"/>
        <v>0.42140832138429246</v>
      </c>
      <c r="S13" s="133">
        <f t="shared" si="9"/>
        <v>0.79126687507492788</v>
      </c>
      <c r="T13" s="142">
        <f t="shared" si="6"/>
        <v>0.92806763037276685</v>
      </c>
      <c r="U13" s="5">
        <f t="shared" si="10"/>
        <v>0.38092712565624964</v>
      </c>
      <c r="W13" s="4" t="s">
        <v>218</v>
      </c>
      <c r="X13" s="4" t="s">
        <v>6</v>
      </c>
      <c r="Y13" s="7">
        <v>2003</v>
      </c>
      <c r="Z13" s="36">
        <v>4654273</v>
      </c>
      <c r="AA13" s="36">
        <v>4545401</v>
      </c>
      <c r="AB13" s="11">
        <f t="shared" si="1"/>
        <v>5550618.5795621974</v>
      </c>
      <c r="AC13" s="7">
        <v>2003</v>
      </c>
      <c r="AD13" s="37">
        <v>1575019.7499181801</v>
      </c>
      <c r="AE13" s="37">
        <v>1235824</v>
      </c>
      <c r="AF13" s="37">
        <v>741113.00199999998</v>
      </c>
      <c r="AG13" s="7">
        <v>2003</v>
      </c>
      <c r="AH13" s="38">
        <v>4021640</v>
      </c>
      <c r="AI13" s="38">
        <v>3608176</v>
      </c>
      <c r="AJ13" s="4"/>
    </row>
    <row r="14" spans="9:36" ht="14.5">
      <c r="I14" s="7">
        <v>2004</v>
      </c>
      <c r="J14" s="5">
        <f t="shared" si="0"/>
        <v>0.65604865293029868</v>
      </c>
      <c r="K14" s="5">
        <f t="shared" si="2"/>
        <v>0.34395134706970132</v>
      </c>
      <c r="L14" s="2">
        <f t="shared" si="7"/>
        <v>0.66222959361134826</v>
      </c>
      <c r="M14" s="2">
        <f t="shared" si="7"/>
        <v>0.33777040638865174</v>
      </c>
      <c r="N14" s="131">
        <f t="shared" si="3"/>
        <v>1.9581200107804619</v>
      </c>
      <c r="O14" s="132">
        <f t="shared" si="4"/>
        <v>-0.5100961873520049</v>
      </c>
      <c r="P14" s="138">
        <f t="shared" si="5"/>
        <v>1.2480574614853523</v>
      </c>
      <c r="Q14" s="131">
        <f t="shared" si="8"/>
        <v>-0.33780079085281639</v>
      </c>
      <c r="R14" s="132">
        <f t="shared" si="8"/>
        <v>0.42155687596229652</v>
      </c>
      <c r="S14" s="133">
        <f t="shared" si="9"/>
        <v>1.8743639256709816</v>
      </c>
      <c r="T14" s="142">
        <f t="shared" si="6"/>
        <v>0.94562704482332849</v>
      </c>
      <c r="U14" s="5">
        <f t="shared" si="10"/>
        <v>1.9581200107804619</v>
      </c>
      <c r="W14" s="4" t="s">
        <v>218</v>
      </c>
      <c r="X14" s="4" t="s">
        <v>6</v>
      </c>
      <c r="Y14" s="7">
        <v>2004</v>
      </c>
      <c r="Z14" s="36">
        <v>4793766</v>
      </c>
      <c r="AA14" s="36">
        <v>4712725</v>
      </c>
      <c r="AB14" s="11">
        <f t="shared" si="1"/>
        <v>5620327.5882973038</v>
      </c>
      <c r="AC14" s="7">
        <v>2004</v>
      </c>
      <c r="AD14" s="37">
        <v>1606164.4570587201</v>
      </c>
      <c r="AE14" s="37">
        <v>1291322</v>
      </c>
      <c r="AF14" s="37">
        <v>762990.80500000005</v>
      </c>
      <c r="AG14" s="7">
        <v>2004</v>
      </c>
      <c r="AH14" s="38">
        <v>4001178</v>
      </c>
      <c r="AI14" s="38">
        <v>3603600</v>
      </c>
      <c r="AJ14" s="4"/>
    </row>
    <row r="15" spans="9:36" ht="14.5">
      <c r="I15" s="7">
        <v>2005</v>
      </c>
      <c r="J15" s="5">
        <f t="shared" si="0"/>
        <v>0.65651244890997262</v>
      </c>
      <c r="K15" s="5">
        <f t="shared" si="2"/>
        <v>0.34348755109002738</v>
      </c>
      <c r="L15" s="2">
        <f t="shared" si="7"/>
        <v>0.65628055092013571</v>
      </c>
      <c r="M15" s="2">
        <f t="shared" si="7"/>
        <v>0.34371944907986435</v>
      </c>
      <c r="N15" s="131">
        <f t="shared" si="3"/>
        <v>1.6054810484140702</v>
      </c>
      <c r="O15" s="132">
        <f t="shared" si="4"/>
        <v>0.95019019606219501</v>
      </c>
      <c r="P15" s="138">
        <f t="shared" si="5"/>
        <v>1.4225074019480033</v>
      </c>
      <c r="Q15" s="131">
        <f t="shared" si="8"/>
        <v>0.62359134535060912</v>
      </c>
      <c r="R15" s="132">
        <f t="shared" si="8"/>
        <v>0.48894346050959686</v>
      </c>
      <c r="S15" s="133">
        <f t="shared" si="9"/>
        <v>0.49294624255386427</v>
      </c>
      <c r="T15" s="142">
        <f t="shared" si="6"/>
        <v>0.95029998589051601</v>
      </c>
      <c r="U15" s="5">
        <f t="shared" si="10"/>
        <v>1.6054810484140702</v>
      </c>
      <c r="W15" s="4" t="s">
        <v>218</v>
      </c>
      <c r="X15" s="4" t="s">
        <v>6</v>
      </c>
      <c r="Y15" s="7">
        <v>2005</v>
      </c>
      <c r="Z15" s="36">
        <v>5007161</v>
      </c>
      <c r="AA15" s="36">
        <v>4862445</v>
      </c>
      <c r="AB15" s="11">
        <f t="shared" si="1"/>
        <v>5700848.5145245483</v>
      </c>
      <c r="AC15" s="7">
        <v>2005</v>
      </c>
      <c r="AD15" s="37">
        <v>1632159.2352833401</v>
      </c>
      <c r="AE15" s="37">
        <v>1347650</v>
      </c>
      <c r="AF15" s="37">
        <v>800931.75199999998</v>
      </c>
      <c r="AG15" s="7">
        <v>2005</v>
      </c>
      <c r="AH15" s="38">
        <v>4039378</v>
      </c>
      <c r="AI15" s="38">
        <v>3656705</v>
      </c>
      <c r="AJ15" s="4"/>
    </row>
    <row r="16" spans="9:36" ht="14.5">
      <c r="I16" s="7">
        <v>2006</v>
      </c>
      <c r="J16" s="5">
        <f t="shared" si="0"/>
        <v>0.65475121856537322</v>
      </c>
      <c r="K16" s="5">
        <f t="shared" si="2"/>
        <v>0.34524878143462678</v>
      </c>
      <c r="L16" s="2">
        <f t="shared" si="7"/>
        <v>0.65563183373767298</v>
      </c>
      <c r="M16" s="2">
        <f t="shared" si="7"/>
        <v>0.34436816626232708</v>
      </c>
      <c r="N16" s="131">
        <f t="shared" si="3"/>
        <v>3.7653971749847415</v>
      </c>
      <c r="O16" s="132">
        <f t="shared" si="4"/>
        <v>2.5290823267663853</v>
      </c>
      <c r="P16" s="138">
        <f t="shared" si="5"/>
        <v>2.3340263372029213</v>
      </c>
      <c r="Q16" s="131">
        <f t="shared" si="8"/>
        <v>1.658146883571386</v>
      </c>
      <c r="R16" s="132">
        <f t="shared" si="8"/>
        <v>0.80376436975054588</v>
      </c>
      <c r="S16" s="133">
        <f t="shared" si="9"/>
        <v>1.3034859216628094</v>
      </c>
      <c r="T16" s="142">
        <f t="shared" si="6"/>
        <v>0.96276809591458579</v>
      </c>
      <c r="U16" s="5">
        <f t="shared" si="10"/>
        <v>3.7653971749847415</v>
      </c>
      <c r="W16" s="4" t="s">
        <v>218</v>
      </c>
      <c r="X16" s="4" t="s">
        <v>6</v>
      </c>
      <c r="Y16" s="7">
        <v>2006</v>
      </c>
      <c r="Z16" s="36">
        <v>5388667</v>
      </c>
      <c r="AA16" s="36">
        <v>5125404</v>
      </c>
      <c r="AB16" s="11">
        <f t="shared" si="1"/>
        <v>5835472.791815198</v>
      </c>
      <c r="AC16" s="7">
        <v>2006</v>
      </c>
      <c r="AD16" s="37">
        <v>1694788.2286398499</v>
      </c>
      <c r="AE16" s="37">
        <v>1428654</v>
      </c>
      <c r="AF16" s="37">
        <v>848966.88600000006</v>
      </c>
      <c r="AG16" s="7">
        <v>2006</v>
      </c>
      <c r="AH16" s="38">
        <v>4142840</v>
      </c>
      <c r="AI16" s="38">
        <v>3759980</v>
      </c>
      <c r="AJ16" s="4"/>
    </row>
    <row r="17" spans="9:36" ht="14.5">
      <c r="I17" s="7">
        <v>2007</v>
      </c>
      <c r="J17" s="5">
        <f t="shared" si="0"/>
        <v>0.67102214204911981</v>
      </c>
      <c r="K17" s="5">
        <f t="shared" si="2"/>
        <v>0.32897785795088019</v>
      </c>
      <c r="L17" s="2">
        <f t="shared" si="7"/>
        <v>0.66288668030724651</v>
      </c>
      <c r="M17" s="2">
        <f t="shared" si="7"/>
        <v>0.33711331969275349</v>
      </c>
      <c r="N17" s="131">
        <f t="shared" si="3"/>
        <v>0.49929244817441543</v>
      </c>
      <c r="O17" s="132">
        <f t="shared" si="4"/>
        <v>0.72088457278347562</v>
      </c>
      <c r="P17" s="138">
        <f t="shared" si="5"/>
        <v>2.1962539707431006</v>
      </c>
      <c r="Q17" s="131">
        <f t="shared" si="8"/>
        <v>0.47786478133714577</v>
      </c>
      <c r="R17" s="132">
        <f t="shared" si="8"/>
        <v>0.74038646696559818</v>
      </c>
      <c r="S17" s="133">
        <f t="shared" si="9"/>
        <v>-0.71895880012832847</v>
      </c>
      <c r="T17" s="142">
        <f t="shared" si="6"/>
        <v>0.95587101326477031</v>
      </c>
      <c r="U17" s="5">
        <f t="shared" si="10"/>
        <v>0.49929244817441543</v>
      </c>
      <c r="W17" s="4" t="s">
        <v>218</v>
      </c>
      <c r="X17" s="4" t="s">
        <v>6</v>
      </c>
      <c r="Y17" s="7">
        <v>2007</v>
      </c>
      <c r="Z17" s="36">
        <v>5695149</v>
      </c>
      <c r="AA17" s="36">
        <v>5508325</v>
      </c>
      <c r="AB17" s="11">
        <f t="shared" si="1"/>
        <v>5965052.3340884587</v>
      </c>
      <c r="AC17" s="7">
        <v>2007</v>
      </c>
      <c r="AD17" s="37">
        <v>1703271.33841809</v>
      </c>
      <c r="AE17" s="37">
        <v>1475015</v>
      </c>
      <c r="AF17" s="37">
        <v>902638.88199999998</v>
      </c>
      <c r="AG17" s="7">
        <v>2007</v>
      </c>
      <c r="AH17" s="38">
        <v>4172813</v>
      </c>
      <c r="AI17" s="38">
        <v>3805482</v>
      </c>
      <c r="AJ17" s="4"/>
    </row>
    <row r="18" spans="9:36" ht="14.5">
      <c r="I18" s="7">
        <v>2008</v>
      </c>
      <c r="J18" s="5">
        <f t="shared" si="0"/>
        <v>0.67032538127428853</v>
      </c>
      <c r="K18" s="5">
        <f t="shared" si="2"/>
        <v>0.32967461872571147</v>
      </c>
      <c r="L18" s="2">
        <f t="shared" si="7"/>
        <v>0.67067376166170423</v>
      </c>
      <c r="M18" s="2">
        <f t="shared" si="7"/>
        <v>0.32932623833829583</v>
      </c>
      <c r="N18" s="131">
        <f t="shared" si="3"/>
        <v>5.4500038253024741E-2</v>
      </c>
      <c r="O18" s="132">
        <f t="shared" si="4"/>
        <v>0.98658269804072773</v>
      </c>
      <c r="P18" s="138">
        <f t="shared" si="5"/>
        <v>1.6450690114780286</v>
      </c>
      <c r="Q18" s="131">
        <f t="shared" si="8"/>
        <v>0.66167512928532812</v>
      </c>
      <c r="R18" s="132">
        <f t="shared" si="8"/>
        <v>0.54176438935695803</v>
      </c>
      <c r="S18" s="133">
        <f t="shared" si="9"/>
        <v>-1.1489394803892614</v>
      </c>
      <c r="T18" s="142">
        <f t="shared" si="6"/>
        <v>0.94495148332723744</v>
      </c>
      <c r="U18" s="5">
        <f t="shared" si="10"/>
        <v>5.4500038253024741E-2</v>
      </c>
      <c r="W18" s="4" t="s">
        <v>218</v>
      </c>
      <c r="X18" s="4" t="s">
        <v>6</v>
      </c>
      <c r="Y18" s="7">
        <v>2008</v>
      </c>
      <c r="Z18" s="36">
        <v>5880014</v>
      </c>
      <c r="AA18" s="36">
        <v>5789613</v>
      </c>
      <c r="AB18" s="11">
        <f t="shared" si="1"/>
        <v>6063993.152614424</v>
      </c>
      <c r="AC18" s="7">
        <v>2008</v>
      </c>
      <c r="AD18" s="37">
        <v>1704199.87495248</v>
      </c>
      <c r="AE18" s="37">
        <v>1545452</v>
      </c>
      <c r="AF18" s="37">
        <v>949819.299</v>
      </c>
      <c r="AG18" s="7">
        <v>2008</v>
      </c>
      <c r="AH18" s="38">
        <v>4214185</v>
      </c>
      <c r="AI18" s="38">
        <v>3863789</v>
      </c>
      <c r="AJ18" s="4"/>
    </row>
    <row r="19" spans="9:36" ht="14.5">
      <c r="I19" s="7">
        <v>2009</v>
      </c>
      <c r="J19" s="5">
        <f t="shared" si="0"/>
        <v>0.69378858647751984</v>
      </c>
      <c r="K19" s="5">
        <f t="shared" si="2"/>
        <v>0.30621141352248016</v>
      </c>
      <c r="L19" s="2">
        <f t="shared" si="7"/>
        <v>0.68205698387590419</v>
      </c>
      <c r="M19" s="2">
        <f t="shared" si="7"/>
        <v>0.31794301612409581</v>
      </c>
      <c r="N19" s="131">
        <f t="shared" si="3"/>
        <v>-4.5493552400234449</v>
      </c>
      <c r="O19" s="132">
        <f t="shared" si="4"/>
        <v>-4.1050069762736285</v>
      </c>
      <c r="P19" s="138">
        <f t="shared" si="5"/>
        <v>0.98630806729111953</v>
      </c>
      <c r="Q19" s="131">
        <f t="shared" si="8"/>
        <v>-2.7998486770267363</v>
      </c>
      <c r="R19" s="132">
        <f t="shared" si="8"/>
        <v>0.31358976174206621</v>
      </c>
      <c r="S19" s="133">
        <f t="shared" si="9"/>
        <v>-2.0630963247387748</v>
      </c>
      <c r="T19" s="142">
        <f t="shared" si="6"/>
        <v>0.9256559511143867</v>
      </c>
      <c r="U19" s="5">
        <f t="shared" si="10"/>
        <v>-4.5493552400234449</v>
      </c>
      <c r="W19" s="4" t="s">
        <v>218</v>
      </c>
      <c r="X19" s="4" t="s">
        <v>6</v>
      </c>
      <c r="Y19" s="7">
        <v>2009</v>
      </c>
      <c r="Z19" s="36">
        <v>5535408</v>
      </c>
      <c r="AA19" s="36">
        <v>5938296</v>
      </c>
      <c r="AB19" s="11">
        <f t="shared" si="1"/>
        <v>6124098.7321114577</v>
      </c>
      <c r="AC19" s="7">
        <v>2009</v>
      </c>
      <c r="AD19" s="37">
        <v>1628406.88649978</v>
      </c>
      <c r="AE19" s="37">
        <v>1484941</v>
      </c>
      <c r="AF19" s="37">
        <v>945677.12899999996</v>
      </c>
      <c r="AG19" s="7">
        <v>2009</v>
      </c>
      <c r="AH19" s="38">
        <v>4044695</v>
      </c>
      <c r="AI19" s="38">
        <v>3712721</v>
      </c>
      <c r="AJ19" s="4"/>
    </row>
    <row r="20" spans="9:36" ht="14.5">
      <c r="I20" s="7">
        <v>2010</v>
      </c>
      <c r="J20" s="5">
        <f t="shared" si="0"/>
        <v>0.66428732979948779</v>
      </c>
      <c r="K20" s="5">
        <f t="shared" si="2"/>
        <v>0.33571267020051221</v>
      </c>
      <c r="L20" s="2">
        <f t="shared" si="7"/>
        <v>0.67903795813850376</v>
      </c>
      <c r="M20" s="2">
        <f t="shared" si="7"/>
        <v>0.32096204186149618</v>
      </c>
      <c r="N20" s="131">
        <f t="shared" si="3"/>
        <v>1.8226285322299418</v>
      </c>
      <c r="O20" s="132">
        <f t="shared" si="4"/>
        <v>-1.9852120509836979</v>
      </c>
      <c r="P20" s="138">
        <f t="shared" si="5"/>
        <v>0.34215295204109708</v>
      </c>
      <c r="Q20" s="131">
        <f t="shared" si="8"/>
        <v>-1.3480343375719215</v>
      </c>
      <c r="R20" s="132">
        <f t="shared" si="8"/>
        <v>0.1098181101160491</v>
      </c>
      <c r="S20" s="133">
        <f t="shared" si="9"/>
        <v>3.0608447596858146</v>
      </c>
      <c r="T20" s="142">
        <f t="shared" si="6"/>
        <v>0.95442691383633327</v>
      </c>
      <c r="U20" s="5">
        <f t="shared" si="10"/>
        <v>1.8226285322299418</v>
      </c>
      <c r="W20" s="4" t="s">
        <v>218</v>
      </c>
      <c r="X20" s="4" t="s">
        <v>6</v>
      </c>
      <c r="Y20" s="7">
        <v>2010</v>
      </c>
      <c r="Z20" s="36">
        <v>5746821</v>
      </c>
      <c r="AA20" s="36">
        <v>5554380</v>
      </c>
      <c r="AB20" s="11">
        <f t="shared" si="1"/>
        <v>6145088.4046244184</v>
      </c>
      <c r="AC20" s="7">
        <v>2010</v>
      </c>
      <c r="AD20" s="37">
        <v>1658358.8221378401</v>
      </c>
      <c r="AE20" s="37">
        <v>1562743</v>
      </c>
      <c r="AF20" s="37">
        <v>953668.28700000001</v>
      </c>
      <c r="AG20" s="7">
        <v>2010</v>
      </c>
      <c r="AH20" s="38">
        <v>3965191</v>
      </c>
      <c r="AI20" s="38">
        <v>3642654</v>
      </c>
      <c r="AJ20" s="4"/>
    </row>
    <row r="21" spans="9:36" ht="14.5">
      <c r="I21" s="7">
        <v>2011</v>
      </c>
      <c r="J21" s="5">
        <f t="shared" si="0"/>
        <v>0.66029664209506711</v>
      </c>
      <c r="K21" s="5">
        <f t="shared" si="2"/>
        <v>0.33970335790493289</v>
      </c>
      <c r="L21" s="2">
        <f t="shared" si="7"/>
        <v>0.66229198594727745</v>
      </c>
      <c r="M21" s="2">
        <f t="shared" si="7"/>
        <v>0.33770801405272255</v>
      </c>
      <c r="N21" s="131">
        <f t="shared" si="3"/>
        <v>1.5346118624671945</v>
      </c>
      <c r="O21" s="132">
        <f t="shared" si="4"/>
        <v>0.98227496712262052</v>
      </c>
      <c r="P21" s="138">
        <f t="shared" si="5"/>
        <v>0.34495192063506153</v>
      </c>
      <c r="Q21" s="131">
        <f t="shared" si="8"/>
        <v>0.65055283872193703</v>
      </c>
      <c r="R21" s="132">
        <f t="shared" si="8"/>
        <v>0.11649302806133899</v>
      </c>
      <c r="S21" s="133">
        <f t="shared" si="9"/>
        <v>0.76756599568391848</v>
      </c>
      <c r="T21" s="142">
        <f t="shared" si="6"/>
        <v>0.96178095774505279</v>
      </c>
      <c r="U21" s="5">
        <f t="shared" si="10"/>
        <v>1.5346118624671945</v>
      </c>
      <c r="W21" s="4" t="s">
        <v>218</v>
      </c>
      <c r="X21" s="4" t="s">
        <v>6</v>
      </c>
      <c r="Y21" s="7">
        <v>2011</v>
      </c>
      <c r="Z21" s="36">
        <v>5922361</v>
      </c>
      <c r="AA21" s="36">
        <v>5766679</v>
      </c>
      <c r="AB21" s="11">
        <f t="shared" si="1"/>
        <v>6166322.6079411795</v>
      </c>
      <c r="AC21" s="7">
        <v>2011</v>
      </c>
      <c r="AD21" s="37">
        <v>1684004.47062554</v>
      </c>
      <c r="AE21" s="37">
        <v>1593742</v>
      </c>
      <c r="AF21" s="37">
        <v>966473.83799999999</v>
      </c>
      <c r="AG21" s="7">
        <v>2011</v>
      </c>
      <c r="AH21" s="38">
        <v>4004332</v>
      </c>
      <c r="AI21" s="38">
        <v>3677588</v>
      </c>
      <c r="AJ21" s="4"/>
    </row>
    <row r="22" spans="9:36" ht="14.5">
      <c r="I22" s="7">
        <v>2012</v>
      </c>
      <c r="J22" s="5">
        <f t="shared" si="0"/>
        <v>0.64960307477143064</v>
      </c>
      <c r="K22" s="5">
        <f t="shared" si="2"/>
        <v>0.35039692522856936</v>
      </c>
      <c r="L22" s="2">
        <f t="shared" si="7"/>
        <v>0.65494985843324893</v>
      </c>
      <c r="M22" s="2">
        <f t="shared" si="7"/>
        <v>0.34505014156675112</v>
      </c>
      <c r="N22" s="131">
        <f t="shared" si="3"/>
        <v>0.21804795369000374</v>
      </c>
      <c r="O22" s="132">
        <f t="shared" si="4"/>
        <v>-1.6670021962756465</v>
      </c>
      <c r="P22" s="138">
        <f t="shared" si="5"/>
        <v>0.68294672986954907</v>
      </c>
      <c r="Q22" s="131">
        <f t="shared" si="8"/>
        <v>-1.0918028524586498</v>
      </c>
      <c r="R22" s="132">
        <f t="shared" si="8"/>
        <v>0.23565086582403766</v>
      </c>
      <c r="S22" s="133">
        <f t="shared" si="9"/>
        <v>1.0741999403246159</v>
      </c>
      <c r="T22" s="142">
        <f t="shared" si="6"/>
        <v>0.97216809766331413</v>
      </c>
      <c r="U22" s="5">
        <f t="shared" si="10"/>
        <v>0.21804795369000374</v>
      </c>
      <c r="W22" s="4" t="s">
        <v>218</v>
      </c>
      <c r="X22" s="4" t="s">
        <v>6</v>
      </c>
      <c r="Y22" s="7">
        <v>2012</v>
      </c>
      <c r="Z22" s="36">
        <v>6047214</v>
      </c>
      <c r="AA22" s="36">
        <v>5962946</v>
      </c>
      <c r="AB22" s="11">
        <f t="shared" si="1"/>
        <v>6208579.4381214557</v>
      </c>
      <c r="AC22" s="7">
        <v>2012</v>
      </c>
      <c r="AD22" s="37">
        <v>1687680.41411713</v>
      </c>
      <c r="AE22" s="37">
        <v>1636086</v>
      </c>
      <c r="AF22" s="37">
        <v>977515.51199999999</v>
      </c>
      <c r="AG22" s="7">
        <v>2012</v>
      </c>
      <c r="AH22" s="38">
        <v>3938133</v>
      </c>
      <c r="AI22" s="38">
        <v>3622095</v>
      </c>
      <c r="AJ22" s="4"/>
    </row>
    <row r="23" spans="9:36" ht="14.5">
      <c r="I23" s="7">
        <v>2013</v>
      </c>
      <c r="J23" s="5">
        <f t="shared" si="0"/>
        <v>0.64704867665538424</v>
      </c>
      <c r="K23" s="5">
        <f t="shared" si="2"/>
        <v>0.35295132334461576</v>
      </c>
      <c r="L23" s="2">
        <f t="shared" si="7"/>
        <v>0.64832587571340738</v>
      </c>
      <c r="M23" s="2">
        <f t="shared" si="7"/>
        <v>0.35167412428659256</v>
      </c>
      <c r="N23" s="131">
        <f t="shared" si="3"/>
        <v>0.91495634478704346</v>
      </c>
      <c r="O23" s="132">
        <f t="shared" si="4"/>
        <v>0.14574965057967404</v>
      </c>
      <c r="P23" s="138">
        <f t="shared" si="5"/>
        <v>0.83264444219821598</v>
      </c>
      <c r="Q23" s="131">
        <f t="shared" si="8"/>
        <v>9.4493269846990302E-2</v>
      </c>
      <c r="R23" s="132">
        <f t="shared" si="8"/>
        <v>0.29281950505215593</v>
      </c>
      <c r="S23" s="133">
        <f t="shared" si="9"/>
        <v>0.52764356988789729</v>
      </c>
      <c r="T23" s="142">
        <f t="shared" si="6"/>
        <v>0.97731123690848576</v>
      </c>
      <c r="U23" s="5">
        <f t="shared" si="10"/>
        <v>0.91495634478704346</v>
      </c>
      <c r="W23" s="4" t="s">
        <v>218</v>
      </c>
      <c r="X23" s="4" t="s">
        <v>6</v>
      </c>
      <c r="Y23" s="7">
        <v>2013</v>
      </c>
      <c r="Z23" s="36">
        <v>6126657</v>
      </c>
      <c r="AA23" s="36">
        <v>6097776</v>
      </c>
      <c r="AB23" s="11">
        <f t="shared" si="1"/>
        <v>6260490.647738032</v>
      </c>
      <c r="AC23" s="7">
        <v>2013</v>
      </c>
      <c r="AD23" s="37">
        <v>1703192.8107568901</v>
      </c>
      <c r="AE23" s="37">
        <v>1669456</v>
      </c>
      <c r="AF23" s="37">
        <v>993803.71299999999</v>
      </c>
      <c r="AG23" s="7">
        <v>2013</v>
      </c>
      <c r="AH23" s="38">
        <v>3943877</v>
      </c>
      <c r="AI23" s="38">
        <v>3628374</v>
      </c>
      <c r="AJ23" s="4"/>
    </row>
    <row r="24" spans="9:36" ht="14.5">
      <c r="I24" s="7">
        <v>2014</v>
      </c>
      <c r="J24" s="5">
        <f t="shared" si="0"/>
        <v>0.64316804221516144</v>
      </c>
      <c r="K24" s="5">
        <f t="shared" si="2"/>
        <v>0.35683195778483856</v>
      </c>
      <c r="L24" s="2">
        <f t="shared" si="7"/>
        <v>0.64510835943527289</v>
      </c>
      <c r="M24" s="2">
        <f t="shared" si="7"/>
        <v>0.35489164056472716</v>
      </c>
      <c r="N24" s="131">
        <f t="shared" si="3"/>
        <v>1.5347125732253275</v>
      </c>
      <c r="O24" s="132">
        <f t="shared" si="4"/>
        <v>3.4706012664464936E-2</v>
      </c>
      <c r="P24" s="138">
        <f t="shared" si="5"/>
        <v>0.96667431877559551</v>
      </c>
      <c r="Q24" s="131">
        <f t="shared" si="8"/>
        <v>2.2389138892512778E-2</v>
      </c>
      <c r="R24" s="132">
        <f t="shared" si="8"/>
        <v>0.34306463488206113</v>
      </c>
      <c r="S24" s="133">
        <f t="shared" si="9"/>
        <v>1.1692587994507535</v>
      </c>
      <c r="T24" s="142">
        <f>T25*EXP(-S25/100)</f>
        <v>0.98880560303212717</v>
      </c>
      <c r="U24" s="5">
        <f t="shared" si="10"/>
        <v>1.5347125732253275</v>
      </c>
      <c r="W24" s="4" t="s">
        <v>218</v>
      </c>
      <c r="X24" s="4" t="s">
        <v>6</v>
      </c>
      <c r="Y24" s="7">
        <v>2014</v>
      </c>
      <c r="Z24" s="36">
        <v>6228411</v>
      </c>
      <c r="AA24" s="36">
        <v>6186169</v>
      </c>
      <c r="AB24" s="11">
        <f t="shared" si="1"/>
        <v>6321302.6565428646</v>
      </c>
      <c r="AC24" s="7">
        <v>2014</v>
      </c>
      <c r="AD24" s="37">
        <v>1729533.53516462</v>
      </c>
      <c r="AE24" s="37">
        <v>1718979</v>
      </c>
      <c r="AF24" s="37">
        <v>1017742.6189999999</v>
      </c>
      <c r="AG24" s="7">
        <v>2014</v>
      </c>
      <c r="AH24" s="38">
        <v>3945246</v>
      </c>
      <c r="AI24" s="38">
        <v>3631759</v>
      </c>
      <c r="AJ24" s="4"/>
    </row>
    <row r="25" spans="9:36" ht="14.5">
      <c r="I25" s="7">
        <v>2015</v>
      </c>
      <c r="J25" s="5">
        <f t="shared" si="0"/>
        <v>0.64737860688588034</v>
      </c>
      <c r="K25" s="5">
        <f t="shared" si="2"/>
        <v>0.35262139311411966</v>
      </c>
      <c r="L25" s="2">
        <f t="shared" si="7"/>
        <v>0.64527332455052089</v>
      </c>
      <c r="M25" s="2">
        <f t="shared" si="7"/>
        <v>0.35472667544947911</v>
      </c>
      <c r="N25" s="131">
        <f t="shared" si="3"/>
        <v>2.1502758796430044</v>
      </c>
      <c r="O25" s="132">
        <f t="shared" si="4"/>
        <v>0.89770208665846951</v>
      </c>
      <c r="P25" s="138">
        <f t="shared" si="5"/>
        <v>1.2552202040556182</v>
      </c>
      <c r="Q25" s="131">
        <f t="shared" si="8"/>
        <v>0.57926320991405045</v>
      </c>
      <c r="R25" s="132">
        <f t="shared" si="8"/>
        <v>0.44526008994166622</v>
      </c>
      <c r="S25" s="133">
        <f t="shared" si="9"/>
        <v>1.1257525797872878</v>
      </c>
      <c r="T25" s="142">
        <v>1</v>
      </c>
      <c r="U25" s="5">
        <f t="shared" si="10"/>
        <v>2.1502758796430044</v>
      </c>
      <c r="W25" s="4" t="s">
        <v>218</v>
      </c>
      <c r="X25" s="4" t="s">
        <v>6</v>
      </c>
      <c r="Y25" s="7">
        <v>2015</v>
      </c>
      <c r="Z25" s="36">
        <v>6401149</v>
      </c>
      <c r="AA25" s="36">
        <v>6307084</v>
      </c>
      <c r="AB25" s="11">
        <f>Z25</f>
        <v>6401149</v>
      </c>
      <c r="AC25" s="7">
        <v>2015</v>
      </c>
      <c r="AD25" s="37">
        <v>1767126</v>
      </c>
      <c r="AE25" s="37">
        <v>1767126</v>
      </c>
      <c r="AF25" s="37">
        <v>1049061.463</v>
      </c>
      <c r="AG25" s="7">
        <v>2015</v>
      </c>
      <c r="AH25" s="38">
        <v>3980822</v>
      </c>
      <c r="AI25" s="38">
        <v>3650462</v>
      </c>
      <c r="AJ25" s="4"/>
    </row>
    <row r="26" spans="9:36" ht="14.5">
      <c r="I26" s="7">
        <v>2016</v>
      </c>
      <c r="J26" s="5">
        <f t="shared" si="0"/>
        <v>0.64190098148310659</v>
      </c>
      <c r="K26" s="5">
        <f t="shared" si="2"/>
        <v>0.35809901851689341</v>
      </c>
      <c r="L26" s="2">
        <f t="shared" si="7"/>
        <v>0.64463979418449346</v>
      </c>
      <c r="M26" s="2">
        <f t="shared" si="7"/>
        <v>0.35536020581550654</v>
      </c>
      <c r="N26" s="131">
        <f t="shared" si="3"/>
        <v>3.1261431077737711</v>
      </c>
      <c r="O26" s="132">
        <f t="shared" si="4"/>
        <v>2.0108104290033069</v>
      </c>
      <c r="P26" s="138">
        <f t="shared" si="5"/>
        <v>1.643405580527002</v>
      </c>
      <c r="Q26" s="131">
        <f t="shared" si="8"/>
        <v>1.2962484210967247</v>
      </c>
      <c r="R26" s="132">
        <f t="shared" si="8"/>
        <v>0.58400094533442748</v>
      </c>
      <c r="S26" s="133">
        <f t="shared" si="9"/>
        <v>1.245893741342619</v>
      </c>
      <c r="T26" s="142">
        <f>T25*EXP(S26/100)</f>
        <v>1.0125368733039661</v>
      </c>
      <c r="U26" s="5">
        <f t="shared" si="10"/>
        <v>3.1261431077737711</v>
      </c>
      <c r="W26" s="4" t="s">
        <v>218</v>
      </c>
      <c r="X26" s="4" t="s">
        <v>6</v>
      </c>
      <c r="Y26" s="7">
        <v>2016</v>
      </c>
      <c r="Z26" s="36">
        <v>6649294</v>
      </c>
      <c r="AA26" s="36">
        <v>6507215</v>
      </c>
      <c r="AB26" s="11">
        <f>AB25*(AA26/Z25)</f>
        <v>6507215</v>
      </c>
      <c r="AC26" s="7">
        <v>2016</v>
      </c>
      <c r="AD26" s="37">
        <v>1823241.4422158001</v>
      </c>
      <c r="AE26" s="37">
        <v>1829138</v>
      </c>
      <c r="AF26" s="37">
        <v>1083211.44</v>
      </c>
      <c r="AG26" s="7">
        <v>2016</v>
      </c>
      <c r="AH26" s="38">
        <v>4061679</v>
      </c>
      <c r="AI26" s="38">
        <v>3747178</v>
      </c>
      <c r="AJ26" s="4"/>
    </row>
    <row r="27" spans="9:36" ht="14.5">
      <c r="I27" s="7">
        <v>2017</v>
      </c>
      <c r="J27" s="5">
        <f t="shared" si="0"/>
        <v>0.63450948344036728</v>
      </c>
      <c r="K27" s="5">
        <f t="shared" si="2"/>
        <v>0.36549051655963272</v>
      </c>
      <c r="L27" s="2">
        <f t="shared" si="7"/>
        <v>0.63820523246173688</v>
      </c>
      <c r="M27" s="2">
        <f t="shared" si="7"/>
        <v>0.36179476753826306</v>
      </c>
      <c r="N27" s="131">
        <f t="shared" si="3"/>
        <v>2.9278161349544973</v>
      </c>
      <c r="O27" s="132">
        <f t="shared" si="4"/>
        <v>0.9308340285345551</v>
      </c>
      <c r="P27" s="138">
        <f t="shared" si="5"/>
        <v>2.5411542866216053</v>
      </c>
      <c r="Q27" s="131">
        <f t="shared" si="8"/>
        <v>0.59406314756419076</v>
      </c>
      <c r="R27" s="132">
        <f t="shared" si="8"/>
        <v>0.91937632440712436</v>
      </c>
      <c r="S27" s="133">
        <f t="shared" si="9"/>
        <v>1.414376662983182</v>
      </c>
      <c r="T27" s="142">
        <f>T26*EXP(S27/100)</f>
        <v>1.0269597147605891</v>
      </c>
      <c r="U27" s="5">
        <f t="shared" si="10"/>
        <v>2.9278161349544973</v>
      </c>
      <c r="W27" s="4" t="s">
        <v>218</v>
      </c>
      <c r="X27" s="4" t="s">
        <v>6</v>
      </c>
      <c r="Y27" s="7">
        <v>2017</v>
      </c>
      <c r="Z27" s="36">
        <v>6879895</v>
      </c>
      <c r="AA27" s="36">
        <v>6820428</v>
      </c>
      <c r="AB27" s="11">
        <f>AB26*(AA27/Z26)</f>
        <v>6674692.2888384843</v>
      </c>
      <c r="AC27" s="7">
        <v>2017</v>
      </c>
      <c r="AD27" s="37">
        <v>1877411.73304012</v>
      </c>
      <c r="AE27" s="37">
        <v>1906874</v>
      </c>
      <c r="AF27" s="37">
        <v>1118478.5889999999</v>
      </c>
      <c r="AG27" s="7">
        <v>2017</v>
      </c>
      <c r="AH27" s="38">
        <v>4099663</v>
      </c>
      <c r="AI27" s="38">
        <v>3789795</v>
      </c>
      <c r="AJ27" s="4"/>
    </row>
    <row r="28" spans="9:36" ht="14.5">
      <c r="I28" s="7">
        <v>2018</v>
      </c>
      <c r="J28" s="5">
        <f t="shared" si="0"/>
        <v>0.6373369017409658</v>
      </c>
      <c r="K28" s="5">
        <f t="shared" si="2"/>
        <v>0.3626630982590342</v>
      </c>
      <c r="L28" s="2">
        <f t="shared" si="7"/>
        <v>0.63592319259066654</v>
      </c>
      <c r="M28" s="2">
        <f t="shared" si="7"/>
        <v>0.36407680740933346</v>
      </c>
      <c r="N28" s="131">
        <f t="shared" si="3"/>
        <v>1.7302859945960591</v>
      </c>
      <c r="O28" s="132">
        <f t="shared" si="4"/>
        <v>-0.20713382085304488</v>
      </c>
      <c r="P28" s="138">
        <f t="shared" si="5"/>
        <v>2.4711135815522312</v>
      </c>
      <c r="Q28" s="131">
        <f t="shared" si="8"/>
        <v>-0.13172120065037149</v>
      </c>
      <c r="R28" s="132">
        <f t="shared" si="8"/>
        <v>0.89967514351737987</v>
      </c>
      <c r="S28" s="133">
        <f t="shared" si="9"/>
        <v>0.96233205172905067</v>
      </c>
      <c r="T28" s="142">
        <f>T27*EXP(S28/100)</f>
        <v>1.0368901826549333</v>
      </c>
      <c r="U28" s="5">
        <f t="shared" si="10"/>
        <v>1.7302859945960591</v>
      </c>
      <c r="W28" s="4" t="s">
        <v>218</v>
      </c>
      <c r="X28" s="4" t="s">
        <v>6</v>
      </c>
      <c r="Y28" s="7">
        <v>2018</v>
      </c>
      <c r="Z28" s="36">
        <v>7129901</v>
      </c>
      <c r="AA28" s="36">
        <v>7052023</v>
      </c>
      <c r="AB28" s="11">
        <f>AB27*(AA28/Z27)</f>
        <v>6841686.3249819409</v>
      </c>
      <c r="AC28" s="7">
        <v>2018</v>
      </c>
      <c r="AD28" s="37">
        <v>1910178.99145048</v>
      </c>
      <c r="AE28" s="37">
        <v>1955159</v>
      </c>
      <c r="AF28" s="37">
        <v>1154313.8119999999</v>
      </c>
      <c r="AG28" s="7">
        <v>2018</v>
      </c>
      <c r="AH28" s="38">
        <v>4091180</v>
      </c>
      <c r="AI28" s="38">
        <v>3789844</v>
      </c>
      <c r="AJ28" s="4"/>
    </row>
    <row r="29" spans="9:36" ht="14.5">
      <c r="I29" s="7">
        <v>2019</v>
      </c>
      <c r="J29" s="5">
        <f t="shared" si="0"/>
        <v>0.63468526546517534</v>
      </c>
      <c r="K29" s="5">
        <f t="shared" si="2"/>
        <v>0.36531473453482466</v>
      </c>
      <c r="L29" s="2">
        <f t="shared" si="7"/>
        <v>0.63601108360307057</v>
      </c>
      <c r="M29" s="2">
        <f t="shared" si="7"/>
        <v>0.36398891639692943</v>
      </c>
      <c r="N29" s="134">
        <f t="shared" si="3"/>
        <v>2.1883264386383772</v>
      </c>
      <c r="O29" s="135">
        <f t="shared" si="4"/>
        <v>0.66162469147208469</v>
      </c>
      <c r="P29" s="139">
        <f t="shared" si="5"/>
        <v>2.2898549544773772</v>
      </c>
      <c r="Q29" s="134">
        <f t="shared" si="8"/>
        <v>0.42080063696170783</v>
      </c>
      <c r="R29" s="135">
        <f t="shared" si="8"/>
        <v>0.83348182358636069</v>
      </c>
      <c r="S29" s="136">
        <f t="shared" si="9"/>
        <v>0.93404397809030859</v>
      </c>
      <c r="T29" s="143">
        <f>T28*EXP(S29/100)</f>
        <v>1.0466205652488909</v>
      </c>
      <c r="U29" s="5">
        <f t="shared" si="10"/>
        <v>2.1883264386383772</v>
      </c>
      <c r="W29" s="4" t="s">
        <v>218</v>
      </c>
      <c r="X29" s="4" t="s">
        <v>6</v>
      </c>
      <c r="Y29" s="7">
        <v>2019</v>
      </c>
      <c r="Z29" s="36">
        <v>7417134</v>
      </c>
      <c r="AA29" s="36">
        <v>7295049</v>
      </c>
      <c r="AB29" s="11">
        <f>AB28*(AA29/Z28)</f>
        <v>7000158.4851421053</v>
      </c>
      <c r="AC29" s="7">
        <v>2019</v>
      </c>
      <c r="AD29" s="37">
        <v>1952440.6685730999</v>
      </c>
      <c r="AE29" s="37">
        <v>2019115</v>
      </c>
      <c r="AF29" s="37">
        <v>1194334.5349999999</v>
      </c>
      <c r="AG29" s="7">
        <v>2019</v>
      </c>
      <c r="AH29" s="38">
        <v>4118338</v>
      </c>
      <c r="AI29" s="38">
        <v>3838208</v>
      </c>
      <c r="AJ29" s="4"/>
    </row>
    <row r="30" spans="9:36" ht="14.5">
      <c r="Y30" s="8"/>
      <c r="Z30" s="36"/>
      <c r="AA30" s="36"/>
      <c r="AB30" s="8"/>
      <c r="AC30" s="8"/>
      <c r="AD30" s="37"/>
      <c r="AE30" s="37"/>
      <c r="AF30" s="37"/>
      <c r="AG30" s="8"/>
      <c r="AH30" s="38"/>
      <c r="AI30" s="38"/>
    </row>
    <row r="31" spans="9:36" ht="21.65" customHeight="1">
      <c r="J31" s="164" t="s">
        <v>22</v>
      </c>
      <c r="K31" s="164"/>
      <c r="L31" s="165" t="s">
        <v>20</v>
      </c>
      <c r="M31" s="165"/>
      <c r="N31" s="165" t="s">
        <v>21</v>
      </c>
      <c r="O31" s="165"/>
      <c r="P31" s="165"/>
      <c r="Q31" s="154" t="s">
        <v>315</v>
      </c>
      <c r="R31" s="154"/>
      <c r="S31" s="154"/>
    </row>
    <row r="32" spans="9:36">
      <c r="J32" s="6" t="s">
        <v>23</v>
      </c>
      <c r="L32" s="6" t="s">
        <v>19</v>
      </c>
      <c r="Y32" s="8"/>
      <c r="Z32" s="8"/>
    </row>
    <row r="34" spans="27:49" ht="14.5">
      <c r="AD34" s="16"/>
    </row>
    <row r="35" spans="27:49" ht="14.5">
      <c r="AA35" s="16"/>
      <c r="AB35" s="2"/>
      <c r="AD35" s="16"/>
      <c r="AE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27:49" ht="14.5">
      <c r="AA36" s="16"/>
      <c r="AB36" s="2"/>
      <c r="AD36" s="16"/>
      <c r="AE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7:49" ht="14.5">
      <c r="AA37" s="16"/>
      <c r="AB37" s="2"/>
      <c r="AD37" s="16"/>
      <c r="AE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7:49" ht="14.5">
      <c r="AA38" s="16"/>
      <c r="AB38" s="2"/>
      <c r="AD38" s="16"/>
      <c r="AE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7:49" ht="14.5">
      <c r="AA39" s="16"/>
      <c r="AB39" s="2"/>
      <c r="AD39" s="16"/>
      <c r="AE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7:49" ht="14.5">
      <c r="AA40" s="16"/>
      <c r="AB40" s="2"/>
      <c r="AD40" s="16"/>
      <c r="AE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7:49" ht="14.5">
      <c r="AA41" s="16"/>
      <c r="AB41" s="2"/>
      <c r="AD41" s="16"/>
      <c r="AE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7:49" ht="14.5">
      <c r="AA42" s="16"/>
      <c r="AB42" s="2"/>
      <c r="AD42" s="16"/>
      <c r="AE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7:49" ht="14.5">
      <c r="AA43" s="16"/>
      <c r="AB43" s="2"/>
      <c r="AD43" s="16"/>
      <c r="AE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7:49" ht="14.5">
      <c r="AA44" s="16"/>
      <c r="AB44" s="2"/>
      <c r="AD44" s="16"/>
      <c r="AE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7:49" ht="14.5">
      <c r="AA45" s="16"/>
      <c r="AB45" s="2"/>
      <c r="AD45" s="16"/>
      <c r="AE45" s="2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7:49" ht="14.5">
      <c r="AA46" s="16"/>
      <c r="AB46" s="2"/>
      <c r="AD46" s="16"/>
      <c r="AE46" s="2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7:49" ht="14.5">
      <c r="AA47" s="16"/>
      <c r="AB47" s="2"/>
      <c r="AD47" s="16"/>
      <c r="AE47" s="2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7:49" ht="14.5">
      <c r="AA48" s="16"/>
      <c r="AB48" s="2"/>
      <c r="AD48" s="16"/>
      <c r="AE48" s="2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7:49" ht="14.5">
      <c r="AA49" s="16"/>
      <c r="AB49" s="2"/>
      <c r="AD49" s="16"/>
      <c r="AE49" s="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7:49" ht="14.5">
      <c r="AA50" s="16"/>
      <c r="AB50" s="2"/>
      <c r="AD50" s="16"/>
      <c r="AE50" s="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7:49" ht="14.5">
      <c r="AA51" s="16"/>
      <c r="AB51" s="2"/>
      <c r="AD51" s="16"/>
      <c r="AE51" s="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7:49" ht="14.5">
      <c r="AA52" s="16"/>
      <c r="AB52" s="2"/>
      <c r="AD52" s="16"/>
      <c r="AE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7:49" ht="14.5">
      <c r="AA53" s="16"/>
      <c r="AB53" s="2"/>
      <c r="AD53" s="16"/>
      <c r="AE53" s="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7:49" ht="14.5">
      <c r="AA54" s="16"/>
      <c r="AB54" s="2"/>
      <c r="AD54" s="16"/>
      <c r="AE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7:49" ht="14.5">
      <c r="AA55" s="16"/>
      <c r="AB55" s="2"/>
      <c r="AD55" s="16"/>
      <c r="AE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7:49" ht="14.5">
      <c r="AA56" s="16"/>
      <c r="AB56" s="2"/>
      <c r="AD56" s="16"/>
      <c r="AE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7:49"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7:49">
      <c r="AL58" s="5"/>
    </row>
    <row r="59" spans="27:49">
      <c r="AL59" s="5"/>
    </row>
    <row r="60" spans="27:49">
      <c r="AL60" s="5"/>
    </row>
    <row r="61" spans="27:49">
      <c r="AL61" s="5"/>
    </row>
    <row r="62" spans="27:49">
      <c r="AL62" s="5"/>
    </row>
    <row r="63" spans="27:49">
      <c r="AL63" s="5"/>
    </row>
    <row r="64" spans="27:49">
      <c r="AL64" s="5"/>
    </row>
    <row r="65" spans="38:38">
      <c r="AL65" s="5"/>
    </row>
    <row r="66" spans="38:38">
      <c r="AL66" s="5"/>
    </row>
    <row r="67" spans="38:38">
      <c r="AL67" s="5"/>
    </row>
    <row r="68" spans="38:38">
      <c r="AL68" s="5"/>
    </row>
    <row r="69" spans="38:38">
      <c r="AL69" s="5"/>
    </row>
    <row r="70" spans="38:38">
      <c r="AL70" s="5"/>
    </row>
    <row r="71" spans="38:38">
      <c r="AL71" s="5"/>
    </row>
    <row r="72" spans="38:38">
      <c r="AL72" s="5"/>
    </row>
    <row r="73" spans="38:38">
      <c r="AL73" s="5"/>
    </row>
    <row r="74" spans="38:38">
      <c r="AL74" s="5"/>
    </row>
    <row r="75" spans="38:38">
      <c r="AL75" s="5"/>
    </row>
    <row r="76" spans="38:38">
      <c r="AL76" s="5"/>
    </row>
    <row r="77" spans="38:38">
      <c r="AL77" s="5"/>
    </row>
    <row r="78" spans="38:38">
      <c r="AL78" s="5"/>
    </row>
    <row r="79" spans="38:38">
      <c r="AL79" s="5"/>
    </row>
    <row r="80" spans="38:38">
      <c r="AL80" s="5"/>
    </row>
    <row r="81" spans="38:38">
      <c r="AL81" s="5"/>
    </row>
    <row r="82" spans="38:38">
      <c r="AL82" s="5"/>
    </row>
    <row r="83" spans="38:38">
      <c r="AL83" s="5"/>
    </row>
    <row r="84" spans="38:38">
      <c r="AL84" s="5"/>
    </row>
    <row r="85" spans="38:38">
      <c r="AL85" s="5"/>
    </row>
    <row r="86" spans="38:38">
      <c r="AL86" s="5"/>
    </row>
    <row r="87" spans="38:38">
      <c r="AL87" s="5"/>
    </row>
    <row r="88" spans="38:38">
      <c r="AL88" s="5"/>
    </row>
    <row r="89" spans="38:38">
      <c r="AL89" s="5"/>
    </row>
    <row r="90" spans="38:38">
      <c r="AL90" s="5"/>
    </row>
    <row r="91" spans="38:38">
      <c r="AL91" s="5"/>
    </row>
    <row r="92" spans="38:38">
      <c r="AL92" s="5"/>
    </row>
    <row r="93" spans="38:38">
      <c r="AL93" s="5"/>
    </row>
    <row r="94" spans="38:38">
      <c r="AL94" s="5"/>
    </row>
    <row r="95" spans="38:38">
      <c r="AL95" s="5"/>
    </row>
    <row r="96" spans="38:38">
      <c r="AL96" s="5"/>
    </row>
    <row r="97" spans="38:38">
      <c r="AL97" s="5"/>
    </row>
    <row r="98" spans="38:38">
      <c r="AL98" s="5"/>
    </row>
    <row r="99" spans="38:38">
      <c r="AL99" s="5"/>
    </row>
    <row r="100" spans="38:38">
      <c r="AL100" s="5"/>
    </row>
    <row r="101" spans="38:38">
      <c r="AL101" s="5"/>
    </row>
    <row r="102" spans="38:38">
      <c r="AL102" s="5"/>
    </row>
    <row r="103" spans="38:38">
      <c r="AL103" s="5"/>
    </row>
    <row r="104" spans="38:38">
      <c r="AL104" s="5"/>
    </row>
    <row r="105" spans="38:38">
      <c r="AL105" s="5"/>
    </row>
    <row r="106" spans="38:38">
      <c r="AL106" s="5"/>
    </row>
    <row r="107" spans="38:38">
      <c r="AL107" s="5"/>
    </row>
    <row r="108" spans="38:38">
      <c r="AL108" s="5"/>
    </row>
    <row r="109" spans="38:38">
      <c r="AL109" s="5"/>
    </row>
    <row r="110" spans="38:38">
      <c r="AL110" s="5"/>
    </row>
    <row r="111" spans="38:38">
      <c r="AL111" s="5"/>
    </row>
    <row r="112" spans="38:38">
      <c r="AL112" s="5"/>
    </row>
    <row r="113" spans="38:38">
      <c r="AL113" s="5"/>
    </row>
    <row r="114" spans="38:38">
      <c r="AL114" s="5"/>
    </row>
  </sheetData>
  <mergeCells count="11">
    <mergeCell ref="AH2:AI2"/>
    <mergeCell ref="J31:K31"/>
    <mergeCell ref="L31:M31"/>
    <mergeCell ref="N31:P31"/>
    <mergeCell ref="Z2:AB2"/>
    <mergeCell ref="AD2:AE2"/>
    <mergeCell ref="Q31:S31"/>
    <mergeCell ref="Q3:S3"/>
    <mergeCell ref="N3:P3"/>
    <mergeCell ref="L3:M3"/>
    <mergeCell ref="J3:K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Intro</vt:lpstr>
      <vt:lpstr>cross countries comparison</vt:lpstr>
      <vt:lpstr>CrudeMFP_AT</vt:lpstr>
      <vt:lpstr>CrudeMFP_BE</vt:lpstr>
      <vt:lpstr>CrudeMFP_BG</vt:lpstr>
      <vt:lpstr>CrudeMFP_CY</vt:lpstr>
      <vt:lpstr>CrudeMFP_CZ</vt:lpstr>
      <vt:lpstr>CrudeMFP_DE</vt:lpstr>
      <vt:lpstr>CrudeMFP_DK</vt:lpstr>
      <vt:lpstr>CrudeMFP_EE</vt:lpstr>
      <vt:lpstr>CrudeMFP_ES</vt:lpstr>
      <vt:lpstr>CrudeMFP_FI</vt:lpstr>
      <vt:lpstr>CrudeMFP_FR</vt:lpstr>
      <vt:lpstr>CrudeMFP_GR</vt:lpstr>
      <vt:lpstr>CrudeMFP_HR</vt:lpstr>
      <vt:lpstr>CrudeMFP_HU</vt:lpstr>
      <vt:lpstr>CrudeMFP_IE</vt:lpstr>
      <vt:lpstr>CrudeMFP_IT</vt:lpstr>
      <vt:lpstr>CrudeMFP_LT</vt:lpstr>
      <vt:lpstr>CrudeMFP_LV</vt:lpstr>
      <vt:lpstr>CrudeMFP_LU</vt:lpstr>
      <vt:lpstr>CrudeMFP_MT</vt:lpstr>
      <vt:lpstr>CrudeMFP_NL</vt:lpstr>
      <vt:lpstr>CrudeMFP_PL</vt:lpstr>
      <vt:lpstr>CrudeMFP_PT</vt:lpstr>
      <vt:lpstr>CrudeMFP_RO</vt:lpstr>
      <vt:lpstr>CrudeMFP_SE</vt:lpstr>
      <vt:lpstr>CrudeMFP_SI</vt:lpstr>
      <vt:lpstr>CrudeMFP_SK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Stehrer</dc:creator>
  <cp:lastModifiedBy>DI VEROLI Nadia (ESTAT)</cp:lastModifiedBy>
  <dcterms:created xsi:type="dcterms:W3CDTF">2021-07-27T06:49:25Z</dcterms:created>
  <dcterms:modified xsi:type="dcterms:W3CDTF">2021-12-09T12:29:01Z</dcterms:modified>
</cp:coreProperties>
</file>