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-6" sheetId="5" r:id="rId5"/>
    <sheet name="Figure 7" sheetId="6" r:id="rId6"/>
    <sheet name="Figure 8" sheetId="7" r:id="rId7"/>
    <sheet name="Figure 9" sheetId="8" r:id="rId8"/>
    <sheet name="Figure 10" sheetId="9" r:id="rId9"/>
    <sheet name="Figure 1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<sst xmlns="http://schemas.openxmlformats.org/spreadsheetml/2006/main" count="2118" uniqueCount="210">
  <si>
    <t>Data extracted on 24/04/2023 11:25:44 from [ESTAT]</t>
  </si>
  <si>
    <t xml:space="preserve">Dataset: </t>
  </si>
  <si>
    <t>Supply and transformation of solid fossil fuels - monthly data [NRG_CB_SFFM__custom_5949459]</t>
  </si>
  <si>
    <t xml:space="preserve">Last updated: </t>
  </si>
  <si>
    <t>21/04/2023 23:00</t>
  </si>
  <si>
    <t>Time frequency</t>
  </si>
  <si>
    <t>Monthly</t>
  </si>
  <si>
    <t>Energy balance</t>
  </si>
  <si>
    <t>Gross inland deliveries - calculated</t>
  </si>
  <si>
    <t>Standard international energy product classification (SIEC)</t>
  </si>
  <si>
    <t>Brown coal</t>
  </si>
  <si>
    <t>Unit of measure</t>
  </si>
  <si>
    <t>Thousand tonnes</t>
  </si>
  <si>
    <t>TIME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</si>
  <si>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</si>
  <si>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</si>
  <si>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</si>
  <si>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</si>
  <si>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</si>
  <si>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</si>
  <si>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</si>
  <si>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</si>
  <si>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</si>
  <si>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</si>
  <si>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</si>
  <si>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</si>
  <si>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</si>
  <si>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</si>
  <si>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</si>
  <si>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</si>
  <si>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</si>
  <si>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</si>
  <si>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</si>
  <si>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</si>
  <si>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</si>
  <si>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</si>
  <si>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</si>
  <si>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</si>
  <si>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</si>
  <si>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</si>
  <si>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</si>
  <si>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</si>
  <si>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</si>
  <si>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</si>
  <si>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</si>
  <si>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</si>
  <si>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</si>
  <si>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</si>
  <si>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</si>
  <si>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</si>
  <si>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</si>
  <si>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</si>
  <si>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</si>
  <si>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</si>
  <si>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</si>
  <si>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</si>
  <si>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</si>
  <si>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</si>
  <si>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</si>
  <si>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</si>
  <si>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</si>
  <si>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</si>
  <si>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GEO (Labels)</t>
  </si>
  <si>
    <t/>
  </si>
  <si>
    <t>European Union - 27 countries (from 2020)</t>
  </si>
  <si>
    <t>Special value</t>
  </si>
  <si>
    <t>:</t>
  </si>
  <si>
    <t>not available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</si>
  <si>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</si>
  <si>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</si>
  <si>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</si>
  <si>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</si>
  <si>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</si>
  <si>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</si>
  <si>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</si>
  <si>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</si>
  <si>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</si>
  <si>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</si>
  <si>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</si>
  <si>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</si>
  <si>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Data extracted on 24/04/2023 10:59:39 from [ESTAT]</t>
  </si>
  <si>
    <t>Hard coal</t>
  </si>
  <si>
    <t>TITLE</t>
  </si>
  <si>
    <t>Data extracted on 24/04/2023 11:15:53 from [ESTAT]</t>
  </si>
  <si>
    <t>Supply, transformation and consumption of gas - monthly data [NRG_CB_GASM__custom_5949856]</t>
  </si>
  <si>
    <t>24/04/2023 11:00</t>
  </si>
  <si>
    <t>Inland consumption - calculated as defined in MOS GAS</t>
  </si>
  <si>
    <t>Natural gas</t>
  </si>
  <si>
    <t>Terajoule (gross calorific value - GCV)</t>
  </si>
  <si>
    <t>Natural gas consumption in EU countries in 2019, 2020, 2021 and 2022</t>
  </si>
  <si>
    <t>Source (nrg_cb_gasm)</t>
  </si>
  <si>
    <t>Natural gas consumption by month in EU countries in 2019, 2020, 2021 and 2022 (TJ)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</si>
  <si>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</si>
  <si>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</si>
  <si>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</si>
  <si>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</si>
  <si>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</si>
  <si>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</si>
  <si>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</si>
  <si>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</si>
  <si>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</si>
  <si>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</si>
  <si>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</si>
  <si>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</si>
  <si>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Data extracted on 19/04/2023 16:16:34 from [ESTAT]</t>
  </si>
  <si>
    <t>Imports of oil and petroleum products by partner country - monthly data [NRG_TI_OILM__custom_5862861]</t>
  </si>
  <si>
    <t>06/04/2023 23:00</t>
  </si>
  <si>
    <t>Oil and petroleum products</t>
  </si>
  <si>
    <t>Geopolitical entity (reporting)</t>
  </si>
  <si>
    <t>2019A</t>
  </si>
  <si>
    <t>2020A</t>
  </si>
  <si>
    <t>2021A</t>
  </si>
  <si>
    <t>2022A</t>
  </si>
  <si>
    <t>2019 to 2022</t>
  </si>
  <si>
    <t>ABS</t>
  </si>
  <si>
    <t>Norway</t>
  </si>
  <si>
    <t>United Kingdom</t>
  </si>
  <si>
    <t>Russia</t>
  </si>
  <si>
    <t>Angola</t>
  </si>
  <si>
    <t>Algeria</t>
  </si>
  <si>
    <t>Libya</t>
  </si>
  <si>
    <t>Nigeria</t>
  </si>
  <si>
    <t>United States</t>
  </si>
  <si>
    <t>Brazil</t>
  </si>
  <si>
    <t>Azerbaijan</t>
  </si>
  <si>
    <t>Iraq</t>
  </si>
  <si>
    <t>Saudi Arabia</t>
  </si>
  <si>
    <t>United Arab Emirates</t>
  </si>
  <si>
    <t>Kazakhstan</t>
  </si>
  <si>
    <t>Gross inland deliveries - observed</t>
  </si>
  <si>
    <t>Net electricity generation by type of fuel - monthly data [NRG_CB_PEM__custom_5961695]</t>
  </si>
  <si>
    <t>Total</t>
  </si>
  <si>
    <t>Gigawatt-hour</t>
  </si>
  <si>
    <t xml:space="preserve">January </t>
  </si>
  <si>
    <t>%</t>
  </si>
  <si>
    <t xml:space="preserve">Total </t>
  </si>
  <si>
    <t>Data extracted on 24/04/2023 21:05:48 from [ESTAT]</t>
  </si>
  <si>
    <t>Transformation input - electricity and heat generation - main activity producers</t>
  </si>
  <si>
    <t>TOTAL COAL</t>
  </si>
  <si>
    <t>%age</t>
  </si>
  <si>
    <t>TOTAL</t>
  </si>
  <si>
    <t>HARD COAL</t>
  </si>
  <si>
    <t>BROWN COAL</t>
  </si>
  <si>
    <t>Data extracted on 25/04/2023 13:13:03 from [ESTAT]</t>
  </si>
  <si>
    <t>Crude oil imports by field of production - monthly data [NRG_TI_COIFPM__custom_5969477]</t>
  </si>
  <si>
    <t>Energy indicator</t>
  </si>
  <si>
    <t>Average price - USD per barrel</t>
  </si>
  <si>
    <t>European Union (aggregate changing according to the context)</t>
  </si>
  <si>
    <t>CRUDEOIL (Labels)</t>
  </si>
  <si>
    <t>Average price paid per barrel of crude oil imported into the EU in US Dollars</t>
  </si>
  <si>
    <t>Data extracted on 05/04/2023 17:20:32 from [ESTAT]</t>
  </si>
  <si>
    <t>Supply, transformation and consumption of electricity - monthly data [NRG_CB_EM__custom_5684541]</t>
  </si>
  <si>
    <t>04/04/2023 23:00</t>
  </si>
  <si>
    <t>Available to internal market</t>
  </si>
  <si>
    <t>Electricity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</si>
  <si>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</si>
  <si>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</si>
  <si>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</si>
  <si>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</si>
  <si>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</si>
  <si>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</si>
  <si>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</si>
  <si>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</si>
  <si>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</si>
  <si>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</si>
  <si>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</si>
  <si>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</si>
  <si>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</si>
  <si>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</si>
  <si>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</si>
  <si>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</si>
  <si>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e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</si>
  <si>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</si>
  <si>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</si>
  <si>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</si>
  <si>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</si>
  <si>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</si>
  <si>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</si>
  <si>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</si>
  <si>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</si>
  <si>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</si>
  <si>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</si>
  <si>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</si>
  <si>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Available flags:</t>
  </si>
  <si>
    <t>estimated</t>
  </si>
  <si>
    <t>Luxembourg flagged "estimated"</t>
  </si>
  <si>
    <t>Diff. 2022
to 2021</t>
  </si>
  <si>
    <t xml:space="preserve">Germany </t>
  </si>
  <si>
    <t>Data extracted on 05/04/2023 17:28:46 from [ESTAT]</t>
  </si>
  <si>
    <t>Supply, transformation and consumption of electricity - monthly data [NRG_CB_EM__custom_5684702]</t>
  </si>
  <si>
    <t>Electricity available for final consumption (to the internal market) in the EU in 2019, 2020, 2021 and 2022 in GWh</t>
  </si>
  <si>
    <t>Calculations for text</t>
  </si>
  <si>
    <t>TOTAL TO DPHG 2022</t>
  </si>
  <si>
    <t>TOTAL CONSUMED  2022</t>
  </si>
  <si>
    <t>Title:</t>
  </si>
  <si>
    <t>Percentage of total coal delivered to power and heat generation in the EU</t>
  </si>
  <si>
    <t>Crude oil and petroleum products import - 2022, monthly data</t>
  </si>
  <si>
    <t>Crude oil and petroleum products import - 2019 and 2022 aggregated monthly data</t>
  </si>
  <si>
    <t>Electricity available for final consumption (to the internal market), by country, 2022 compared to 2021 in GWh (Luxembourgish data estimated)</t>
  </si>
  <si>
    <t>Brown coal consumption in the EU (gross inland deliveries - calculated) in 2019, 2020, 2021, 2022 in thousand tonnes</t>
  </si>
  <si>
    <t>Hard coal consumption in the EU (gross inland deliveries - calculated) in 2019, 2020, 2021 and 2022  in thousand tonnes</t>
  </si>
  <si>
    <t>Coal delivered to electricity and heat generation plants in the EU, 2019-2022, in thousand tonnes</t>
  </si>
  <si>
    <t>Net electricity generation from natural gas - monthly data</t>
  </si>
  <si>
    <t>Source: nrg_cb_sffm</t>
  </si>
  <si>
    <t>source: nrg_ti_oilm</t>
  </si>
  <si>
    <t>Source: nrg_ti_oilm</t>
  </si>
  <si>
    <t>Source: nrg_ti_coifpm</t>
  </si>
  <si>
    <t>Source: nrg_cb_em</t>
  </si>
  <si>
    <t>Source: nrg_cb_pem</t>
  </si>
  <si>
    <t>Source: nrg_cb_gasm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</si>
</sst>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##########"/>
    <numFmt numFmtId="173" formatCode="#,##0.000"/>
    <numFmt numFmtId="174" formatCode="#,##0.#########"/>
    <numFmt numFmtId="175" formatCode="_-[$$-409]* #,##0.00_ ;_-[$$-409]* \-#,##0.00\ ;_-[$$-409]* &quot;-&quot;??_ ;_-@_ "/>
    <numFmt numFmtId="176" formatCode="#,##0.###########"/>
    <numFmt numFmtId="177" formatCode="0.000"/>
    <numFmt numFmtId="178" formatCode="0.0%"/>
    <numFmt numFmtId="179" formatCode="#,##0.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Arial"/>
      <family val="2"/>
    </font>
    <font>
      <sz val="9"/>
      <color indexed="55"/>
      <name val="Arial"/>
      <family val="2"/>
    </font>
    <font>
      <b/>
      <sz val="9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u val="single"/>
      <sz val="11"/>
      <color indexed="20"/>
      <name val="Calibri"/>
      <family val="2"/>
    </font>
    <font>
      <sz val="16"/>
      <color indexed="8"/>
      <name val="Arial"/>
      <family val="0"/>
    </font>
    <font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/>
      <top/>
      <bottom/>
    </border>
    <border>
      <left style="thin"/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>
        <color rgb="FFB0B0B0"/>
      </left>
      <right style="thin"/>
      <top style="thin">
        <color rgb="FFB0B0B0"/>
      </top>
      <bottom style="thin">
        <color rgb="FFB0B0B0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3" fillId="35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/>
    </xf>
    <xf numFmtId="172" fontId="2" fillId="37" borderId="0" xfId="0" applyNumberFormat="1" applyFont="1" applyFill="1" applyAlignment="1">
      <alignment horizontal="right" vertical="center" shrinkToFit="1"/>
    </xf>
    <xf numFmtId="173" fontId="2" fillId="37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38" borderId="0" xfId="0" applyFont="1" applyFill="1" applyAlignment="1">
      <alignment horizontal="right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172" fontId="2" fillId="7" borderId="0" xfId="0" applyNumberFormat="1" applyFont="1" applyFill="1" applyAlignment="1">
      <alignment horizontal="right" vertical="center" shrinkToFit="1"/>
    </xf>
    <xf numFmtId="172" fontId="2" fillId="5" borderId="11" xfId="0" applyNumberFormat="1" applyFont="1" applyFill="1" applyBorder="1" applyAlignment="1">
      <alignment horizontal="right" vertical="center" shrinkToFit="1"/>
    </xf>
    <xf numFmtId="172" fontId="2" fillId="6" borderId="11" xfId="0" applyNumberFormat="1" applyFont="1" applyFill="1" applyBorder="1" applyAlignment="1">
      <alignment horizontal="right" vertical="center" shrinkToFit="1"/>
    </xf>
    <xf numFmtId="172" fontId="2" fillId="3" borderId="11" xfId="0" applyNumberFormat="1" applyFont="1" applyFill="1" applyBorder="1" applyAlignment="1">
      <alignment horizontal="right" vertical="center" shrinkToFit="1"/>
    </xf>
    <xf numFmtId="172" fontId="2" fillId="5" borderId="0" xfId="0" applyNumberFormat="1" applyFont="1" applyFill="1" applyAlignment="1">
      <alignment horizontal="right" vertical="center" shrinkToFit="1"/>
    </xf>
    <xf numFmtId="172" fontId="2" fillId="6" borderId="0" xfId="0" applyNumberFormat="1" applyFont="1" applyFill="1" applyAlignment="1">
      <alignment horizontal="right" vertical="center" shrinkToFit="1"/>
    </xf>
    <xf numFmtId="172" fontId="2" fillId="3" borderId="0" xfId="0" applyNumberFormat="1" applyFont="1" applyFill="1" applyAlignment="1">
      <alignment horizontal="right" vertical="center" shrinkToFit="1"/>
    </xf>
    <xf numFmtId="173" fontId="2" fillId="6" borderId="0" xfId="0" applyNumberFormat="1" applyFont="1" applyFill="1" applyAlignment="1">
      <alignment horizontal="right" vertical="center" shrinkToFit="1"/>
    </xf>
    <xf numFmtId="173" fontId="2" fillId="5" borderId="0" xfId="0" applyNumberFormat="1" applyFont="1" applyFill="1" applyAlignment="1">
      <alignment horizontal="right" vertical="center" shrinkToFit="1"/>
    </xf>
    <xf numFmtId="173" fontId="2" fillId="7" borderId="0" xfId="0" applyNumberFormat="1" applyFont="1" applyFill="1" applyAlignment="1">
      <alignment horizontal="right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left" vertical="center"/>
    </xf>
    <xf numFmtId="0" fontId="5" fillId="40" borderId="14" xfId="0" applyFont="1" applyFill="1" applyBorder="1" applyAlignment="1">
      <alignment horizontal="left" vertical="center"/>
    </xf>
    <xf numFmtId="10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 shrinkToFit="1"/>
    </xf>
    <xf numFmtId="173" fontId="2" fillId="0" borderId="0" xfId="0" applyNumberFormat="1" applyFont="1" applyAlignment="1">
      <alignment horizontal="right" vertical="center" shrinkToFit="1"/>
    </xf>
    <xf numFmtId="0" fontId="55" fillId="36" borderId="10" xfId="0" applyFont="1" applyFill="1" applyBorder="1" applyAlignment="1">
      <alignment horizontal="left" vertical="center"/>
    </xf>
    <xf numFmtId="173" fontId="56" fillId="37" borderId="0" xfId="0" applyNumberFormat="1" applyFont="1" applyFill="1" applyAlignment="1">
      <alignment horizontal="right" vertical="center" shrinkToFit="1"/>
    </xf>
    <xf numFmtId="172" fontId="56" fillId="37" borderId="0" xfId="0" applyNumberFormat="1" applyFont="1" applyFill="1" applyAlignment="1">
      <alignment horizontal="right" vertical="center" shrinkToFit="1"/>
    </xf>
    <xf numFmtId="10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 horizontal="right" vertical="center" shrinkToFit="1"/>
    </xf>
    <xf numFmtId="173" fontId="56" fillId="0" borderId="0" xfId="0" applyNumberFormat="1" applyFont="1" applyAlignment="1">
      <alignment horizontal="right" vertical="center" shrinkToFit="1"/>
    </xf>
    <xf numFmtId="0" fontId="55" fillId="36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>
      <alignment horizontal="lef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172" fontId="2" fillId="37" borderId="0" xfId="0" applyNumberFormat="1" applyFont="1" applyFill="1" applyAlignment="1">
      <alignment horizontal="right" vertical="center" shrinkToFit="1"/>
    </xf>
    <xf numFmtId="9" fontId="2" fillId="37" borderId="0" xfId="59" applyFont="1" applyFill="1" applyAlignment="1">
      <alignment horizontal="right" vertical="center" shrinkToFit="1"/>
    </xf>
    <xf numFmtId="174" fontId="2" fillId="37" borderId="0" xfId="0" applyNumberFormat="1" applyFont="1" applyFill="1" applyAlignment="1">
      <alignment horizontal="right" vertical="center" shrinkToFit="1"/>
    </xf>
    <xf numFmtId="172" fontId="2" fillId="37" borderId="35" xfId="0" applyNumberFormat="1" applyFont="1" applyFill="1" applyBorder="1" applyAlignment="1">
      <alignment horizontal="right" vertical="center" shrinkToFit="1"/>
    </xf>
    <xf numFmtId="172" fontId="0" fillId="0" borderId="0" xfId="0" applyNumberFormat="1" applyAlignment="1">
      <alignment/>
    </xf>
    <xf numFmtId="173" fontId="2" fillId="37" borderId="0" xfId="0" applyNumberFormat="1" applyFont="1" applyFill="1" applyAlignment="1">
      <alignment horizontal="right" vertical="center" shrinkToFit="1"/>
    </xf>
    <xf numFmtId="173" fontId="2" fillId="37" borderId="35" xfId="0" applyNumberFormat="1" applyFont="1" applyFill="1" applyBorder="1" applyAlignment="1">
      <alignment horizontal="right" vertical="center" shrinkToFit="1"/>
    </xf>
    <xf numFmtId="172" fontId="2" fillId="0" borderId="0" xfId="0" applyNumberFormat="1" applyFont="1" applyAlignment="1">
      <alignment horizontal="right" vertical="center" shrinkToFit="1"/>
    </xf>
    <xf numFmtId="173" fontId="2" fillId="0" borderId="0" xfId="0" applyNumberFormat="1" applyFont="1" applyAlignment="1">
      <alignment horizontal="right" vertical="center" shrinkToFit="1"/>
    </xf>
    <xf numFmtId="172" fontId="2" fillId="0" borderId="35" xfId="0" applyNumberFormat="1" applyFont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shrinkToFit="1"/>
    </xf>
    <xf numFmtId="0" fontId="4" fillId="38" borderId="0" xfId="0" applyFont="1" applyFill="1" applyAlignment="1">
      <alignment horizontal="right" vertical="center"/>
    </xf>
    <xf numFmtId="175" fontId="2" fillId="0" borderId="0" xfId="0" applyNumberFormat="1" applyFont="1" applyAlignment="1">
      <alignment horizontal="right" vertical="center" shrinkToFit="1"/>
    </xf>
    <xf numFmtId="1" fontId="5" fillId="33" borderId="10" xfId="0" applyNumberFormat="1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/>
    </xf>
    <xf numFmtId="0" fontId="6" fillId="0" borderId="36" xfId="0" applyFont="1" applyBorder="1" applyAlignment="1">
      <alignment/>
    </xf>
    <xf numFmtId="0" fontId="5" fillId="33" borderId="37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/>
    </xf>
    <xf numFmtId="3" fontId="2" fillId="37" borderId="0" xfId="0" applyNumberFormat="1" applyFont="1" applyFill="1" applyAlignment="1">
      <alignment horizontal="right" vertical="center" shrinkToFit="1"/>
    </xf>
    <xf numFmtId="173" fontId="4" fillId="37" borderId="36" xfId="0" applyNumberFormat="1" applyFont="1" applyFill="1" applyBorder="1" applyAlignment="1">
      <alignment horizontal="right" vertical="center" shrinkToFit="1"/>
    </xf>
    <xf numFmtId="17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shrinkToFit="1"/>
    </xf>
    <xf numFmtId="173" fontId="4" fillId="0" borderId="36" xfId="0" applyNumberFormat="1" applyFont="1" applyBorder="1" applyAlignment="1">
      <alignment horizontal="right" vertical="center" shrinkToFit="1"/>
    </xf>
    <xf numFmtId="172" fontId="6" fillId="0" borderId="0" xfId="0" applyNumberFormat="1" applyFont="1" applyAlignment="1">
      <alignment/>
    </xf>
    <xf numFmtId="176" fontId="2" fillId="37" borderId="0" xfId="0" applyNumberFormat="1" applyFont="1" applyFill="1" applyAlignment="1">
      <alignment horizontal="right" vertical="center" shrinkToFit="1"/>
    </xf>
    <xf numFmtId="0" fontId="5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177" fontId="6" fillId="0" borderId="0" xfId="0" applyNumberFormat="1" applyFont="1" applyAlignment="1">
      <alignment/>
    </xf>
    <xf numFmtId="178" fontId="3" fillId="0" borderId="0" xfId="59" applyNumberFormat="1" applyFont="1" applyAlignment="1">
      <alignment/>
    </xf>
    <xf numFmtId="0" fontId="3" fillId="0" borderId="36" xfId="0" applyFont="1" applyBorder="1" applyAlignment="1">
      <alignment/>
    </xf>
    <xf numFmtId="0" fontId="3" fillId="35" borderId="36" xfId="0" applyFont="1" applyFill="1" applyBorder="1" applyAlignment="1">
      <alignment/>
    </xf>
    <xf numFmtId="172" fontId="2" fillId="37" borderId="36" xfId="0" applyNumberFormat="1" applyFont="1" applyFill="1" applyBorder="1" applyAlignment="1">
      <alignment horizontal="right" vertical="center" shrinkToFit="1"/>
    </xf>
    <xf numFmtId="0" fontId="0" fillId="38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0" fillId="41" borderId="23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3" fontId="0" fillId="41" borderId="26" xfId="0" applyNumberFormat="1" applyFill="1" applyBorder="1" applyAlignment="1">
      <alignment horizontal="center"/>
    </xf>
    <xf numFmtId="0" fontId="0" fillId="38" borderId="0" xfId="0" applyFill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47" fillId="0" borderId="24" xfId="53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172" fontId="0" fillId="0" borderId="24" xfId="0" applyNumberFormat="1" applyFill="1" applyBorder="1" applyAlignment="1">
      <alignment/>
    </xf>
    <xf numFmtId="173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/>
    </xf>
    <xf numFmtId="10" fontId="0" fillId="0" borderId="24" xfId="59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26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38" borderId="0" xfId="0" applyFill="1" applyAlignment="1">
      <alignment horizontal="left"/>
    </xf>
    <xf numFmtId="0" fontId="3" fillId="38" borderId="0" xfId="0" applyFont="1" applyFill="1" applyAlignment="1">
      <alignment horizontal="left"/>
    </xf>
    <xf numFmtId="0" fontId="4" fillId="38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Coal delivered to electricity and heat generation plants in the EU, 2019-2022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(thousand tonnes)</a:t>
            </a:r>
          </a:p>
        </c:rich>
      </c:tx>
      <c:layout>
        <c:manualLayout>
          <c:xMode val="factor"/>
          <c:yMode val="factor"/>
          <c:x val="-0.104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015"/>
          <c:w val="0.978"/>
          <c:h val="0.7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1'!$B$18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1'!$A$19:$A$30</c:f>
              <c:strCache/>
            </c:strRef>
          </c:cat>
          <c:val>
            <c:numRef>
              <c:f>'Figure 1'!$B$19:$B$30</c:f>
              <c:numCache/>
            </c:numRef>
          </c:val>
          <c:smooth val="0"/>
        </c:ser>
        <c:ser>
          <c:idx val="1"/>
          <c:order val="1"/>
          <c:tx>
            <c:strRef>
              <c:f>'Figure 1'!$C$18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1'!$A$19:$A$30</c:f>
              <c:strCache/>
            </c:strRef>
          </c:cat>
          <c:val>
            <c:numRef>
              <c:f>'Figure 1'!$C$19:$C$30</c:f>
              <c:numCache/>
            </c:numRef>
          </c:val>
          <c:smooth val="0"/>
        </c:ser>
        <c:ser>
          <c:idx val="2"/>
          <c:order val="2"/>
          <c:tx>
            <c:strRef>
              <c:f>'Figure 1'!$D$18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1'!$A$19:$A$30</c:f>
              <c:strCache/>
            </c:strRef>
          </c:cat>
          <c:val>
            <c:numRef>
              <c:f>'Figure 1'!$D$19:$D$30</c:f>
              <c:numCache/>
            </c:numRef>
          </c:val>
          <c:smooth val="0"/>
        </c:ser>
        <c:ser>
          <c:idx val="3"/>
          <c:order val="3"/>
          <c:tx>
            <c:strRef>
              <c:f>'Figure 1'!$E$18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1'!$A$19:$A$30</c:f>
              <c:strCache/>
            </c:strRef>
          </c:cat>
          <c:val>
            <c:numRef>
              <c:f>'Figure 1'!$E$19:$E$30</c:f>
              <c:numCache/>
            </c:numRef>
          </c:val>
          <c:smooth val="0"/>
        </c:ser>
        <c:marker val="1"/>
        <c:axId val="35345289"/>
        <c:axId val="49672146"/>
      </c:line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88975"/>
          <c:w val="0.294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electricity generation from natural gas, EU, 2019, 2020, 2021 and 2022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(%) </a:t>
            </a:r>
          </a:p>
        </c:rich>
      </c:tx>
      <c:layout>
        <c:manualLayout>
          <c:xMode val="factor"/>
          <c:yMode val="factor"/>
          <c:x val="-0.1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8875"/>
          <c:w val="0.8957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'[6]Summary_graphic'!$O$19</c:f>
              <c:numCache>
                <c:ptCount val="1"/>
                <c:pt idx="0">
                  <c:v>0.15061623063009388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7A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'[6]Summary_graphic'!$O$23</c:f>
              <c:numCache>
                <c:ptCount val="1"/>
                <c:pt idx="0">
                  <c:v>0.1542885111680968</c:v>
                </c:pt>
              </c:numCache>
            </c:numRef>
          </c:val>
        </c:ser>
        <c:ser>
          <c:idx val="2"/>
          <c:order val="2"/>
          <c:tx>
            <c:v>2021</c:v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'[6]Summary_graphic'!$O$27</c:f>
              <c:numCache>
                <c:ptCount val="1"/>
                <c:pt idx="0">
                  <c:v>0.1385873655935065</c:v>
                </c:pt>
              </c:numCache>
            </c:numRef>
          </c:val>
        </c:ser>
        <c:ser>
          <c:idx val="3"/>
          <c:order val="3"/>
          <c:tx>
            <c:v>2022</c:v>
          </c:tx>
          <c:spPr>
            <a:solidFill>
              <a:srgbClr val="DE9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'[6]Summary_graphic'!$O$31</c:f>
              <c:numCache>
                <c:ptCount val="1"/>
                <c:pt idx="0">
                  <c:v>0.1961789616500697</c:v>
                </c:pt>
              </c:numCache>
            </c:numRef>
          </c:val>
        </c:ser>
        <c:overlap val="-90"/>
        <c:gapWidth val="444"/>
        <c:axId val="16050605"/>
        <c:axId val="10237718"/>
      </c:barChart>
      <c:catAx>
        <c:axId val="1605060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delete val="1"/>
        <c:majorTickMark val="out"/>
        <c:minorTickMark val="none"/>
        <c:tickLblPos val="nextTo"/>
        <c:crossAx val="160506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"/>
          <c:y val="0.8715"/>
          <c:w val="0.2347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Natural gas consumption by month in EU countries in 2019, 2020, 2021 and 2022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(Terajoule)</a:t>
            </a:r>
          </a:p>
        </c:rich>
      </c:tx>
      <c:layout>
        <c:manualLayout>
          <c:xMode val="factor"/>
          <c:yMode val="factor"/>
          <c:x val="-0.102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295"/>
          <c:w val="0.97775"/>
          <c:h val="0.757"/>
        </c:manualLayout>
      </c:layout>
      <c:lineChart>
        <c:grouping val="standard"/>
        <c:varyColors val="0"/>
        <c:ser>
          <c:idx val="0"/>
          <c:order val="0"/>
          <c:tx>
            <c:strRef>
              <c:f>'[4]EU consumption by month TJ '!$B$16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'[4]EU consumption by month TJ '!$A$17:$A$28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'[4]EU consumption by month TJ '!$B$17:$B$28</c:f>
              <c:numCache>
                <c:ptCount val="12"/>
                <c:pt idx="0">
                  <c:v>2123474.289</c:v>
                </c:pt>
                <c:pt idx="1">
                  <c:v>1662121.815</c:v>
                </c:pt>
                <c:pt idx="2">
                  <c:v>1500138.726</c:v>
                </c:pt>
                <c:pt idx="3">
                  <c:v>1165843.878</c:v>
                </c:pt>
                <c:pt idx="4">
                  <c:v>1058415.959</c:v>
                </c:pt>
                <c:pt idx="5">
                  <c:v>820636.721</c:v>
                </c:pt>
                <c:pt idx="6">
                  <c:v>950767.402</c:v>
                </c:pt>
                <c:pt idx="7">
                  <c:v>849474.159</c:v>
                </c:pt>
                <c:pt idx="8">
                  <c:v>960004.598</c:v>
                </c:pt>
                <c:pt idx="9">
                  <c:v>1226172.718</c:v>
                </c:pt>
                <c:pt idx="10">
                  <c:v>1570914.257</c:v>
                </c:pt>
                <c:pt idx="11">
                  <c:v>1732386.99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'[4]EU consumption by month TJ '!$C$16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'[4]EU consumption by month TJ '!$A$17:$A$28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'[4]EU consumption by month TJ '!$C$17:$C$28</c:f>
              <c:numCache>
                <c:ptCount val="12"/>
                <c:pt idx="0">
                  <c:v>1943996.565</c:v>
                </c:pt>
                <c:pt idx="1">
                  <c:v>1596030.298</c:v>
                </c:pt>
                <c:pt idx="2">
                  <c:v>1517621.656</c:v>
                </c:pt>
                <c:pt idx="3">
                  <c:v>968313.067</c:v>
                </c:pt>
                <c:pt idx="4">
                  <c:v>908025.473</c:v>
                </c:pt>
                <c:pt idx="5">
                  <c:v>856214.751</c:v>
                </c:pt>
                <c:pt idx="6">
                  <c:v>924984.249</c:v>
                </c:pt>
                <c:pt idx="7">
                  <c:v>872052.313</c:v>
                </c:pt>
                <c:pt idx="8">
                  <c:v>958171.6</c:v>
                </c:pt>
                <c:pt idx="9">
                  <c:v>1237461.799</c:v>
                </c:pt>
                <c:pt idx="10">
                  <c:v>1547752.961</c:v>
                </c:pt>
                <c:pt idx="11">
                  <c:v>1851163.096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'[4]EU consumption by month TJ '!$D$16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'[4]EU consumption by month TJ '!$A$17:$A$28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'[4]EU consumption by month TJ '!$D$17:$D$28</c:f>
              <c:numCache>
                <c:ptCount val="12"/>
                <c:pt idx="0">
                  <c:v>2071226.915</c:v>
                </c:pt>
                <c:pt idx="1">
                  <c:v>1710292.652</c:v>
                </c:pt>
                <c:pt idx="2">
                  <c:v>1654695.794</c:v>
                </c:pt>
                <c:pt idx="3">
                  <c:v>1388427.279</c:v>
                </c:pt>
                <c:pt idx="4">
                  <c:v>1025119.237</c:v>
                </c:pt>
                <c:pt idx="5">
                  <c:v>840418.096</c:v>
                </c:pt>
                <c:pt idx="6">
                  <c:v>824984.02</c:v>
                </c:pt>
                <c:pt idx="7">
                  <c:v>768627.786</c:v>
                </c:pt>
                <c:pt idx="8">
                  <c:v>871123.166</c:v>
                </c:pt>
                <c:pt idx="9">
                  <c:v>1162541.688</c:v>
                </c:pt>
                <c:pt idx="10">
                  <c:v>1629291.675</c:v>
                </c:pt>
                <c:pt idx="11">
                  <c:v>1886268.251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'[4]EU consumption by month TJ '!$E$16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'[4]EU consumption by month TJ '!$A$17:$A$28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'[4]EU consumption by month TJ '!$E$17:$E$28</c:f>
              <c:numCache>
                <c:ptCount val="12"/>
                <c:pt idx="0">
                  <c:v>1938082.824</c:v>
                </c:pt>
                <c:pt idx="1">
                  <c:v>1551701.404</c:v>
                </c:pt>
                <c:pt idx="2">
                  <c:v>1541791.652</c:v>
                </c:pt>
                <c:pt idx="3">
                  <c:v>1124902.466</c:v>
                </c:pt>
                <c:pt idx="4">
                  <c:v>832236.733</c:v>
                </c:pt>
                <c:pt idx="5">
                  <c:v>774500.333</c:v>
                </c:pt>
                <c:pt idx="6">
                  <c:v>789261.342</c:v>
                </c:pt>
                <c:pt idx="7">
                  <c:v>712354.009</c:v>
                </c:pt>
                <c:pt idx="8">
                  <c:v>796214.494</c:v>
                </c:pt>
                <c:pt idx="9">
                  <c:v>898816.243</c:v>
                </c:pt>
                <c:pt idx="10">
                  <c:v>1194491.843</c:v>
                </c:pt>
                <c:pt idx="11">
                  <c:v>1580820.388</c:v>
                </c:pt>
              </c:numCache>
            </c:numRef>
          </c:val>
          <c:smooth val="0"/>
        </c:ser>
        <c:marker val="1"/>
        <c:axId val="25030599"/>
        <c:axId val="23948800"/>
      </c:line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03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8975"/>
          <c:w val="0.279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Percentage of total coal delivered to power and heat generation in the EU</a:t>
            </a:r>
          </a:p>
        </c:rich>
      </c:tx>
      <c:layout>
        <c:manualLayout>
          <c:xMode val="factor"/>
          <c:yMode val="factor"/>
          <c:x val="-0.096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75"/>
          <c:w val="0.975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2'!$O$10:$O$21</c:f>
              <c:strCache/>
            </c:strRef>
          </c:cat>
          <c:val>
            <c:numRef>
              <c:f>'Figure 2'!$P$10:$P$21</c:f>
              <c:numCache/>
            </c:numRef>
          </c:val>
          <c:smooth val="0"/>
        </c:ser>
        <c:ser>
          <c:idx val="1"/>
          <c:order val="1"/>
          <c:tx>
            <c:strRef>
              <c:f>'Figure 2'!$Q$9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2'!$O$10:$O$21</c:f>
              <c:strCache/>
            </c:strRef>
          </c:cat>
          <c:val>
            <c:numRef>
              <c:f>'Figure 2'!$Q$10:$Q$21</c:f>
              <c:numCache/>
            </c:numRef>
          </c:val>
          <c:smooth val="0"/>
        </c:ser>
        <c:ser>
          <c:idx val="2"/>
          <c:order val="2"/>
          <c:tx>
            <c:strRef>
              <c:f>'Figure 2'!$R$9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2'!$O$10:$O$21</c:f>
              <c:strCache/>
            </c:strRef>
          </c:cat>
          <c:val>
            <c:numRef>
              <c:f>'Figure 2'!$R$10:$R$21</c:f>
              <c:numCache/>
            </c:numRef>
          </c:val>
          <c:smooth val="0"/>
        </c:ser>
        <c:ser>
          <c:idx val="3"/>
          <c:order val="3"/>
          <c:tx>
            <c:strRef>
              <c:f>'Figure 2'!$S$9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2'!$O$10:$O$21</c:f>
              <c:strCache/>
            </c:strRef>
          </c:cat>
          <c:val>
            <c:numRef>
              <c:f>'Figure 2'!$S$10:$S$21</c:f>
              <c:numCache/>
            </c:numRef>
          </c:val>
          <c:smooth val="0"/>
        </c:ser>
        <c:marker val="1"/>
        <c:axId val="44396131"/>
        <c:axId val="64020860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87025"/>
          <c:w val="0.310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Hard coal consumption in the EU in 2019-2022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(thousand tonnes)</a:t>
            </a:r>
          </a:p>
        </c:rich>
      </c:tx>
      <c:layout>
        <c:manualLayout>
          <c:xMode val="factor"/>
          <c:yMode val="factor"/>
          <c:x val="-0.246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1075"/>
          <c:w val="0.976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3'!$B$18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3'!$A$19:$A$30</c:f>
              <c:strCache/>
            </c:strRef>
          </c:cat>
          <c:val>
            <c:numRef>
              <c:f>'Figure 3'!$B$19:$B$30</c:f>
              <c:numCache/>
            </c:numRef>
          </c:val>
          <c:smooth val="0"/>
        </c:ser>
        <c:ser>
          <c:idx val="1"/>
          <c:order val="1"/>
          <c:tx>
            <c:strRef>
              <c:f>'Figure 3'!$C$18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3'!$A$19:$A$30</c:f>
              <c:strCache/>
            </c:strRef>
          </c:cat>
          <c:val>
            <c:numRef>
              <c:f>'Figure 3'!$C$19:$C$30</c:f>
              <c:numCache/>
            </c:numRef>
          </c:val>
          <c:smooth val="0"/>
        </c:ser>
        <c:ser>
          <c:idx val="2"/>
          <c:order val="2"/>
          <c:tx>
            <c:strRef>
              <c:f>'Figure 3'!$D$18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3'!$A$19:$A$30</c:f>
              <c:strCache/>
            </c:strRef>
          </c:cat>
          <c:val>
            <c:numRef>
              <c:f>'Figure 3'!$D$19:$D$30</c:f>
              <c:numCache/>
            </c:numRef>
          </c:val>
          <c:smooth val="0"/>
        </c:ser>
        <c:ser>
          <c:idx val="3"/>
          <c:order val="3"/>
          <c:tx>
            <c:strRef>
              <c:f>'Figure 3'!$E$18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3'!$A$19:$A$30</c:f>
              <c:strCache/>
            </c:strRef>
          </c:cat>
          <c:val>
            <c:numRef>
              <c:f>'Figure 3'!$E$19:$E$30</c:f>
              <c:numCache/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ax val="2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87425"/>
          <c:w val="0.306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Brown coal consumption in the EU in 2019-2022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(thousand tonnes)</a:t>
            </a:r>
          </a:p>
        </c:rich>
      </c:tx>
      <c:layout>
        <c:manualLayout>
          <c:xMode val="factor"/>
          <c:yMode val="factor"/>
          <c:x val="-0.258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2"/>
          <c:w val="0.968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4'!$B$18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4'!$A$19:$A$30</c:f>
              <c:strCache/>
            </c:strRef>
          </c:cat>
          <c:val>
            <c:numRef>
              <c:f>'Figure 4'!$B$19:$B$30</c:f>
              <c:numCache/>
            </c:numRef>
          </c:val>
          <c:smooth val="0"/>
        </c:ser>
        <c:ser>
          <c:idx val="1"/>
          <c:order val="1"/>
          <c:tx>
            <c:strRef>
              <c:f>'Figure 4'!$C$18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4'!$A$19:$A$30</c:f>
              <c:strCache/>
            </c:strRef>
          </c:cat>
          <c:val>
            <c:numRef>
              <c:f>'Figure 4'!$C$19:$C$30</c:f>
              <c:numCache/>
            </c:numRef>
          </c:val>
          <c:smooth val="0"/>
        </c:ser>
        <c:ser>
          <c:idx val="2"/>
          <c:order val="2"/>
          <c:tx>
            <c:strRef>
              <c:f>'Figure 4'!$D$18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4'!$A$19:$A$30</c:f>
              <c:strCache/>
            </c:strRef>
          </c:cat>
          <c:val>
            <c:numRef>
              <c:f>'Figure 4'!$D$19:$D$30</c:f>
              <c:numCache/>
            </c:numRef>
          </c:val>
          <c:smooth val="0"/>
        </c:ser>
        <c:ser>
          <c:idx val="3"/>
          <c:order val="3"/>
          <c:tx>
            <c:strRef>
              <c:f>'Figure 4'!$E$18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4'!$A$19:$A$30</c:f>
              <c:strCache/>
            </c:strRef>
          </c:cat>
          <c:val>
            <c:numRef>
              <c:f>'Figure 4'!$E$19:$E$30</c:f>
              <c:numCache/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87575"/>
          <c:w val="0.28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Crude oil and petroleum products import - 2022, monthly data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(thousand tonnes)</a:t>
            </a:r>
          </a:p>
        </c:rich>
      </c:tx>
      <c:layout>
        <c:manualLayout>
          <c:xMode val="factor"/>
          <c:yMode val="factor"/>
          <c:x val="-0.201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9625"/>
          <c:w val="0.9535"/>
          <c:h val="0.67275"/>
        </c:manualLayout>
      </c:layout>
      <c:barChart>
        <c:barDir val="col"/>
        <c:grouping val="clustered"/>
        <c:varyColors val="0"/>
        <c:ser>
          <c:idx val="14"/>
          <c:order val="14"/>
          <c:tx>
            <c:strRef>
              <c:f>'Figure 5-6'!$B$46</c:f>
              <c:strCache>
                <c:ptCount val="1"/>
                <c:pt idx="0">
                  <c:v>Gross inland deliveries - observed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5-6'!$C$31:$N$31</c:f>
              <c:strCache/>
            </c:strRef>
          </c:cat>
          <c:val>
            <c:numRef>
              <c:f>'Figure 5-6'!$C$46:$N$46</c:f>
              <c:numCache/>
            </c:numRef>
          </c:val>
        </c:ser>
        <c:overlap val="75"/>
        <c:axId val="58351537"/>
        <c:axId val="55401786"/>
      </c:barChart>
      <c:lineChart>
        <c:grouping val="standard"/>
        <c:varyColors val="0"/>
        <c:ser>
          <c:idx val="0"/>
          <c:order val="0"/>
          <c:tx>
            <c:strRef>
              <c:f>'Figure 5-6'!$B$32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5-6'!$C$32:$N$32</c:f>
              <c:numCache/>
            </c:numRef>
          </c:val>
          <c:smooth val="0"/>
        </c:ser>
        <c:ser>
          <c:idx val="1"/>
          <c:order val="1"/>
          <c:tx>
            <c:strRef>
              <c:f>'Figure 5-6'!$B$33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5-6'!$C$33:$N$33</c:f>
              <c:numCache/>
            </c:numRef>
          </c:val>
          <c:smooth val="0"/>
        </c:ser>
        <c:ser>
          <c:idx val="2"/>
          <c:order val="2"/>
          <c:tx>
            <c:strRef>
              <c:f>'Figure 5-6'!$B$34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5-6'!$C$34:$N$34</c:f>
              <c:numCache/>
            </c:numRef>
          </c:val>
          <c:smooth val="0"/>
        </c:ser>
        <c:ser>
          <c:idx val="3"/>
          <c:order val="3"/>
          <c:tx>
            <c:strRef>
              <c:f>'Figure 5-6'!$B$35</c:f>
              <c:strCache>
                <c:ptCount val="1"/>
                <c:pt idx="0">
                  <c:v>Angola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5-6'!$C$35:$N$35</c:f>
              <c:numCache/>
            </c:numRef>
          </c:val>
          <c:smooth val="0"/>
        </c:ser>
        <c:ser>
          <c:idx val="4"/>
          <c:order val="4"/>
          <c:tx>
            <c:strRef>
              <c:f>'Figure 5-6'!$B$36</c:f>
              <c:strCache>
                <c:ptCount val="1"/>
                <c:pt idx="0">
                  <c:v>Algeria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5-6'!$C$36:$N$36</c:f>
              <c:numCache/>
            </c:numRef>
          </c:val>
          <c:smooth val="0"/>
        </c:ser>
        <c:ser>
          <c:idx val="5"/>
          <c:order val="5"/>
          <c:tx>
            <c:strRef>
              <c:f>'Figure 5-6'!$B$37</c:f>
              <c:strCache>
                <c:ptCount val="1"/>
                <c:pt idx="0">
                  <c:v>Libya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5-6'!$C$37:$N$37</c:f>
              <c:numCache/>
            </c:numRef>
          </c:val>
          <c:smooth val="0"/>
        </c:ser>
        <c:ser>
          <c:idx val="6"/>
          <c:order val="6"/>
          <c:tx>
            <c:strRef>
              <c:f>'Figure 5-6'!$B$38</c:f>
              <c:strCache>
                <c:ptCount val="1"/>
                <c:pt idx="0">
                  <c:v>Nigeria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5-6'!$C$38:$N$38</c:f>
              <c:numCache/>
            </c:numRef>
          </c:val>
          <c:smooth val="0"/>
        </c:ser>
        <c:ser>
          <c:idx val="7"/>
          <c:order val="7"/>
          <c:tx>
            <c:strRef>
              <c:f>'Figure 5-6'!$B$39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5-6'!$C$39:$N$39</c:f>
              <c:numCache/>
            </c:numRef>
          </c:val>
          <c:smooth val="0"/>
        </c:ser>
        <c:ser>
          <c:idx val="8"/>
          <c:order val="8"/>
          <c:tx>
            <c:strRef>
              <c:f>'Figure 5-6'!$B$40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5-6'!$C$40:$N$40</c:f>
              <c:numCache/>
            </c:numRef>
          </c:val>
          <c:smooth val="0"/>
        </c:ser>
        <c:ser>
          <c:idx val="9"/>
          <c:order val="9"/>
          <c:tx>
            <c:strRef>
              <c:f>'Figure 5-6'!$B$41</c:f>
              <c:strCache>
                <c:ptCount val="1"/>
                <c:pt idx="0">
                  <c:v>Azerbaijan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5-6'!$C$41:$N$41</c:f>
              <c:numCache/>
            </c:numRef>
          </c:val>
          <c:smooth val="0"/>
        </c:ser>
        <c:ser>
          <c:idx val="10"/>
          <c:order val="10"/>
          <c:tx>
            <c:strRef>
              <c:f>'Figure 5-6'!$B$42</c:f>
              <c:strCache>
                <c:ptCount val="1"/>
                <c:pt idx="0">
                  <c:v>Iraq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5-6'!$C$42:$N$42</c:f>
              <c:numCache/>
            </c:numRef>
          </c:val>
          <c:smooth val="0"/>
        </c:ser>
        <c:ser>
          <c:idx val="11"/>
          <c:order val="11"/>
          <c:tx>
            <c:strRef>
              <c:f>'Figure 5-6'!$B$43</c:f>
              <c:strCache>
                <c:ptCount val="1"/>
                <c:pt idx="0">
                  <c:v>Saudi Arabia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5-6'!$C$43:$N$43</c:f>
              <c:numCache/>
            </c:numRef>
          </c:val>
          <c:smooth val="0"/>
        </c:ser>
        <c:ser>
          <c:idx val="12"/>
          <c:order val="12"/>
          <c:tx>
            <c:strRef>
              <c:f>'Figure 5-6'!$B$44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5-6'!$C$44:$N$44</c:f>
              <c:numCache/>
            </c:numRef>
          </c:val>
          <c:smooth val="0"/>
        </c:ser>
        <c:ser>
          <c:idx val="13"/>
          <c:order val="13"/>
          <c:tx>
            <c:strRef>
              <c:f>'Figure 5-6'!$B$45</c:f>
              <c:strCache>
                <c:ptCount val="1"/>
                <c:pt idx="0">
                  <c:v>Kazakhstan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5-6'!$C$31:$N$31</c:f>
              <c:strCache/>
            </c:strRef>
          </c:cat>
          <c:val>
            <c:numRef>
              <c:f>'Figure 5-6'!$C$45:$N$45</c:f>
              <c:numCache/>
            </c:numRef>
          </c:val>
          <c:smooth val="0"/>
        </c:ser>
        <c:marker val="1"/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auto val="1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Import quantities 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854027"/>
        <c:crossesAt val="1"/>
        <c:crossBetween val="between"/>
        <c:dispUnits/>
      </c:valAx>
      <c:catAx>
        <c:axId val="5835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Gross inland deliveries - observed 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8351537"/>
        <c:crosses val="max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legend>
      <c:legendPos val="b"/>
      <c:layout>
        <c:manualLayout>
          <c:xMode val="edge"/>
          <c:yMode val="edge"/>
          <c:x val="0.05625"/>
          <c:y val="0.76475"/>
          <c:w val="0.7367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Crude oil and petroleum products import - 2019 and 2022 aggregated monthly data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(thousand tonnes)</a:t>
            </a:r>
          </a:p>
        </c:rich>
      </c:tx>
      <c:layout>
        <c:manualLayout>
          <c:xMode val="factor"/>
          <c:yMode val="factor"/>
          <c:x val="-0.13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85"/>
          <c:w val="0.976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5-6'!$T$31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5-6'!$S$32:$S$45</c:f>
              <c:strCache/>
            </c:strRef>
          </c:cat>
          <c:val>
            <c:numRef>
              <c:f>'Figure 5-6'!$T$32:$T$45</c:f>
              <c:numCache/>
            </c:numRef>
          </c:val>
        </c:ser>
        <c:ser>
          <c:idx val="1"/>
          <c:order val="1"/>
          <c:tx>
            <c:strRef>
              <c:f>'Figure 5-6'!$W$31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5-6'!$S$32:$S$45</c:f>
              <c:strCache/>
            </c:strRef>
          </c:cat>
          <c:val>
            <c:numRef>
              <c:f>'Figure 5-6'!$W$32:$W$45</c:f>
              <c:numCache/>
            </c:numRef>
          </c:val>
        </c:ser>
        <c:overlap val="-27"/>
        <c:gapWidth val="219"/>
        <c:axId val="55474821"/>
        <c:axId val="29511342"/>
      </c:bar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893"/>
          <c:w val="0.094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Average price paid per barrel of crude oil imported into the EU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(in US Dollars)</a:t>
            </a:r>
          </a:p>
        </c:rich>
      </c:tx>
      <c:layout>
        <c:manualLayout>
          <c:xMode val="factor"/>
          <c:yMode val="factor"/>
          <c:x val="-0.138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145"/>
          <c:w val="0.961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7'!$G$36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7'!$F$37:$F$84</c:f>
              <c:numCache/>
            </c:numRef>
          </c:cat>
          <c:val>
            <c:numRef>
              <c:f>'Figure 7'!$G$37:$G$84</c:f>
              <c:numCache/>
            </c:numRef>
          </c:val>
          <c:smooth val="0"/>
        </c:ser>
        <c:marker val="1"/>
        <c:axId val="64275487"/>
        <c:axId val="4160847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  <c:max val="1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Electricity available for final consumption in 2019, 2020, 2021 and 2022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(Gigawatt hours)</a:t>
            </a:r>
          </a:p>
        </c:rich>
      </c:tx>
      <c:layout>
        <c:manualLayout>
          <c:xMode val="factor"/>
          <c:yMode val="factor"/>
          <c:x val="-0.114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3925"/>
          <c:w val="0.9762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8'!$B$19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8'!$A$20:$A$31</c:f>
              <c:strCache/>
            </c:strRef>
          </c:cat>
          <c:val>
            <c:numRef>
              <c:f>'Figure 8'!$B$20:$B$31</c:f>
              <c:numCache/>
            </c:numRef>
          </c:val>
          <c:smooth val="0"/>
        </c:ser>
        <c:ser>
          <c:idx val="1"/>
          <c:order val="1"/>
          <c:tx>
            <c:strRef>
              <c:f>'Figure 8'!$C$19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8'!$A$20:$A$31</c:f>
              <c:strCache/>
            </c:strRef>
          </c:cat>
          <c:val>
            <c:numRef>
              <c:f>'Figure 8'!$C$20:$C$31</c:f>
              <c:numCache/>
            </c:numRef>
          </c:val>
          <c:smooth val="0"/>
        </c:ser>
        <c:ser>
          <c:idx val="2"/>
          <c:order val="2"/>
          <c:tx>
            <c:strRef>
              <c:f>'Figure 8'!$D$19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8'!$A$20:$A$31</c:f>
              <c:strCache/>
            </c:strRef>
          </c:cat>
          <c:val>
            <c:numRef>
              <c:f>'Figure 8'!$D$20:$D$31</c:f>
              <c:numCache/>
            </c:numRef>
          </c:val>
          <c:smooth val="0"/>
        </c:ser>
        <c:ser>
          <c:idx val="3"/>
          <c:order val="3"/>
          <c:tx>
            <c:strRef>
              <c:f>'Figure 8'!$E$19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8'!$A$20:$A$31</c:f>
              <c:strCache/>
            </c:strRef>
          </c:cat>
          <c:val>
            <c:numRef>
              <c:f>'Figure 8'!$E$20:$E$31</c:f>
              <c:numCache/>
            </c:numRef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75"/>
          <c:y val="0.88975"/>
          <c:w val="0.307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Electricity available for final consumption, by country, 2022 compared to 2021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(%) </a:t>
            </a:r>
          </a:p>
        </c:rich>
      </c:tx>
      <c:layout>
        <c:manualLayout>
          <c:xMode val="factor"/>
          <c:yMode val="factor"/>
          <c:x val="-0.09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35"/>
          <c:w val="0.978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9'!$B$83</c:f>
              <c:strCache>
                <c:ptCount val="1"/>
                <c:pt idx="0">
                  <c:v>Diff. 2022
to 2021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9'!$A$84:$A$110</c:f>
              <c:strCache/>
            </c:strRef>
          </c:cat>
          <c:val>
            <c:numRef>
              <c:f>'Figure 9'!$B$84:$B$110</c:f>
              <c:numCache/>
            </c:numRef>
          </c:val>
        </c:ser>
        <c:overlap val="-27"/>
        <c:gapWidth val="219"/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0.96725</cdr:y>
    </cdr:from>
    <cdr:to>
      <cdr:x>0.76175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677025"/>
          <a:ext cx="783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nrg_cb_sffm</a:t>
          </a:r>
        </a:p>
      </cdr:txBody>
    </cdr:sp>
  </cdr:relSizeAnchor>
  <cdr:relSizeAnchor xmlns:cdr="http://schemas.openxmlformats.org/drawingml/2006/chartDrawing">
    <cdr:from>
      <cdr:x>0.8425</cdr:x>
      <cdr:y>0.9455</cdr:y>
    </cdr:from>
    <cdr:to>
      <cdr:x>0.98875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667750" y="6524625"/>
          <a:ext cx="15049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0.9685</cdr:y>
    </cdr:from>
    <cdr:to>
      <cdr:x>0.6375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9525" y="8743950"/>
          <a:ext cx="7829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nrg_ti_oilm</a:t>
          </a:r>
        </a:p>
      </cdr:txBody>
    </cdr:sp>
  </cdr:relSizeAnchor>
  <cdr:relSizeAnchor xmlns:cdr="http://schemas.openxmlformats.org/drawingml/2006/chartDrawing">
    <cdr:from>
      <cdr:x>0.84175</cdr:x>
      <cdr:y>0.94725</cdr:y>
    </cdr:from>
    <cdr:to>
      <cdr:x>0.964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353675" y="8543925"/>
          <a:ext cx="150495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50</xdr:row>
      <xdr:rowOff>66675</xdr:rowOff>
    </xdr:from>
    <xdr:to>
      <xdr:col>16</xdr:col>
      <xdr:colOff>76200</xdr:colOff>
      <xdr:row>97</xdr:row>
      <xdr:rowOff>171450</xdr:rowOff>
    </xdr:to>
    <xdr:graphicFrame>
      <xdr:nvGraphicFramePr>
        <xdr:cNvPr id="1" name="Chart 3"/>
        <xdr:cNvGraphicFramePr/>
      </xdr:nvGraphicFramePr>
      <xdr:xfrm>
        <a:off x="247650" y="7391400"/>
        <a:ext cx="111537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50</xdr:row>
      <xdr:rowOff>19050</xdr:rowOff>
    </xdr:from>
    <xdr:to>
      <xdr:col>35</xdr:col>
      <xdr:colOff>457200</xdr:colOff>
      <xdr:row>99</xdr:row>
      <xdr:rowOff>0</xdr:rowOff>
    </xdr:to>
    <xdr:graphicFrame>
      <xdr:nvGraphicFramePr>
        <xdr:cNvPr id="2" name="Chart 5"/>
        <xdr:cNvGraphicFramePr/>
      </xdr:nvGraphicFramePr>
      <xdr:xfrm>
        <a:off x="12144375" y="7343775"/>
        <a:ext cx="12306300" cy="902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0.9635</cdr:y>
    </cdr:from>
    <cdr:to>
      <cdr:x>0.84775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781675"/>
          <a:ext cx="784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nrg_ti_coifpm</a:t>
          </a:r>
        </a:p>
      </cdr:txBody>
    </cdr:sp>
  </cdr:relSizeAnchor>
  <cdr:relSizeAnchor xmlns:cdr="http://schemas.openxmlformats.org/drawingml/2006/chartDrawing">
    <cdr:from>
      <cdr:x>0.84175</cdr:x>
      <cdr:y>0.9385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791450" y="5638800"/>
          <a:ext cx="15049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35</xdr:row>
      <xdr:rowOff>9525</xdr:rowOff>
    </xdr:from>
    <xdr:to>
      <xdr:col>21</xdr:col>
      <xdr:colOff>504825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5715000" y="5524500"/>
        <a:ext cx="9258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0.96725</cdr:y>
    </cdr:from>
    <cdr:to>
      <cdr:x>0.79725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553200"/>
          <a:ext cx="784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nrg_cb_em</a:t>
          </a:r>
        </a:p>
      </cdr:txBody>
    </cdr:sp>
  </cdr:relSizeAnchor>
  <cdr:relSizeAnchor xmlns:cdr="http://schemas.openxmlformats.org/drawingml/2006/chartDrawing">
    <cdr:from>
      <cdr:x>0.8435</cdr:x>
      <cdr:y>0.9455</cdr:y>
    </cdr:from>
    <cdr:to>
      <cdr:x>0.99625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05800" y="6410325"/>
          <a:ext cx="15049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18</xdr:row>
      <xdr:rowOff>123825</xdr:rowOff>
    </xdr:from>
    <xdr:to>
      <xdr:col>21</xdr:col>
      <xdr:colOff>38100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6305550" y="2790825"/>
        <a:ext cx="9848850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0.96825</cdr:y>
    </cdr:from>
    <cdr:to>
      <cdr:x>0.757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000875"/>
          <a:ext cx="783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nrg_cb_em</a:t>
          </a:r>
        </a:p>
      </cdr:txBody>
    </cdr:sp>
  </cdr:relSizeAnchor>
  <cdr:relSizeAnchor xmlns:cdr="http://schemas.openxmlformats.org/drawingml/2006/chartDrawing">
    <cdr:from>
      <cdr:x>0.84275</cdr:x>
      <cdr:y>0.9465</cdr:y>
    </cdr:from>
    <cdr:to>
      <cdr:x>0.988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724900" y="6848475"/>
          <a:ext cx="1504950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104775</xdr:rowOff>
    </xdr:from>
    <xdr:to>
      <xdr:col>23</xdr:col>
      <xdr:colOff>285750</xdr:colOff>
      <xdr:row>126</xdr:row>
      <xdr:rowOff>85725</xdr:rowOff>
    </xdr:to>
    <xdr:graphicFrame>
      <xdr:nvGraphicFramePr>
        <xdr:cNvPr id="1" name="Chart 2"/>
        <xdr:cNvGraphicFramePr/>
      </xdr:nvGraphicFramePr>
      <xdr:xfrm>
        <a:off x="2990850" y="10791825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0.96225</cdr:y>
    </cdr:from>
    <cdr:to>
      <cdr:x>0.79475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924550"/>
          <a:ext cx="8067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nrg_cb_pem</a:t>
          </a:r>
        </a:p>
      </cdr:txBody>
    </cdr:sp>
  </cdr:relSizeAnchor>
  <cdr:relSizeAnchor xmlns:cdr="http://schemas.openxmlformats.org/drawingml/2006/chartDrawing">
    <cdr:from>
      <cdr:x>0.84325</cdr:x>
      <cdr:y>0.93675</cdr:y>
    </cdr:from>
    <cdr:to>
      <cdr:x>0.99525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553450" y="5772150"/>
          <a:ext cx="154305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15</xdr:row>
      <xdr:rowOff>85725</xdr:rowOff>
    </xdr:from>
    <xdr:to>
      <xdr:col>32</xdr:col>
      <xdr:colOff>295275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0658475" y="2838450"/>
        <a:ext cx="10153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76200</xdr:rowOff>
    </xdr:from>
    <xdr:to>
      <xdr:col>21</xdr:col>
      <xdr:colOff>304800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5791200" y="2524125"/>
        <a:ext cx="1029652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0.96975</cdr:y>
    </cdr:from>
    <cdr:to>
      <cdr:x>0.72325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7058025"/>
          <a:ext cx="7839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nrg_cb_gasm</a:t>
          </a:r>
        </a:p>
      </cdr:txBody>
    </cdr:sp>
  </cdr:relSizeAnchor>
  <cdr:relSizeAnchor xmlns:cdr="http://schemas.openxmlformats.org/drawingml/2006/chartDrawing">
    <cdr:from>
      <cdr:x>0.84275</cdr:x>
      <cdr:y>0.9495</cdr:y>
    </cdr:from>
    <cdr:to>
      <cdr:x>0.9815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134475" y="6915150"/>
          <a:ext cx="15049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15</xdr:row>
      <xdr:rowOff>85725</xdr:rowOff>
    </xdr:from>
    <xdr:to>
      <xdr:col>21</xdr:col>
      <xdr:colOff>571500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5048250" y="2286000"/>
        <a:ext cx="108489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0.9615</cdr:y>
    </cdr:from>
    <cdr:to>
      <cdr:x>0.80525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867400"/>
          <a:ext cx="802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nrg_cb_sffm</a:t>
          </a:r>
        </a:p>
      </cdr:txBody>
    </cdr:sp>
  </cdr:relSizeAnchor>
  <cdr:relSizeAnchor xmlns:cdr="http://schemas.openxmlformats.org/drawingml/2006/chartDrawing">
    <cdr:from>
      <cdr:x>0.84275</cdr:x>
      <cdr:y>0.936</cdr:y>
    </cdr:from>
    <cdr:to>
      <cdr:x>0.99675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91525" y="5705475"/>
          <a:ext cx="1533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46</xdr:row>
      <xdr:rowOff>28575</xdr:rowOff>
    </xdr:from>
    <xdr:to>
      <xdr:col>28</xdr:col>
      <xdr:colOff>285750</xdr:colOff>
      <xdr:row>78</xdr:row>
      <xdr:rowOff>28575</xdr:rowOff>
    </xdr:to>
    <xdr:graphicFrame>
      <xdr:nvGraphicFramePr>
        <xdr:cNvPr id="1" name="Chart 1"/>
        <xdr:cNvGraphicFramePr/>
      </xdr:nvGraphicFramePr>
      <xdr:xfrm>
        <a:off x="10134600" y="8362950"/>
        <a:ext cx="99631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0.963</cdr:y>
    </cdr:from>
    <cdr:to>
      <cdr:x>0.79425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734050"/>
          <a:ext cx="785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nrg_cb_sffm</a:t>
          </a:r>
        </a:p>
      </cdr:txBody>
    </cdr:sp>
  </cdr:relSizeAnchor>
  <cdr:relSizeAnchor xmlns:cdr="http://schemas.openxmlformats.org/drawingml/2006/chartDrawing">
    <cdr:from>
      <cdr:x>0.8425</cdr:x>
      <cdr:y>0.938</cdr:y>
    </cdr:from>
    <cdr:to>
      <cdr:x>0.9945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34375" y="5591175"/>
          <a:ext cx="15049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35</xdr:row>
      <xdr:rowOff>0</xdr:rowOff>
    </xdr:from>
    <xdr:to>
      <xdr:col>14</xdr:col>
      <xdr:colOff>333375</xdr:colOff>
      <xdr:row>76</xdr:row>
      <xdr:rowOff>104775</xdr:rowOff>
    </xdr:to>
    <xdr:graphicFrame>
      <xdr:nvGraphicFramePr>
        <xdr:cNvPr id="1" name="Chart 1"/>
        <xdr:cNvGraphicFramePr/>
      </xdr:nvGraphicFramePr>
      <xdr:xfrm>
        <a:off x="742950" y="5105400"/>
        <a:ext cx="98964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0.96325</cdr:y>
    </cdr:from>
    <cdr:to>
      <cdr:x>0.73225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791200"/>
          <a:ext cx="7848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nrg_cb_sffm</a:t>
          </a:r>
        </a:p>
      </cdr:txBody>
    </cdr:sp>
  </cdr:relSizeAnchor>
  <cdr:relSizeAnchor xmlns:cdr="http://schemas.openxmlformats.org/drawingml/2006/chartDrawing">
    <cdr:from>
      <cdr:x>0.8425</cdr:x>
      <cdr:y>0.9385</cdr:y>
    </cdr:from>
    <cdr:to>
      <cdr:x>0.98275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29700" y="5648325"/>
          <a:ext cx="1504950" cy="4191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57150</xdr:rowOff>
    </xdr:from>
    <xdr:to>
      <xdr:col>23</xdr:col>
      <xdr:colOff>114300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6505575" y="2466975"/>
        <a:ext cx="107251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0.96775</cdr:y>
    </cdr:from>
    <cdr:to>
      <cdr:x>0.7035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8486775"/>
          <a:ext cx="7839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nrg_ti_oilm</a:t>
          </a:r>
        </a:p>
      </cdr:txBody>
    </cdr:sp>
  </cdr:relSizeAnchor>
  <cdr:relSizeAnchor xmlns:cdr="http://schemas.openxmlformats.org/drawingml/2006/chartDrawing">
    <cdr:from>
      <cdr:x>0.8425</cdr:x>
      <cdr:y>0.94575</cdr:y>
    </cdr:from>
    <cdr:to>
      <cdr:x>0.9775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391650" y="8296275"/>
          <a:ext cx="1504950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nrg_cb_sffm__COAL%20Brown%20coal%20EU%2027%20calculated%20inland%20deliveri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nrg_cb_sffm__COAL%20Hard%20coal%20EU%2027%20calculated%20inland%20delivery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nrg_cb_gasm%20(saved%2020230424)%20EU%20Calc.Dels%20(2019-2022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ART_2023%20nrg_cb_sffm%20(save%2020230425)%20EU%20dphg%202019-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swen\AppData\Local\Microsoft\Windows\INetCache\Content.Outlook\R68CU095\nrg_cb_pem__custom_5961695_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Sheet 1"/>
    </sheetNames>
    <sheetDataSet>
      <sheetData sheetId="2">
        <row r="18">
          <cell r="B18">
            <v>2019</v>
          </cell>
          <cell r="C18">
            <v>2020</v>
          </cell>
          <cell r="D18">
            <v>2021</v>
          </cell>
          <cell r="E18">
            <v>2022</v>
          </cell>
        </row>
        <row r="19">
          <cell r="A19" t="str">
            <v>JAN</v>
          </cell>
          <cell r="B19">
            <v>31767.728</v>
          </cell>
          <cell r="C19">
            <v>25536.368</v>
          </cell>
          <cell r="D19">
            <v>25927.926</v>
          </cell>
          <cell r="E19">
            <v>27259.558</v>
          </cell>
        </row>
        <row r="20">
          <cell r="A20" t="str">
            <v>FEB</v>
          </cell>
          <cell r="B20">
            <v>28078.071</v>
          </cell>
          <cell r="C20">
            <v>20163.423</v>
          </cell>
          <cell r="D20">
            <v>21092.271</v>
          </cell>
          <cell r="E20">
            <v>21963.032</v>
          </cell>
        </row>
        <row r="21">
          <cell r="A21" t="str">
            <v>MAR</v>
          </cell>
          <cell r="B21">
            <v>26199.984</v>
          </cell>
          <cell r="C21">
            <v>19969.085</v>
          </cell>
          <cell r="D21">
            <v>22120.37</v>
          </cell>
          <cell r="E21">
            <v>27529.413</v>
          </cell>
        </row>
        <row r="22">
          <cell r="A22" t="str">
            <v>APR</v>
          </cell>
          <cell r="B22">
            <v>25471.245</v>
          </cell>
          <cell r="C22">
            <v>15711.051</v>
          </cell>
          <cell r="D22">
            <v>20685.793</v>
          </cell>
          <cell r="E22">
            <v>22722.542</v>
          </cell>
        </row>
        <row r="23">
          <cell r="A23" t="str">
            <v>MAY</v>
          </cell>
          <cell r="B23">
            <v>25150.317</v>
          </cell>
          <cell r="C23">
            <v>14806.01</v>
          </cell>
          <cell r="D23">
            <v>18519.268</v>
          </cell>
          <cell r="E23">
            <v>22776.659</v>
          </cell>
        </row>
        <row r="24">
          <cell r="A24" t="str">
            <v>JUN</v>
          </cell>
          <cell r="B24">
            <v>21905.87</v>
          </cell>
          <cell r="C24">
            <v>16959.477</v>
          </cell>
          <cell r="D24">
            <v>19886.135</v>
          </cell>
          <cell r="E24">
            <v>23523.095</v>
          </cell>
        </row>
        <row r="25">
          <cell r="A25" t="str">
            <v>JUL</v>
          </cell>
          <cell r="B25">
            <v>24199.805</v>
          </cell>
          <cell r="C25">
            <v>18078.916</v>
          </cell>
          <cell r="D25">
            <v>21648.221</v>
          </cell>
          <cell r="E25">
            <v>24529.453</v>
          </cell>
        </row>
        <row r="26">
          <cell r="A26" t="str">
            <v>AUG</v>
          </cell>
          <cell r="B26">
            <v>24185.312</v>
          </cell>
          <cell r="C26">
            <v>20874.8</v>
          </cell>
          <cell r="D26">
            <v>23243.351</v>
          </cell>
          <cell r="E26">
            <v>24810.851</v>
          </cell>
        </row>
        <row r="27">
          <cell r="A27" t="str">
            <v>SEP</v>
          </cell>
          <cell r="B27">
            <v>23396.025</v>
          </cell>
          <cell r="C27">
            <v>20735.612</v>
          </cell>
          <cell r="D27">
            <v>24148.684</v>
          </cell>
          <cell r="E27">
            <v>23851.076</v>
          </cell>
        </row>
        <row r="28">
          <cell r="A28" t="str">
            <v>OCT</v>
          </cell>
          <cell r="B28">
            <v>25485.394</v>
          </cell>
          <cell r="C28">
            <v>23472.8</v>
          </cell>
          <cell r="D28">
            <v>25355.57</v>
          </cell>
          <cell r="E28">
            <v>24021</v>
          </cell>
        </row>
        <row r="29">
          <cell r="A29" t="str">
            <v>NOV</v>
          </cell>
          <cell r="B29">
            <v>26803.454</v>
          </cell>
          <cell r="C29">
            <v>24552.8</v>
          </cell>
          <cell r="D29">
            <v>25796.605</v>
          </cell>
          <cell r="E29">
            <v>25206.201</v>
          </cell>
        </row>
        <row r="30">
          <cell r="A30" t="str">
            <v>DEC</v>
          </cell>
          <cell r="B30">
            <v>25048.967</v>
          </cell>
          <cell r="C30">
            <v>24169.094</v>
          </cell>
          <cell r="D30">
            <v>28351.379</v>
          </cell>
          <cell r="E30">
            <v>25660.523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EU consumption by month TJ "/>
      <sheetName val="Summary_graphi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Sheet 1"/>
    </sheetNames>
    <sheetDataSet>
      <sheetData sheetId="2">
        <row r="18">
          <cell r="B18">
            <v>2019</v>
          </cell>
          <cell r="C18">
            <v>2020</v>
          </cell>
          <cell r="D18">
            <v>2021</v>
          </cell>
          <cell r="E18">
            <v>2022</v>
          </cell>
        </row>
        <row r="19">
          <cell r="A19" t="str">
            <v>JAN</v>
          </cell>
          <cell r="B19">
            <v>19767.365</v>
          </cell>
          <cell r="C19">
            <v>13957.385</v>
          </cell>
          <cell r="D19">
            <v>13941.11</v>
          </cell>
          <cell r="E19">
            <v>14745.411</v>
          </cell>
        </row>
        <row r="20">
          <cell r="A20" t="str">
            <v>FEB</v>
          </cell>
          <cell r="B20">
            <v>16966.323</v>
          </cell>
          <cell r="C20">
            <v>11899.669</v>
          </cell>
          <cell r="D20">
            <v>12687.165</v>
          </cell>
          <cell r="E20">
            <v>13773.701</v>
          </cell>
        </row>
        <row r="21">
          <cell r="A21" t="str">
            <v>MAR</v>
          </cell>
          <cell r="B21">
            <v>15998.988</v>
          </cell>
          <cell r="C21">
            <v>12432.716</v>
          </cell>
          <cell r="D21">
            <v>14104.973</v>
          </cell>
          <cell r="E21">
            <v>14912.895</v>
          </cell>
        </row>
        <row r="22">
          <cell r="A22" t="str">
            <v>APR</v>
          </cell>
          <cell r="B22">
            <v>14093.042</v>
          </cell>
          <cell r="C22">
            <v>9668.583</v>
          </cell>
          <cell r="D22">
            <v>11987.2</v>
          </cell>
          <cell r="E22">
            <v>13496.613</v>
          </cell>
        </row>
        <row r="23">
          <cell r="A23" t="str">
            <v>MAY</v>
          </cell>
          <cell r="B23">
            <v>12889.339</v>
          </cell>
          <cell r="C23">
            <v>9556.304</v>
          </cell>
          <cell r="D23">
            <v>11663.043</v>
          </cell>
          <cell r="E23">
            <v>12137.473</v>
          </cell>
        </row>
        <row r="24">
          <cell r="A24" t="str">
            <v>JUN</v>
          </cell>
          <cell r="B24">
            <v>12606.469</v>
          </cell>
          <cell r="C24">
            <v>9615.869</v>
          </cell>
          <cell r="D24">
            <v>12186.433</v>
          </cell>
          <cell r="E24">
            <v>12852.746</v>
          </cell>
        </row>
        <row r="25">
          <cell r="A25" t="str">
            <v>JUL</v>
          </cell>
          <cell r="B25">
            <v>13635.073</v>
          </cell>
          <cell r="C25">
            <v>10283.142</v>
          </cell>
          <cell r="D25">
            <v>12886.434</v>
          </cell>
          <cell r="E25">
            <v>12629.829</v>
          </cell>
        </row>
        <row r="26">
          <cell r="A26" t="str">
            <v>AUG</v>
          </cell>
          <cell r="B26">
            <v>12683.289</v>
          </cell>
          <cell r="C26">
            <v>10342.178</v>
          </cell>
          <cell r="D26">
            <v>12622.372</v>
          </cell>
          <cell r="E26">
            <v>11923.47</v>
          </cell>
        </row>
        <row r="27">
          <cell r="A27" t="str">
            <v>SEP</v>
          </cell>
          <cell r="B27">
            <v>13992.703</v>
          </cell>
          <cell r="C27">
            <v>11066.398</v>
          </cell>
          <cell r="D27">
            <v>14550.252</v>
          </cell>
          <cell r="E27">
            <v>12914.79</v>
          </cell>
        </row>
        <row r="28">
          <cell r="A28" t="str">
            <v>OCT</v>
          </cell>
          <cell r="B28">
            <v>14760.382</v>
          </cell>
          <cell r="C28">
            <v>14003.545</v>
          </cell>
          <cell r="D28">
            <v>13637.905</v>
          </cell>
          <cell r="E28">
            <v>12677.464</v>
          </cell>
        </row>
        <row r="29">
          <cell r="A29" t="str">
            <v>NOV</v>
          </cell>
          <cell r="B29">
            <v>14264.893</v>
          </cell>
          <cell r="C29">
            <v>12763.427</v>
          </cell>
          <cell r="D29">
            <v>14411.881</v>
          </cell>
          <cell r="E29">
            <v>14131.597</v>
          </cell>
        </row>
        <row r="30">
          <cell r="A30" t="str">
            <v>DEC</v>
          </cell>
          <cell r="B30">
            <v>13880.067</v>
          </cell>
          <cell r="C30">
            <v>14692.525</v>
          </cell>
          <cell r="D30">
            <v>16132.049</v>
          </cell>
          <cell r="E30">
            <v>14686.176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Sheet 1"/>
      <sheetName val="EU consumption by month TJ "/>
    </sheetNames>
    <sheetDataSet>
      <sheetData sheetId="3">
        <row r="16">
          <cell r="B16">
            <v>2019</v>
          </cell>
          <cell r="C16">
            <v>2020</v>
          </cell>
          <cell r="D16">
            <v>2021</v>
          </cell>
          <cell r="E16">
            <v>2022</v>
          </cell>
        </row>
        <row r="17">
          <cell r="A17" t="str">
            <v>January</v>
          </cell>
          <cell r="B17">
            <v>2123474.289</v>
          </cell>
          <cell r="C17">
            <v>1943996.565</v>
          </cell>
          <cell r="D17">
            <v>2071226.915</v>
          </cell>
          <cell r="E17">
            <v>1938082.824</v>
          </cell>
        </row>
        <row r="18">
          <cell r="A18" t="str">
            <v>February</v>
          </cell>
          <cell r="B18">
            <v>1662121.815</v>
          </cell>
          <cell r="C18">
            <v>1596030.298</v>
          </cell>
          <cell r="D18">
            <v>1710292.652</v>
          </cell>
          <cell r="E18">
            <v>1551701.404</v>
          </cell>
        </row>
        <row r="19">
          <cell r="A19" t="str">
            <v>March</v>
          </cell>
          <cell r="B19">
            <v>1500138.726</v>
          </cell>
          <cell r="C19">
            <v>1517621.656</v>
          </cell>
          <cell r="D19">
            <v>1654695.794</v>
          </cell>
          <cell r="E19">
            <v>1541791.652</v>
          </cell>
        </row>
        <row r="20">
          <cell r="A20" t="str">
            <v>April</v>
          </cell>
          <cell r="B20">
            <v>1165843.878</v>
          </cell>
          <cell r="C20">
            <v>968313.067</v>
          </cell>
          <cell r="D20">
            <v>1388427.279</v>
          </cell>
          <cell r="E20">
            <v>1124902.466</v>
          </cell>
        </row>
        <row r="21">
          <cell r="A21" t="str">
            <v>May</v>
          </cell>
          <cell r="B21">
            <v>1058415.959</v>
          </cell>
          <cell r="C21">
            <v>908025.473</v>
          </cell>
          <cell r="D21">
            <v>1025119.237</v>
          </cell>
          <cell r="E21">
            <v>832236.733</v>
          </cell>
        </row>
        <row r="22">
          <cell r="A22" t="str">
            <v>June</v>
          </cell>
          <cell r="B22">
            <v>820636.721</v>
          </cell>
          <cell r="C22">
            <v>856214.751</v>
          </cell>
          <cell r="D22">
            <v>840418.096</v>
          </cell>
          <cell r="E22">
            <v>774500.333</v>
          </cell>
        </row>
        <row r="23">
          <cell r="A23" t="str">
            <v>July</v>
          </cell>
          <cell r="B23">
            <v>950767.402</v>
          </cell>
          <cell r="C23">
            <v>924984.249</v>
          </cell>
          <cell r="D23">
            <v>824984.02</v>
          </cell>
          <cell r="E23">
            <v>789261.342</v>
          </cell>
        </row>
        <row r="24">
          <cell r="A24" t="str">
            <v>August</v>
          </cell>
          <cell r="B24">
            <v>849474.159</v>
          </cell>
          <cell r="C24">
            <v>872052.313</v>
          </cell>
          <cell r="D24">
            <v>768627.786</v>
          </cell>
          <cell r="E24">
            <v>712354.009</v>
          </cell>
        </row>
        <row r="25">
          <cell r="A25" t="str">
            <v>September</v>
          </cell>
          <cell r="B25">
            <v>960004.598</v>
          </cell>
          <cell r="C25">
            <v>958171.6</v>
          </cell>
          <cell r="D25">
            <v>871123.166</v>
          </cell>
          <cell r="E25">
            <v>796214.494</v>
          </cell>
        </row>
        <row r="26">
          <cell r="A26" t="str">
            <v>October</v>
          </cell>
          <cell r="B26">
            <v>1226172.718</v>
          </cell>
          <cell r="C26">
            <v>1237461.799</v>
          </cell>
          <cell r="D26">
            <v>1162541.688</v>
          </cell>
          <cell r="E26">
            <v>898816.243</v>
          </cell>
        </row>
        <row r="27">
          <cell r="A27" t="str">
            <v>November</v>
          </cell>
          <cell r="B27">
            <v>1570914.257</v>
          </cell>
          <cell r="C27">
            <v>1547752.961</v>
          </cell>
          <cell r="D27">
            <v>1629291.675</v>
          </cell>
          <cell r="E27">
            <v>1194491.843</v>
          </cell>
        </row>
        <row r="28">
          <cell r="A28" t="str">
            <v>December</v>
          </cell>
          <cell r="B28">
            <v>1732386.99</v>
          </cell>
          <cell r="C28">
            <v>1851163.096</v>
          </cell>
          <cell r="D28">
            <v>1886268.251</v>
          </cell>
          <cell r="E28">
            <v>1580820.388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Chart1"/>
      <sheetName val="TOTAL COAL DEL TO ELEC"/>
      <sheetName val="TOTAL COAL CONSUMPTION"/>
      <sheetName val="%age delivered to PHG"/>
    </sheetNames>
    <sheetDataSet>
      <sheetData sheetId="3">
        <row r="48">
          <cell r="E48">
            <v>84537.86400000002</v>
          </cell>
        </row>
        <row r="64">
          <cell r="E64">
            <v>255610.881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tructure"/>
      <sheetName val="Total_2019-2022"/>
      <sheetName val="Total_2022"/>
      <sheetName val="2019"/>
      <sheetName val="2020"/>
      <sheetName val="2022"/>
      <sheetName val="2021"/>
      <sheetName val="Summary_graphic"/>
    </sheetNames>
    <sheetDataSet>
      <sheetData sheetId="2">
        <row r="11">
          <cell r="B11">
            <v>269098.255</v>
          </cell>
          <cell r="D11">
            <v>233850.237</v>
          </cell>
          <cell r="F11">
            <v>241913.393</v>
          </cell>
          <cell r="H11">
            <v>216132.596</v>
          </cell>
          <cell r="L11">
            <v>208609.859</v>
          </cell>
          <cell r="N11">
            <v>218764.459</v>
          </cell>
          <cell r="P11">
            <v>208469.16</v>
          </cell>
          <cell r="R11">
            <v>207662.71</v>
          </cell>
          <cell r="T11">
            <v>224109.516</v>
          </cell>
          <cell r="V11">
            <v>235933.351</v>
          </cell>
          <cell r="X11">
            <v>244502.345</v>
          </cell>
          <cell r="Z11">
            <v>256069.052</v>
          </cell>
          <cell r="AB11">
            <v>236624.66</v>
          </cell>
          <cell r="AD11">
            <v>231526.179</v>
          </cell>
          <cell r="AF11">
            <v>189890.135</v>
          </cell>
          <cell r="AH11">
            <v>192895.512</v>
          </cell>
          <cell r="AJ11">
            <v>193016.565</v>
          </cell>
          <cell r="AL11">
            <v>209117.168</v>
          </cell>
          <cell r="AN11">
            <v>205348.782</v>
          </cell>
          <cell r="AP11">
            <v>203466.227</v>
          </cell>
          <cell r="AR11">
            <v>222101.243</v>
          </cell>
          <cell r="AT11">
            <v>227800.81</v>
          </cell>
          <cell r="AV11">
            <v>244062.072</v>
          </cell>
          <cell r="AX11">
            <v>259027.705</v>
          </cell>
          <cell r="AZ11">
            <v>232040.532</v>
          </cell>
          <cell r="BB11">
            <v>241125.183</v>
          </cell>
          <cell r="BD11">
            <v>216819.529</v>
          </cell>
          <cell r="BF11">
            <v>210823.164</v>
          </cell>
          <cell r="BH11">
            <v>206069.574</v>
          </cell>
          <cell r="BJ11">
            <v>217825.38</v>
          </cell>
          <cell r="BL11">
            <v>211511.537</v>
          </cell>
          <cell r="BN11">
            <v>210172.873</v>
          </cell>
          <cell r="BP11">
            <v>226215.777</v>
          </cell>
          <cell r="BR11">
            <v>239231.128</v>
          </cell>
          <cell r="BT11">
            <v>255372.065</v>
          </cell>
          <cell r="BV11">
            <v>260010.099</v>
          </cell>
          <cell r="BX11">
            <v>233480.472</v>
          </cell>
          <cell r="BZ11">
            <v>240564.256</v>
          </cell>
          <cell r="CB11">
            <v>214555.541</v>
          </cell>
          <cell r="CD11">
            <v>206634.015</v>
          </cell>
          <cell r="CF11">
            <v>205384.193</v>
          </cell>
          <cell r="CH11">
            <v>215683.027</v>
          </cell>
          <cell r="CJ11">
            <v>206604.775</v>
          </cell>
          <cell r="CL11">
            <v>201220.713</v>
          </cell>
          <cell r="CN11">
            <v>205582.879</v>
          </cell>
          <cell r="CP11">
            <v>214730.911</v>
          </cell>
          <cell r="CR11">
            <v>236791.44</v>
          </cell>
        </row>
      </sheetData>
      <sheetData sheetId="8">
        <row r="19">
          <cell r="O19">
            <v>0.15061623063009388</v>
          </cell>
        </row>
        <row r="23">
          <cell r="O23">
            <v>0.1542885111680968</v>
          </cell>
        </row>
        <row r="27">
          <cell r="O27">
            <v>0.1385873655935065</v>
          </cell>
        </row>
        <row r="31">
          <cell r="O31">
            <v>0.1961789616500697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PageLayoutView="0" workbookViewId="0" topLeftCell="F4">
      <selection activeCell="F17" sqref="F17"/>
    </sheetView>
  </sheetViews>
  <sheetFormatPr defaultColWidth="8.7109375" defaultRowHeight="11.25" customHeight="1"/>
  <cols>
    <col min="1" max="1" width="29.8515625" style="2" customWidth="1"/>
    <col min="2" max="5" width="11.7109375" style="2" customWidth="1"/>
    <col min="6" max="49" width="10.00390625" style="2" customWidth="1"/>
    <col min="50" max="16384" width="8.7109375" style="2" customWidth="1"/>
  </cols>
  <sheetData>
    <row r="1" ht="11.25">
      <c r="A1" s="1" t="s">
        <v>0</v>
      </c>
    </row>
    <row r="2" spans="1:2" ht="12">
      <c r="A2" s="1" t="s">
        <v>1</v>
      </c>
      <c r="B2" s="3" t="s">
        <v>2</v>
      </c>
    </row>
    <row r="3" spans="1:2" ht="11.25">
      <c r="A3" s="1" t="s">
        <v>3</v>
      </c>
      <c r="B3" s="1" t="s">
        <v>4</v>
      </c>
    </row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10" spans="1:49" ht="12">
      <c r="A10" s="4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5" t="s">
        <v>27</v>
      </c>
      <c r="P10" s="5" t="s">
        <v>28</v>
      </c>
      <c r="Q10" s="5" t="s">
        <v>29</v>
      </c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  <c r="AD10" s="5" t="s">
        <v>42</v>
      </c>
      <c r="AE10" s="5" t="s">
        <v>43</v>
      </c>
      <c r="AF10" s="5" t="s">
        <v>44</v>
      </c>
      <c r="AG10" s="5" t="s">
        <v>45</v>
      </c>
      <c r="AH10" s="5" t="s">
        <v>46</v>
      </c>
      <c r="AI10" s="5" t="s">
        <v>47</v>
      </c>
      <c r="AJ10" s="5" t="s">
        <v>48</v>
      </c>
      <c r="AK10" s="5" t="s">
        <v>49</v>
      </c>
      <c r="AL10" s="5" t="s">
        <v>50</v>
      </c>
      <c r="AM10" s="5" t="s">
        <v>51</v>
      </c>
      <c r="AN10" s="5" t="s">
        <v>52</v>
      </c>
      <c r="AO10" s="5" t="s">
        <v>53</v>
      </c>
      <c r="AP10" s="5" t="s">
        <v>54</v>
      </c>
      <c r="AQ10" s="5" t="s">
        <v>55</v>
      </c>
      <c r="AR10" s="5" t="s">
        <v>56</v>
      </c>
      <c r="AS10" s="5" t="s">
        <v>57</v>
      </c>
      <c r="AT10" s="5" t="s">
        <v>58</v>
      </c>
      <c r="AU10" s="5" t="s">
        <v>59</v>
      </c>
      <c r="AV10" s="5" t="s">
        <v>60</v>
      </c>
      <c r="AW10" s="5" t="s">
        <v>61</v>
      </c>
    </row>
    <row r="11" spans="1:49" ht="12">
      <c r="A11" s="6" t="s">
        <v>62</v>
      </c>
      <c r="B11" s="7" t="s">
        <v>63</v>
      </c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7" t="s">
        <v>63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</row>
    <row r="12" spans="1:49" ht="12">
      <c r="A12" s="8" t="s">
        <v>64</v>
      </c>
      <c r="B12" s="9">
        <v>31767.728</v>
      </c>
      <c r="C12" s="9">
        <v>28078.071</v>
      </c>
      <c r="D12" s="9">
        <v>26199.984</v>
      </c>
      <c r="E12" s="9">
        <v>25471.245</v>
      </c>
      <c r="F12" s="9">
        <v>25150.317</v>
      </c>
      <c r="G12" s="10">
        <v>21905.87</v>
      </c>
      <c r="H12" s="9">
        <v>24199.805</v>
      </c>
      <c r="I12" s="9">
        <v>24185.312</v>
      </c>
      <c r="J12" s="9">
        <v>23396.025</v>
      </c>
      <c r="K12" s="9">
        <v>25485.394</v>
      </c>
      <c r="L12" s="9">
        <v>26803.454</v>
      </c>
      <c r="M12" s="9">
        <v>25048.967</v>
      </c>
      <c r="N12" s="9">
        <v>25536.368</v>
      </c>
      <c r="O12" s="9">
        <v>20163.423</v>
      </c>
      <c r="P12" s="9">
        <v>19969.085</v>
      </c>
      <c r="Q12" s="9">
        <v>15711.051</v>
      </c>
      <c r="R12" s="10">
        <v>14806.01</v>
      </c>
      <c r="S12" s="9">
        <v>16959.477</v>
      </c>
      <c r="T12" s="9">
        <v>18078.916</v>
      </c>
      <c r="U12" s="10">
        <v>20874.8</v>
      </c>
      <c r="V12" s="9">
        <v>20735.612</v>
      </c>
      <c r="W12" s="10">
        <v>23472.8</v>
      </c>
      <c r="X12" s="10">
        <v>24552.8</v>
      </c>
      <c r="Y12" s="9">
        <v>24169.094</v>
      </c>
      <c r="Z12" s="9">
        <v>25927.926</v>
      </c>
      <c r="AA12" s="9">
        <v>21092.271</v>
      </c>
      <c r="AB12" s="10">
        <v>22120.37</v>
      </c>
      <c r="AC12" s="9">
        <v>20685.793</v>
      </c>
      <c r="AD12" s="9">
        <v>18519.268</v>
      </c>
      <c r="AE12" s="9">
        <v>19886.135</v>
      </c>
      <c r="AF12" s="9">
        <v>21648.221</v>
      </c>
      <c r="AG12" s="9">
        <v>23243.351</v>
      </c>
      <c r="AH12" s="9">
        <v>24148.684</v>
      </c>
      <c r="AI12" s="10">
        <v>25355.57</v>
      </c>
      <c r="AJ12" s="9">
        <v>25796.605</v>
      </c>
      <c r="AK12" s="9">
        <v>28351.379</v>
      </c>
      <c r="AL12" s="9">
        <v>27259.558</v>
      </c>
      <c r="AM12" s="9">
        <v>21963.032</v>
      </c>
      <c r="AN12" s="9">
        <v>27529.413</v>
      </c>
      <c r="AO12" s="9">
        <v>22722.542</v>
      </c>
      <c r="AP12" s="9">
        <v>22776.659</v>
      </c>
      <c r="AQ12" s="9">
        <v>23523.095</v>
      </c>
      <c r="AR12" s="9">
        <v>24529.453</v>
      </c>
      <c r="AS12" s="9">
        <v>24810.851</v>
      </c>
      <c r="AT12" s="9">
        <v>23851.076</v>
      </c>
      <c r="AU12" s="10">
        <v>24021</v>
      </c>
      <c r="AV12" s="9">
        <v>25206.201</v>
      </c>
      <c r="AW12" s="9">
        <v>25660.523</v>
      </c>
    </row>
    <row r="14" ht="12">
      <c r="A14" s="3" t="s">
        <v>65</v>
      </c>
    </row>
    <row r="15" spans="1:8" ht="14.25">
      <c r="A15" s="3" t="s">
        <v>66</v>
      </c>
      <c r="B15" s="1" t="s">
        <v>67</v>
      </c>
      <c r="G15" s="148" t="s">
        <v>194</v>
      </c>
      <c r="H15" s="129" t="s">
        <v>201</v>
      </c>
    </row>
    <row r="16" spans="7:8" ht="14.25">
      <c r="G16" s="148" t="s">
        <v>203</v>
      </c>
      <c r="H16" s="147"/>
    </row>
    <row r="18" spans="2:5" ht="12">
      <c r="B18" s="11">
        <v>2019</v>
      </c>
      <c r="C18" s="11">
        <v>2020</v>
      </c>
      <c r="D18" s="11">
        <v>2021</v>
      </c>
      <c r="E18" s="11">
        <v>2022</v>
      </c>
    </row>
    <row r="19" spans="1:5" ht="12">
      <c r="A19" s="2" t="s">
        <v>92</v>
      </c>
      <c r="B19" s="9">
        <v>31767.728</v>
      </c>
      <c r="C19" s="9">
        <v>25536.368</v>
      </c>
      <c r="D19" s="9">
        <v>25927.926</v>
      </c>
      <c r="E19" s="9">
        <v>27259.558</v>
      </c>
    </row>
    <row r="20" spans="1:5" ht="12">
      <c r="A20" s="2" t="s">
        <v>93</v>
      </c>
      <c r="B20" s="9">
        <v>28078.071</v>
      </c>
      <c r="C20" s="9">
        <v>20163.423</v>
      </c>
      <c r="D20" s="9">
        <v>21092.271</v>
      </c>
      <c r="E20" s="9">
        <v>21963.032</v>
      </c>
    </row>
    <row r="21" spans="1:5" ht="12">
      <c r="A21" s="2" t="s">
        <v>94</v>
      </c>
      <c r="B21" s="9">
        <v>26199.984</v>
      </c>
      <c r="C21" s="9">
        <v>19969.085</v>
      </c>
      <c r="D21" s="10">
        <v>22120.37</v>
      </c>
      <c r="E21" s="9">
        <v>27529.413</v>
      </c>
    </row>
    <row r="22" spans="1:5" ht="12">
      <c r="A22" s="2" t="s">
        <v>95</v>
      </c>
      <c r="B22" s="9">
        <v>25471.245</v>
      </c>
      <c r="C22" s="9">
        <v>15711.051</v>
      </c>
      <c r="D22" s="9">
        <v>20685.793</v>
      </c>
      <c r="E22" s="9">
        <v>22722.542</v>
      </c>
    </row>
    <row r="23" spans="1:5" ht="12">
      <c r="A23" s="2" t="s">
        <v>96</v>
      </c>
      <c r="B23" s="9">
        <v>25150.317</v>
      </c>
      <c r="C23" s="10">
        <v>14806.01</v>
      </c>
      <c r="D23" s="9">
        <v>18519.268</v>
      </c>
      <c r="E23" s="9">
        <v>22776.659</v>
      </c>
    </row>
    <row r="24" spans="1:5" ht="12">
      <c r="A24" s="2" t="s">
        <v>97</v>
      </c>
      <c r="B24" s="10">
        <v>21905.87</v>
      </c>
      <c r="C24" s="9">
        <v>16959.477</v>
      </c>
      <c r="D24" s="9">
        <v>19886.135</v>
      </c>
      <c r="E24" s="9">
        <v>23523.095</v>
      </c>
    </row>
    <row r="25" spans="1:5" ht="12">
      <c r="A25" s="2" t="s">
        <v>98</v>
      </c>
      <c r="B25" s="9">
        <v>24199.805</v>
      </c>
      <c r="C25" s="9">
        <v>18078.916</v>
      </c>
      <c r="D25" s="9">
        <v>21648.221</v>
      </c>
      <c r="E25" s="9">
        <v>24529.453</v>
      </c>
    </row>
    <row r="26" spans="1:5" ht="12">
      <c r="A26" s="2" t="s">
        <v>99</v>
      </c>
      <c r="B26" s="9">
        <v>24185.312</v>
      </c>
      <c r="C26" s="10">
        <v>20874.8</v>
      </c>
      <c r="D26" s="9">
        <v>23243.351</v>
      </c>
      <c r="E26" s="9">
        <v>24810.851</v>
      </c>
    </row>
    <row r="27" spans="1:5" ht="12">
      <c r="A27" s="2" t="s">
        <v>100</v>
      </c>
      <c r="B27" s="9">
        <v>23396.025</v>
      </c>
      <c r="C27" s="9">
        <v>20735.612</v>
      </c>
      <c r="D27" s="9">
        <v>24148.684</v>
      </c>
      <c r="E27" s="9">
        <v>23851.076</v>
      </c>
    </row>
    <row r="28" spans="1:5" ht="12">
      <c r="A28" s="2" t="s">
        <v>101</v>
      </c>
      <c r="B28" s="9">
        <v>25485.394</v>
      </c>
      <c r="C28" s="10">
        <v>23472.8</v>
      </c>
      <c r="D28" s="10">
        <v>25355.57</v>
      </c>
      <c r="E28" s="10">
        <v>24021</v>
      </c>
    </row>
    <row r="29" spans="1:5" ht="12">
      <c r="A29" s="2" t="s">
        <v>102</v>
      </c>
      <c r="B29" s="9">
        <v>26803.454</v>
      </c>
      <c r="C29" s="10">
        <v>24552.8</v>
      </c>
      <c r="D29" s="9">
        <v>25796.605</v>
      </c>
      <c r="E29" s="9">
        <v>25206.201</v>
      </c>
    </row>
    <row r="30" spans="1:5" ht="12">
      <c r="A30" s="2" t="s">
        <v>103</v>
      </c>
      <c r="B30" s="9">
        <v>25048.967</v>
      </c>
      <c r="C30" s="9">
        <v>24169.094</v>
      </c>
      <c r="D30" s="9">
        <v>28351.379</v>
      </c>
      <c r="E30" s="9">
        <v>25660.523</v>
      </c>
    </row>
    <row r="32" spans="2:5" ht="12">
      <c r="B32" s="12">
        <f>SUM(B19:B31)</f>
        <v>307692.172</v>
      </c>
      <c r="C32" s="12">
        <f>SUM(C19:C31)</f>
        <v>245029.43599999996</v>
      </c>
      <c r="D32" s="12">
        <f>SUM(D19:D31)</f>
        <v>276775.57300000003</v>
      </c>
      <c r="E32" s="12">
        <f>SUM(E19:E31)</f>
        <v>293853.403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D7">
      <selection activeCell="J13" sqref="J13"/>
    </sheetView>
  </sheetViews>
  <sheetFormatPr defaultColWidth="9.140625" defaultRowHeight="11.25" customHeight="1"/>
  <cols>
    <col min="1" max="1" width="29.8515625" style="2" customWidth="1"/>
    <col min="2" max="13" width="10.00390625" style="2" customWidth="1"/>
    <col min="14" max="14" width="10.00390625" style="15" customWidth="1"/>
    <col min="15" max="25" width="10.00390625" style="2" customWidth="1"/>
    <col min="26" max="26" width="10.00390625" style="15" customWidth="1"/>
    <col min="27" max="37" width="10.00390625" style="2" customWidth="1"/>
    <col min="38" max="38" width="10.00390625" style="15" customWidth="1"/>
    <col min="39" max="49" width="10.00390625" style="2" customWidth="1"/>
    <col min="50" max="50" width="9.140625" style="2" customWidth="1"/>
    <col min="51" max="54" width="15.7109375" style="2" customWidth="1"/>
    <col min="55" max="16384" width="9.140625" style="2" customWidth="1"/>
  </cols>
  <sheetData>
    <row r="1" ht="11.25" customHeight="1">
      <c r="A1" s="1" t="s">
        <v>83</v>
      </c>
    </row>
    <row r="2" spans="1:2" ht="12">
      <c r="A2" s="1" t="s">
        <v>1</v>
      </c>
      <c r="B2" s="3" t="s">
        <v>84</v>
      </c>
    </row>
    <row r="3" spans="1:2" ht="11.25">
      <c r="A3" s="1" t="s">
        <v>3</v>
      </c>
      <c r="B3" s="1" t="s">
        <v>85</v>
      </c>
    </row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86</v>
      </c>
    </row>
    <row r="7" spans="1:3" ht="12">
      <c r="A7" s="3" t="s">
        <v>9</v>
      </c>
      <c r="C7" s="1" t="s">
        <v>87</v>
      </c>
    </row>
    <row r="8" spans="1:51" ht="12">
      <c r="A8" s="3" t="s">
        <v>11</v>
      </c>
      <c r="C8" s="1" t="s">
        <v>88</v>
      </c>
      <c r="AY8" s="3" t="s">
        <v>89</v>
      </c>
    </row>
    <row r="9" ht="11.25" customHeight="1">
      <c r="AY9" s="2" t="s">
        <v>90</v>
      </c>
    </row>
    <row r="12" spans="1:2" ht="12">
      <c r="A12" s="13" t="s">
        <v>82</v>
      </c>
      <c r="B12" s="3" t="s">
        <v>91</v>
      </c>
    </row>
    <row r="13" ht="11.25" customHeight="1">
      <c r="A13" s="149" t="s">
        <v>209</v>
      </c>
    </row>
    <row r="15" spans="14:26" ht="11.25">
      <c r="N15" s="2"/>
      <c r="Z15" s="2"/>
    </row>
    <row r="16" spans="1:26" ht="11.25" customHeight="1">
      <c r="A16" s="4"/>
      <c r="B16" s="8">
        <v>2019</v>
      </c>
      <c r="C16" s="8">
        <v>2020</v>
      </c>
      <c r="D16" s="8">
        <v>2021</v>
      </c>
      <c r="E16" s="8">
        <v>2022</v>
      </c>
      <c r="N16" s="2"/>
      <c r="Z16" s="2"/>
    </row>
    <row r="17" spans="1:26" ht="11.25" customHeight="1">
      <c r="A17" s="16" t="s">
        <v>92</v>
      </c>
      <c r="B17" s="17">
        <v>2123474.289</v>
      </c>
      <c r="C17" s="18">
        <v>1943996.565</v>
      </c>
      <c r="D17" s="19">
        <v>2071226.915</v>
      </c>
      <c r="E17" s="20">
        <v>1938082.824</v>
      </c>
      <c r="N17" s="2"/>
      <c r="Z17" s="2"/>
    </row>
    <row r="18" spans="1:26" ht="11.25" customHeight="1">
      <c r="A18" s="5" t="s">
        <v>93</v>
      </c>
      <c r="B18" s="17">
        <v>1662121.815</v>
      </c>
      <c r="C18" s="21">
        <v>1596030.298</v>
      </c>
      <c r="D18" s="22">
        <v>1710292.652</v>
      </c>
      <c r="E18" s="23">
        <v>1551701.404</v>
      </c>
      <c r="N18" s="2"/>
      <c r="Z18" s="2"/>
    </row>
    <row r="19" spans="1:26" ht="11.25" customHeight="1">
      <c r="A19" s="5" t="s">
        <v>94</v>
      </c>
      <c r="B19" s="17">
        <v>1500138.726</v>
      </c>
      <c r="C19" s="21">
        <v>1517621.656</v>
      </c>
      <c r="D19" s="22">
        <v>1654695.794</v>
      </c>
      <c r="E19" s="23">
        <v>1541791.652</v>
      </c>
      <c r="N19" s="2"/>
      <c r="Z19" s="2"/>
    </row>
    <row r="20" spans="1:26" ht="11.25" customHeight="1">
      <c r="A20" s="5" t="s">
        <v>95</v>
      </c>
      <c r="B20" s="17">
        <v>1165843.878</v>
      </c>
      <c r="C20" s="21">
        <v>968313.067</v>
      </c>
      <c r="D20" s="22">
        <v>1388427.279</v>
      </c>
      <c r="E20" s="23">
        <v>1124902.466</v>
      </c>
      <c r="N20" s="2"/>
      <c r="Z20" s="2"/>
    </row>
    <row r="21" spans="1:26" ht="11.25" customHeight="1">
      <c r="A21" s="5" t="s">
        <v>96</v>
      </c>
      <c r="B21" s="17">
        <v>1058415.959</v>
      </c>
      <c r="C21" s="21">
        <v>908025.473</v>
      </c>
      <c r="D21" s="22">
        <v>1025119.237</v>
      </c>
      <c r="E21" s="23">
        <v>832236.733</v>
      </c>
      <c r="N21" s="2"/>
      <c r="Z21" s="2"/>
    </row>
    <row r="22" spans="1:26" ht="11.25" customHeight="1">
      <c r="A22" s="5" t="s">
        <v>97</v>
      </c>
      <c r="B22" s="17">
        <v>820636.721</v>
      </c>
      <c r="C22" s="21">
        <v>856214.751</v>
      </c>
      <c r="D22" s="22">
        <v>840418.096</v>
      </c>
      <c r="E22" s="23">
        <v>774500.333</v>
      </c>
      <c r="N22" s="2"/>
      <c r="Z22" s="2"/>
    </row>
    <row r="23" spans="1:26" ht="11.25" customHeight="1">
      <c r="A23" s="5" t="s">
        <v>98</v>
      </c>
      <c r="B23" s="17">
        <v>950767.402</v>
      </c>
      <c r="C23" s="21">
        <v>924984.249</v>
      </c>
      <c r="D23" s="24">
        <v>824984.02</v>
      </c>
      <c r="E23" s="23">
        <v>789261.342</v>
      </c>
      <c r="N23" s="2"/>
      <c r="Z23" s="2"/>
    </row>
    <row r="24" spans="1:26" ht="11.25" customHeight="1">
      <c r="A24" s="5" t="s">
        <v>99</v>
      </c>
      <c r="B24" s="17">
        <v>849474.159</v>
      </c>
      <c r="C24" s="21">
        <v>872052.313</v>
      </c>
      <c r="D24" s="22">
        <v>768627.786</v>
      </c>
      <c r="E24" s="23">
        <v>712354.009</v>
      </c>
      <c r="N24" s="2"/>
      <c r="Z24" s="2"/>
    </row>
    <row r="25" spans="1:26" ht="11.25" customHeight="1">
      <c r="A25" s="5" t="s">
        <v>100</v>
      </c>
      <c r="B25" s="17">
        <v>960004.598</v>
      </c>
      <c r="C25" s="25">
        <v>958171.6</v>
      </c>
      <c r="D25" s="22">
        <v>871123.166</v>
      </c>
      <c r="E25" s="23">
        <v>796214.494</v>
      </c>
      <c r="N25" s="2"/>
      <c r="Z25" s="2"/>
    </row>
    <row r="26" spans="1:26" ht="11.25" customHeight="1">
      <c r="A26" s="5" t="s">
        <v>101</v>
      </c>
      <c r="B26" s="17">
        <v>1226172.718</v>
      </c>
      <c r="C26" s="21">
        <v>1237461.799</v>
      </c>
      <c r="D26" s="22">
        <v>1162541.688</v>
      </c>
      <c r="E26" s="23">
        <v>898816.243</v>
      </c>
      <c r="N26" s="2"/>
      <c r="Z26" s="2"/>
    </row>
    <row r="27" spans="1:26" ht="11.25" customHeight="1">
      <c r="A27" s="5" t="s">
        <v>102</v>
      </c>
      <c r="B27" s="17">
        <v>1570914.257</v>
      </c>
      <c r="C27" s="21">
        <v>1547752.961</v>
      </c>
      <c r="D27" s="22">
        <v>1629291.675</v>
      </c>
      <c r="E27" s="23">
        <v>1194491.843</v>
      </c>
      <c r="N27" s="2"/>
      <c r="Z27" s="2"/>
    </row>
    <row r="28" spans="1:26" ht="11.25" customHeight="1">
      <c r="A28" s="5" t="s">
        <v>103</v>
      </c>
      <c r="B28" s="26">
        <v>1732386.99</v>
      </c>
      <c r="C28" s="21">
        <v>1851163.096</v>
      </c>
      <c r="D28" s="22">
        <v>1886268.251</v>
      </c>
      <c r="E28" s="23">
        <v>1580820.388</v>
      </c>
      <c r="N28" s="2"/>
      <c r="Z28" s="2"/>
    </row>
    <row r="29" spans="1:26" ht="11.25" customHeight="1">
      <c r="A29" s="27"/>
      <c r="N29" s="2"/>
      <c r="Z29" s="2"/>
    </row>
    <row r="30" spans="1:26" ht="11.25" customHeight="1">
      <c r="A30" s="5"/>
      <c r="N30" s="2"/>
      <c r="Z30" s="2"/>
    </row>
    <row r="31" spans="1:26" ht="11.25" customHeight="1">
      <c r="A31" s="5"/>
      <c r="N31" s="2"/>
      <c r="Z31" s="2"/>
    </row>
    <row r="32" spans="1:26" ht="11.25" customHeight="1">
      <c r="A32" s="5"/>
      <c r="N32" s="2"/>
      <c r="Z32" s="2"/>
    </row>
    <row r="33" spans="1:26" ht="11.25" customHeight="1">
      <c r="A33" s="5"/>
      <c r="N33" s="2"/>
      <c r="Z33" s="2"/>
    </row>
    <row r="34" spans="1:26" ht="11.25" customHeight="1">
      <c r="A34" s="5"/>
      <c r="N34" s="2"/>
      <c r="Z34" s="2"/>
    </row>
    <row r="35" spans="1:26" ht="11.25" customHeight="1">
      <c r="A35" s="5"/>
      <c r="N35" s="2"/>
      <c r="Z35" s="2"/>
    </row>
    <row r="36" spans="1:26" ht="11.25" customHeight="1">
      <c r="A36" s="5"/>
      <c r="N36" s="2"/>
      <c r="Z36" s="2"/>
    </row>
    <row r="37" spans="1:26" ht="11.25" customHeight="1">
      <c r="A37" s="5"/>
      <c r="N37" s="2"/>
      <c r="Z37" s="2"/>
    </row>
    <row r="38" spans="1:26" ht="11.25" customHeight="1">
      <c r="A38" s="5"/>
      <c r="N38" s="2"/>
      <c r="Z38" s="2"/>
    </row>
    <row r="39" spans="1:26" ht="11.25" customHeight="1">
      <c r="A39" s="5"/>
      <c r="N39" s="2"/>
      <c r="Z39" s="2"/>
    </row>
    <row r="40" spans="1:26" ht="11.25" customHeight="1">
      <c r="A40" s="28"/>
      <c r="N40" s="2"/>
      <c r="Z40" s="2"/>
    </row>
    <row r="41" spans="1:26" ht="11.25" customHeight="1">
      <c r="A41" s="27"/>
      <c r="N41" s="2"/>
      <c r="Z41" s="2"/>
    </row>
    <row r="42" spans="1:26" ht="11.25" customHeight="1">
      <c r="A42" s="5"/>
      <c r="N42" s="2"/>
      <c r="Z42" s="2"/>
    </row>
    <row r="43" spans="1:26" ht="11.25" customHeight="1">
      <c r="A43" s="5"/>
      <c r="N43" s="2"/>
      <c r="Z43" s="2"/>
    </row>
    <row r="44" spans="1:26" ht="11.25" customHeight="1">
      <c r="A44" s="5"/>
      <c r="N44" s="2"/>
      <c r="Z44" s="2"/>
    </row>
    <row r="45" spans="1:26" ht="11.25" customHeight="1">
      <c r="A45" s="5"/>
      <c r="N45" s="2"/>
      <c r="Z45" s="2"/>
    </row>
    <row r="46" spans="1:26" ht="11.25" customHeight="1">
      <c r="A46" s="5"/>
      <c r="N46" s="2"/>
      <c r="Z46" s="2"/>
    </row>
    <row r="47" spans="1:26" ht="11.25" customHeight="1">
      <c r="A47" s="5"/>
      <c r="N47" s="2"/>
      <c r="Z47" s="2"/>
    </row>
    <row r="48" spans="1:26" ht="11.25" customHeight="1">
      <c r="A48" s="5"/>
      <c r="N48" s="2"/>
      <c r="Z48" s="2"/>
    </row>
    <row r="49" spans="1:26" ht="11.25" customHeight="1">
      <c r="A49" s="5"/>
      <c r="N49" s="2"/>
      <c r="Z49" s="2"/>
    </row>
    <row r="50" spans="1:26" ht="11.25" customHeight="1">
      <c r="A50" s="5"/>
      <c r="N50" s="2"/>
      <c r="Z50" s="2"/>
    </row>
    <row r="51" spans="1:26" ht="11.25" customHeight="1">
      <c r="A51" s="5"/>
      <c r="N51" s="2"/>
      <c r="Z51" s="2"/>
    </row>
    <row r="52" spans="1:26" ht="11.25" customHeight="1">
      <c r="A52" s="28"/>
      <c r="N52" s="2"/>
      <c r="Z52" s="2"/>
    </row>
    <row r="53" spans="1:26" ht="11.25" customHeight="1">
      <c r="A53" s="27"/>
      <c r="N53" s="2"/>
      <c r="Z53" s="2"/>
    </row>
    <row r="54" spans="1:26" ht="11.25" customHeight="1">
      <c r="A54" s="5"/>
      <c r="N54" s="2"/>
      <c r="Z54" s="2"/>
    </row>
    <row r="55" spans="1:26" ht="11.25" customHeight="1">
      <c r="A55" s="5"/>
      <c r="N55" s="2"/>
      <c r="Z55" s="2"/>
    </row>
    <row r="56" spans="1:26" ht="11.25" customHeight="1">
      <c r="A56" s="5"/>
      <c r="N56" s="2"/>
      <c r="Z56" s="2"/>
    </row>
    <row r="57" spans="1:26" ht="11.25" customHeight="1">
      <c r="A57" s="5"/>
      <c r="N57" s="2"/>
      <c r="Z57" s="2"/>
    </row>
    <row r="58" spans="1:26" ht="11.25" customHeight="1">
      <c r="A58" s="5"/>
      <c r="N58" s="2"/>
      <c r="Z58" s="2"/>
    </row>
    <row r="59" spans="1:26" ht="11.25" customHeight="1">
      <c r="A59" s="5"/>
      <c r="N59" s="2"/>
      <c r="Z59" s="2"/>
    </row>
    <row r="60" spans="1:26" ht="11.25" customHeight="1">
      <c r="A60" s="5"/>
      <c r="N60" s="2"/>
      <c r="Z60" s="2"/>
    </row>
    <row r="61" spans="1:26" ht="11.25" customHeight="1">
      <c r="A61" s="5"/>
      <c r="N61" s="2"/>
      <c r="Z61" s="2"/>
    </row>
    <row r="62" spans="1:26" ht="11.25" customHeight="1">
      <c r="A62" s="5"/>
      <c r="N62" s="2"/>
      <c r="Z62" s="2"/>
    </row>
    <row r="63" spans="1:26" ht="11.25" customHeight="1">
      <c r="A63" s="5"/>
      <c r="N63" s="2"/>
      <c r="Z63" s="2"/>
    </row>
    <row r="64" spans="1:26" ht="11.25" customHeight="1">
      <c r="A64" s="5"/>
      <c r="N64" s="2"/>
      <c r="Z64" s="2"/>
    </row>
    <row r="65" spans="14:26" ht="11.25" customHeight="1">
      <c r="N65" s="2"/>
      <c r="Z65" s="2"/>
    </row>
    <row r="66" spans="14:26" ht="11.25" customHeight="1">
      <c r="N66" s="2"/>
      <c r="Z66" s="2"/>
    </row>
    <row r="67" spans="14:26" ht="11.25" customHeight="1">
      <c r="N67" s="2"/>
      <c r="Z67" s="2"/>
    </row>
    <row r="68" spans="14:26" ht="11.25" customHeight="1">
      <c r="N68" s="2"/>
      <c r="Z68" s="2"/>
    </row>
    <row r="69" spans="14:26" ht="11.25" customHeight="1">
      <c r="N69" s="2"/>
      <c r="Z69" s="2"/>
    </row>
    <row r="70" spans="14:26" ht="11.25" customHeight="1">
      <c r="N70" s="2"/>
      <c r="Z7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K31">
      <selection activeCell="M40" sqref="M40"/>
    </sheetView>
  </sheetViews>
  <sheetFormatPr defaultColWidth="9.140625" defaultRowHeight="15"/>
  <cols>
    <col min="1" max="12" width="11.7109375" style="0" customWidth="1"/>
    <col min="16" max="19" width="11.7109375" style="0" customWidth="1"/>
  </cols>
  <sheetData>
    <row r="1" spans="1:10" ht="14.25">
      <c r="A1" s="1" t="s">
        <v>0</v>
      </c>
      <c r="B1" s="2"/>
      <c r="C1" s="2"/>
      <c r="H1" s="1" t="s">
        <v>0</v>
      </c>
      <c r="I1" s="2"/>
      <c r="J1" s="2"/>
    </row>
    <row r="2" spans="1:10" ht="14.25">
      <c r="A2" s="1" t="s">
        <v>1</v>
      </c>
      <c r="B2" s="112" t="s">
        <v>2</v>
      </c>
      <c r="C2" s="113"/>
      <c r="D2" s="114"/>
      <c r="E2" s="114"/>
      <c r="F2" s="114"/>
      <c r="G2" s="114"/>
      <c r="H2" s="1" t="s">
        <v>1</v>
      </c>
      <c r="I2" s="112" t="s">
        <v>2</v>
      </c>
      <c r="J2" s="113"/>
    </row>
    <row r="3" spans="1:10" ht="14.25">
      <c r="A3" s="1" t="s">
        <v>3</v>
      </c>
      <c r="B3" s="1" t="s">
        <v>4</v>
      </c>
      <c r="C3" s="2"/>
      <c r="H3" s="1" t="s">
        <v>3</v>
      </c>
      <c r="I3" s="1" t="s">
        <v>4</v>
      </c>
      <c r="J3" s="2"/>
    </row>
    <row r="4" spans="1:10" ht="11.25" customHeight="1">
      <c r="A4" s="2"/>
      <c r="B4" s="2"/>
      <c r="C4" s="2"/>
      <c r="H4" s="2"/>
      <c r="I4" s="2"/>
      <c r="J4" s="2"/>
    </row>
    <row r="5" spans="1:10" ht="14.25">
      <c r="A5" s="43" t="s">
        <v>5</v>
      </c>
      <c r="C5" s="44" t="s">
        <v>6</v>
      </c>
      <c r="H5" s="3" t="s">
        <v>5</v>
      </c>
      <c r="I5" s="2"/>
      <c r="J5" s="1" t="s">
        <v>6</v>
      </c>
    </row>
    <row r="6" spans="1:12" ht="14.25">
      <c r="A6" s="43" t="s">
        <v>7</v>
      </c>
      <c r="C6" s="68" t="s">
        <v>137</v>
      </c>
      <c r="D6" s="111"/>
      <c r="E6" s="111"/>
      <c r="F6" s="111"/>
      <c r="H6" s="3" t="s">
        <v>7</v>
      </c>
      <c r="I6" s="2"/>
      <c r="J6" s="69" t="s">
        <v>8</v>
      </c>
      <c r="K6" s="111"/>
      <c r="L6" s="111"/>
    </row>
    <row r="7" spans="1:3" ht="14.25">
      <c r="A7" s="43" t="s">
        <v>11</v>
      </c>
      <c r="C7" s="44" t="s">
        <v>12</v>
      </c>
    </row>
    <row r="8" spans="1:19" ht="14.25">
      <c r="A8" s="70" t="s">
        <v>138</v>
      </c>
      <c r="H8" s="121" t="s">
        <v>138</v>
      </c>
      <c r="I8" s="114"/>
      <c r="J8" s="114"/>
      <c r="K8" s="114"/>
      <c r="L8" s="114"/>
      <c r="O8" s="121" t="s">
        <v>139</v>
      </c>
      <c r="P8" s="114"/>
      <c r="Q8" s="114"/>
      <c r="R8" s="114"/>
      <c r="S8" s="114"/>
    </row>
    <row r="9" spans="2:19" ht="14.25">
      <c r="B9" s="71">
        <v>2019</v>
      </c>
      <c r="C9" s="71">
        <v>2020</v>
      </c>
      <c r="D9" s="71">
        <v>2021</v>
      </c>
      <c r="E9" s="71">
        <v>2022</v>
      </c>
      <c r="H9" s="114"/>
      <c r="I9" s="122">
        <v>2019</v>
      </c>
      <c r="J9" s="122">
        <v>2020</v>
      </c>
      <c r="K9" s="122">
        <v>2021</v>
      </c>
      <c r="L9" s="122">
        <v>2022</v>
      </c>
      <c r="O9" s="114"/>
      <c r="P9" s="122">
        <v>2019</v>
      </c>
      <c r="Q9" s="122">
        <v>2020</v>
      </c>
      <c r="R9" s="122">
        <v>2021</v>
      </c>
      <c r="S9" s="122">
        <v>2022</v>
      </c>
    </row>
    <row r="10" spans="1:19" ht="14.25">
      <c r="A10" t="s">
        <v>68</v>
      </c>
      <c r="B10" s="72">
        <f>B26+B42</f>
        <v>36374.738</v>
      </c>
      <c r="C10" s="72">
        <f aca="true" t="shared" si="0" ref="B10:E21">C26+C42</f>
        <v>27885.514</v>
      </c>
      <c r="D10" s="72">
        <f t="shared" si="0"/>
        <v>28460.489</v>
      </c>
      <c r="E10" s="72">
        <f t="shared" si="0"/>
        <v>31378.059999999998</v>
      </c>
      <c r="H10" t="s">
        <v>68</v>
      </c>
      <c r="I10" s="72">
        <f>I26+I42</f>
        <v>51535.093</v>
      </c>
      <c r="J10" s="72">
        <f aca="true" t="shared" si="1" ref="I10:L21">J26+J42</f>
        <v>39493.753</v>
      </c>
      <c r="K10" s="72">
        <f t="shared" si="1"/>
        <v>39869.036</v>
      </c>
      <c r="L10" s="72">
        <f t="shared" si="1"/>
        <v>42004.969</v>
      </c>
      <c r="O10" t="s">
        <v>92</v>
      </c>
      <c r="P10" s="73">
        <f>B10/I10</f>
        <v>0.7058246309946505</v>
      </c>
      <c r="Q10" s="73">
        <f>C10/J10</f>
        <v>0.7060740466979677</v>
      </c>
      <c r="R10" s="73">
        <f>D10/K10</f>
        <v>0.7138494394497022</v>
      </c>
      <c r="S10" s="73">
        <f>E10/L10</f>
        <v>0.7470082884717758</v>
      </c>
    </row>
    <row r="11" spans="1:19" ht="14.25">
      <c r="A11" t="s">
        <v>69</v>
      </c>
      <c r="B11" s="72">
        <f t="shared" si="0"/>
        <v>32806.91</v>
      </c>
      <c r="C11" s="72">
        <f t="shared" si="0"/>
        <v>22251.358</v>
      </c>
      <c r="D11" s="72">
        <f t="shared" si="0"/>
        <v>24701.752</v>
      </c>
      <c r="E11" s="72">
        <f t="shared" si="0"/>
        <v>26332.565</v>
      </c>
      <c r="H11" t="s">
        <v>69</v>
      </c>
      <c r="I11" s="72">
        <f t="shared" si="1"/>
        <v>45044.394</v>
      </c>
      <c r="J11" s="72">
        <f t="shared" si="1"/>
        <v>32063.091999999997</v>
      </c>
      <c r="K11" s="72">
        <f t="shared" si="1"/>
        <v>33779.436</v>
      </c>
      <c r="L11" s="72">
        <f t="shared" si="1"/>
        <v>35736.733</v>
      </c>
      <c r="O11" t="s">
        <v>93</v>
      </c>
      <c r="P11" s="73">
        <f>B11/I11</f>
        <v>0.728323928611405</v>
      </c>
      <c r="Q11" s="73">
        <f aca="true" t="shared" si="2" ref="P11:S21">C11/J11</f>
        <v>0.6939866560592473</v>
      </c>
      <c r="R11" s="73">
        <f t="shared" si="2"/>
        <v>0.7312659690351254</v>
      </c>
      <c r="S11" s="73">
        <f t="shared" si="2"/>
        <v>0.7368486929121361</v>
      </c>
    </row>
    <row r="12" spans="1:19" ht="14.25">
      <c r="A12" t="s">
        <v>70</v>
      </c>
      <c r="B12" s="72">
        <f t="shared" si="0"/>
        <v>29676.402000000002</v>
      </c>
      <c r="C12" s="72">
        <f t="shared" si="0"/>
        <v>21675.556</v>
      </c>
      <c r="D12" s="72">
        <f t="shared" si="0"/>
        <v>24676.737999999998</v>
      </c>
      <c r="E12" s="72">
        <f t="shared" si="0"/>
        <v>31484.355000000003</v>
      </c>
      <c r="H12" t="s">
        <v>70</v>
      </c>
      <c r="I12" s="72">
        <f t="shared" si="1"/>
        <v>42198.972</v>
      </c>
      <c r="J12" s="72">
        <f t="shared" si="1"/>
        <v>32401.801</v>
      </c>
      <c r="K12" s="72">
        <f t="shared" si="1"/>
        <v>36225.343</v>
      </c>
      <c r="L12" s="72">
        <f t="shared" si="1"/>
        <v>42442.308000000005</v>
      </c>
      <c r="O12" t="s">
        <v>94</v>
      </c>
      <c r="P12" s="73">
        <f>B12/I12</f>
        <v>0.7032494061703684</v>
      </c>
      <c r="Q12" s="73">
        <f t="shared" si="2"/>
        <v>0.6689614568029721</v>
      </c>
      <c r="R12" s="73">
        <f t="shared" si="2"/>
        <v>0.6812009481870192</v>
      </c>
      <c r="S12" s="73">
        <f t="shared" si="2"/>
        <v>0.7418153367154303</v>
      </c>
    </row>
    <row r="13" spans="1:19" ht="14.25">
      <c r="A13" t="s">
        <v>71</v>
      </c>
      <c r="B13" s="72">
        <f t="shared" si="0"/>
        <v>27411.183</v>
      </c>
      <c r="C13" s="72">
        <f t="shared" si="0"/>
        <v>17311.479</v>
      </c>
      <c r="D13" s="72">
        <f t="shared" si="0"/>
        <v>22930.51</v>
      </c>
      <c r="E13" s="72">
        <f t="shared" si="0"/>
        <v>26979.034</v>
      </c>
      <c r="H13" t="s">
        <v>71</v>
      </c>
      <c r="I13" s="72">
        <f t="shared" si="1"/>
        <v>39564.287</v>
      </c>
      <c r="J13" s="72">
        <f t="shared" si="1"/>
        <v>25379.634</v>
      </c>
      <c r="K13" s="72">
        <f t="shared" si="1"/>
        <v>32672.993000000002</v>
      </c>
      <c r="L13" s="72">
        <f t="shared" si="1"/>
        <v>36219.155</v>
      </c>
      <c r="O13" t="s">
        <v>95</v>
      </c>
      <c r="P13" s="73">
        <f t="shared" si="2"/>
        <v>0.6928264118597665</v>
      </c>
      <c r="Q13" s="73">
        <f t="shared" si="2"/>
        <v>0.6821012076060672</v>
      </c>
      <c r="R13" s="73">
        <f t="shared" si="2"/>
        <v>0.7018184712982982</v>
      </c>
      <c r="S13" s="73">
        <f t="shared" si="2"/>
        <v>0.7448830321966374</v>
      </c>
    </row>
    <row r="14" spans="1:19" ht="14.25">
      <c r="A14" t="s">
        <v>72</v>
      </c>
      <c r="B14" s="72">
        <f t="shared" si="0"/>
        <v>26369.017999999996</v>
      </c>
      <c r="C14" s="72">
        <f t="shared" si="0"/>
        <v>15827.841</v>
      </c>
      <c r="D14" s="72">
        <f t="shared" si="0"/>
        <v>20611.537</v>
      </c>
      <c r="E14" s="72">
        <f t="shared" si="0"/>
        <v>26118.231</v>
      </c>
      <c r="H14" t="s">
        <v>72</v>
      </c>
      <c r="I14" s="72">
        <f t="shared" si="1"/>
        <v>38039.656</v>
      </c>
      <c r="J14" s="72">
        <f t="shared" si="1"/>
        <v>24362.314</v>
      </c>
      <c r="K14" s="72">
        <f t="shared" si="1"/>
        <v>30182.311</v>
      </c>
      <c r="L14" s="72">
        <f t="shared" si="1"/>
        <v>34914.132</v>
      </c>
      <c r="O14" t="s">
        <v>96</v>
      </c>
      <c r="P14" s="73">
        <f t="shared" si="2"/>
        <v>0.6931981193520781</v>
      </c>
      <c r="Q14" s="73">
        <f t="shared" si="2"/>
        <v>0.6496854527037128</v>
      </c>
      <c r="R14" s="73">
        <f t="shared" si="2"/>
        <v>0.682901219856889</v>
      </c>
      <c r="S14" s="73">
        <f t="shared" si="2"/>
        <v>0.7480704661367494</v>
      </c>
    </row>
    <row r="15" spans="1:19" ht="14.25">
      <c r="A15" t="s">
        <v>73</v>
      </c>
      <c r="B15" s="72">
        <f t="shared" si="0"/>
        <v>23033.798</v>
      </c>
      <c r="C15" s="72">
        <f t="shared" si="0"/>
        <v>18858.263</v>
      </c>
      <c r="D15" s="72">
        <f t="shared" si="0"/>
        <v>22390.271999999997</v>
      </c>
      <c r="E15" s="72">
        <f t="shared" si="0"/>
        <v>26763.665</v>
      </c>
      <c r="H15" t="s">
        <v>73</v>
      </c>
      <c r="I15" s="72">
        <f t="shared" si="1"/>
        <v>34512.339</v>
      </c>
      <c r="J15" s="72">
        <f t="shared" si="1"/>
        <v>26575.345999999998</v>
      </c>
      <c r="K15" s="72">
        <f t="shared" si="1"/>
        <v>32072.568</v>
      </c>
      <c r="L15" s="72">
        <f t="shared" si="1"/>
        <v>36375.841</v>
      </c>
      <c r="O15" t="s">
        <v>97</v>
      </c>
      <c r="P15" s="73">
        <f t="shared" si="2"/>
        <v>0.6674076190547387</v>
      </c>
      <c r="Q15" s="73">
        <f t="shared" si="2"/>
        <v>0.7096149566594543</v>
      </c>
      <c r="R15" s="73">
        <f t="shared" si="2"/>
        <v>0.6981128545740396</v>
      </c>
      <c r="S15" s="73">
        <f t="shared" si="2"/>
        <v>0.735753848275288</v>
      </c>
    </row>
    <row r="16" spans="1:19" ht="14.25">
      <c r="A16" t="s">
        <v>74</v>
      </c>
      <c r="B16" s="72">
        <f t="shared" si="0"/>
        <v>25871.914</v>
      </c>
      <c r="C16" s="72">
        <f t="shared" si="0"/>
        <v>19864.158</v>
      </c>
      <c r="D16" s="72">
        <f t="shared" si="0"/>
        <v>23805.277000000002</v>
      </c>
      <c r="E16" s="72">
        <f t="shared" si="0"/>
        <v>27292.551</v>
      </c>
      <c r="H16" t="s">
        <v>74</v>
      </c>
      <c r="I16" s="72">
        <f t="shared" si="1"/>
        <v>37834.878</v>
      </c>
      <c r="J16" s="72">
        <f t="shared" si="1"/>
        <v>28362.058</v>
      </c>
      <c r="K16" s="72">
        <f t="shared" si="1"/>
        <v>34534.655</v>
      </c>
      <c r="L16" s="72">
        <f t="shared" si="1"/>
        <v>37159.282</v>
      </c>
      <c r="O16" t="s">
        <v>98</v>
      </c>
      <c r="P16" s="73">
        <f t="shared" si="2"/>
        <v>0.683811217786932</v>
      </c>
      <c r="Q16" s="73">
        <f t="shared" si="2"/>
        <v>0.7003778780792282</v>
      </c>
      <c r="R16" s="73">
        <f t="shared" si="2"/>
        <v>0.6893156164438302</v>
      </c>
      <c r="S16" s="73">
        <f t="shared" si="2"/>
        <v>0.7344746596556951</v>
      </c>
    </row>
    <row r="17" spans="1:19" ht="14.25">
      <c r="A17" t="s">
        <v>75</v>
      </c>
      <c r="B17" s="72">
        <f t="shared" si="0"/>
        <v>25309.96</v>
      </c>
      <c r="C17" s="72">
        <f t="shared" si="0"/>
        <v>22771.464</v>
      </c>
      <c r="D17" s="72">
        <f t="shared" si="0"/>
        <v>25520.233</v>
      </c>
      <c r="E17" s="72">
        <f t="shared" si="0"/>
        <v>27391.812</v>
      </c>
      <c r="H17" t="s">
        <v>75</v>
      </c>
      <c r="I17" s="72">
        <f t="shared" si="1"/>
        <v>36868.601</v>
      </c>
      <c r="J17" s="72">
        <f t="shared" si="1"/>
        <v>31216.978</v>
      </c>
      <c r="K17" s="74">
        <f t="shared" si="1"/>
        <v>35865.723</v>
      </c>
      <c r="L17" s="74">
        <f t="shared" si="1"/>
        <v>36734.320999999996</v>
      </c>
      <c r="O17" t="s">
        <v>99</v>
      </c>
      <c r="P17" s="73">
        <f t="shared" si="2"/>
        <v>0.6864909248929733</v>
      </c>
      <c r="Q17" s="73">
        <f t="shared" si="2"/>
        <v>0.7294576688364902</v>
      </c>
      <c r="R17" s="73">
        <f t="shared" si="2"/>
        <v>0.7115493810064836</v>
      </c>
      <c r="S17" s="73">
        <f t="shared" si="2"/>
        <v>0.7456735623342542</v>
      </c>
    </row>
    <row r="18" spans="1:19" ht="14.25">
      <c r="A18" t="s">
        <v>76</v>
      </c>
      <c r="B18" s="72">
        <f t="shared" si="0"/>
        <v>26362.873</v>
      </c>
      <c r="C18" s="72">
        <f t="shared" si="0"/>
        <v>23848.888</v>
      </c>
      <c r="D18" s="72">
        <f t="shared" si="0"/>
        <v>28491.839999999997</v>
      </c>
      <c r="E18" s="72">
        <f t="shared" si="0"/>
        <v>28142.198</v>
      </c>
      <c r="H18" t="s">
        <v>76</v>
      </c>
      <c r="I18" s="72">
        <f t="shared" si="1"/>
        <v>37388.728</v>
      </c>
      <c r="J18" s="72">
        <f t="shared" si="1"/>
        <v>31802.010000000002</v>
      </c>
      <c r="K18" s="72">
        <f t="shared" si="1"/>
        <v>38698.936</v>
      </c>
      <c r="L18" s="72">
        <f t="shared" si="1"/>
        <v>36765.866</v>
      </c>
      <c r="O18" t="s">
        <v>100</v>
      </c>
      <c r="P18" s="73">
        <f t="shared" si="2"/>
        <v>0.7051021634113896</v>
      </c>
      <c r="Q18" s="73">
        <f t="shared" si="2"/>
        <v>0.7499176309925064</v>
      </c>
      <c r="R18" s="73">
        <f t="shared" si="2"/>
        <v>0.7362434977540466</v>
      </c>
      <c r="S18" s="73">
        <f t="shared" si="2"/>
        <v>0.7654436318731075</v>
      </c>
    </row>
    <row r="19" spans="1:19" ht="14.25">
      <c r="A19" t="s">
        <v>77</v>
      </c>
      <c r="B19" s="72">
        <f t="shared" si="0"/>
        <v>28426.626</v>
      </c>
      <c r="C19" s="72">
        <f t="shared" si="0"/>
        <v>27672.502</v>
      </c>
      <c r="D19" s="72">
        <f t="shared" si="0"/>
        <v>29084.1</v>
      </c>
      <c r="E19" s="72">
        <f t="shared" si="0"/>
        <v>28221.533</v>
      </c>
      <c r="H19" t="s">
        <v>77</v>
      </c>
      <c r="I19" s="72">
        <f t="shared" si="1"/>
        <v>40245.776</v>
      </c>
      <c r="J19" s="72">
        <f t="shared" si="1"/>
        <v>37476.345</v>
      </c>
      <c r="K19" s="72">
        <f t="shared" si="1"/>
        <v>38993.475</v>
      </c>
      <c r="L19" s="72">
        <f t="shared" si="1"/>
        <v>36698.464</v>
      </c>
      <c r="O19" t="s">
        <v>101</v>
      </c>
      <c r="P19" s="73">
        <f t="shared" si="2"/>
        <v>0.7063257023544534</v>
      </c>
      <c r="Q19" s="73">
        <f t="shared" si="2"/>
        <v>0.7383991688623851</v>
      </c>
      <c r="R19" s="73">
        <f t="shared" si="2"/>
        <v>0.7458709437925192</v>
      </c>
      <c r="S19" s="73">
        <f t="shared" si="2"/>
        <v>0.7690112861399322</v>
      </c>
    </row>
    <row r="20" spans="1:19" ht="14.25">
      <c r="A20" t="s">
        <v>78</v>
      </c>
      <c r="B20" s="72">
        <f t="shared" si="0"/>
        <v>30013.515</v>
      </c>
      <c r="C20" s="72">
        <f t="shared" si="0"/>
        <v>27699.466</v>
      </c>
      <c r="D20" s="72">
        <f t="shared" si="0"/>
        <v>30033.618</v>
      </c>
      <c r="E20" s="72">
        <f t="shared" si="0"/>
        <v>29519.097</v>
      </c>
      <c r="H20" t="s">
        <v>78</v>
      </c>
      <c r="I20" s="72">
        <f t="shared" si="1"/>
        <v>41068.347</v>
      </c>
      <c r="J20" s="72">
        <f t="shared" si="1"/>
        <v>37316.227</v>
      </c>
      <c r="K20" s="72">
        <f t="shared" si="1"/>
        <v>40208.486</v>
      </c>
      <c r="L20" s="72">
        <f t="shared" si="1"/>
        <v>39337.798</v>
      </c>
      <c r="O20" t="s">
        <v>102</v>
      </c>
      <c r="P20" s="73">
        <f t="shared" si="2"/>
        <v>0.7308186764858103</v>
      </c>
      <c r="Q20" s="73">
        <f t="shared" si="2"/>
        <v>0.7422901034448097</v>
      </c>
      <c r="R20" s="73">
        <f t="shared" si="2"/>
        <v>0.7469472488966633</v>
      </c>
      <c r="S20" s="73">
        <f t="shared" si="2"/>
        <v>0.7504003401512205</v>
      </c>
    </row>
    <row r="21" spans="1:19" ht="15" thickBot="1">
      <c r="A21" t="s">
        <v>79</v>
      </c>
      <c r="B21" s="75">
        <f t="shared" si="0"/>
        <v>27576.991</v>
      </c>
      <c r="C21" s="75">
        <f t="shared" si="0"/>
        <v>27338.581</v>
      </c>
      <c r="D21" s="75">
        <f t="shared" si="0"/>
        <v>33321.515999999996</v>
      </c>
      <c r="E21" s="75">
        <f t="shared" si="0"/>
        <v>30525.644</v>
      </c>
      <c r="H21" t="s">
        <v>79</v>
      </c>
      <c r="I21" s="75">
        <f t="shared" si="1"/>
        <v>38929.034</v>
      </c>
      <c r="J21" s="75">
        <f t="shared" si="1"/>
        <v>38861.619</v>
      </c>
      <c r="K21" s="75">
        <f t="shared" si="1"/>
        <v>44483.428</v>
      </c>
      <c r="L21" s="75">
        <f t="shared" si="1"/>
        <v>40346.699</v>
      </c>
      <c r="O21" t="s">
        <v>103</v>
      </c>
      <c r="P21" s="73">
        <f t="shared" si="2"/>
        <v>0.7083913512983652</v>
      </c>
      <c r="Q21" s="73">
        <f t="shared" si="2"/>
        <v>0.703485384898658</v>
      </c>
      <c r="R21" s="73">
        <f t="shared" si="2"/>
        <v>0.7490770720278122</v>
      </c>
      <c r="S21" s="73">
        <f t="shared" si="2"/>
        <v>0.7565834320175735</v>
      </c>
    </row>
    <row r="22" spans="1:12" ht="14.25">
      <c r="A22" s="70" t="s">
        <v>140</v>
      </c>
      <c r="B22" s="76">
        <f>SUM(B10:B21)</f>
        <v>339233.92799999996</v>
      </c>
      <c r="C22" s="76">
        <f>SUM(C10:C21)</f>
        <v>273005.07</v>
      </c>
      <c r="D22" s="76">
        <f>SUM(D10:D21)</f>
        <v>314027.882</v>
      </c>
      <c r="E22" s="76">
        <f>SUM(E10:E21)</f>
        <v>340148.745</v>
      </c>
      <c r="H22" s="70" t="s">
        <v>140</v>
      </c>
      <c r="I22" s="76">
        <f>SUM(I10:I21)</f>
        <v>483230.10500000004</v>
      </c>
      <c r="J22" s="76">
        <f>SUM(J10:J21)</f>
        <v>385311.177</v>
      </c>
      <c r="K22" s="76">
        <f>SUM(K10:K21)</f>
        <v>437586.38999999996</v>
      </c>
      <c r="L22" s="76">
        <f>SUM(L10:L21)</f>
        <v>454735.56799999997</v>
      </c>
    </row>
    <row r="24" spans="15:16" ht="14.25">
      <c r="O24" s="120" t="s">
        <v>194</v>
      </c>
      <c r="P24" t="s">
        <v>195</v>
      </c>
    </row>
    <row r="25" spans="1:15" ht="14.25">
      <c r="A25" s="70" t="s">
        <v>141</v>
      </c>
      <c r="B25" s="71">
        <v>2019</v>
      </c>
      <c r="C25" s="71">
        <v>2020</v>
      </c>
      <c r="D25" s="71">
        <v>2021</v>
      </c>
      <c r="E25" s="71">
        <v>2022</v>
      </c>
      <c r="H25" s="121" t="s">
        <v>141</v>
      </c>
      <c r="I25" s="122">
        <v>2019</v>
      </c>
      <c r="J25" s="122">
        <v>2020</v>
      </c>
      <c r="K25" s="122">
        <v>2021</v>
      </c>
      <c r="L25" s="122">
        <v>2022</v>
      </c>
      <c r="O25" s="148" t="s">
        <v>203</v>
      </c>
    </row>
    <row r="26" spans="1:12" ht="14.25">
      <c r="A26" t="s">
        <v>68</v>
      </c>
      <c r="B26" s="72">
        <v>10625.014</v>
      </c>
      <c r="C26" s="72">
        <v>6879.825</v>
      </c>
      <c r="D26" s="72">
        <v>6508.348</v>
      </c>
      <c r="E26" s="72">
        <v>7937.299</v>
      </c>
      <c r="H26" t="s">
        <v>68</v>
      </c>
      <c r="I26" s="9">
        <v>19767.365</v>
      </c>
      <c r="J26" s="9">
        <v>13957.385</v>
      </c>
      <c r="K26" s="10">
        <v>13941.11</v>
      </c>
      <c r="L26" s="9">
        <v>14745.411</v>
      </c>
    </row>
    <row r="27" spans="1:12" ht="14.25">
      <c r="A27" t="s">
        <v>69</v>
      </c>
      <c r="B27" s="72">
        <v>9043.496</v>
      </c>
      <c r="C27" s="72">
        <v>5609.619</v>
      </c>
      <c r="D27" s="72">
        <v>5779.113</v>
      </c>
      <c r="E27" s="72">
        <v>7307.316</v>
      </c>
      <c r="H27" t="s">
        <v>69</v>
      </c>
      <c r="I27" s="9">
        <v>16966.323</v>
      </c>
      <c r="J27" s="9">
        <v>11899.669</v>
      </c>
      <c r="K27" s="9">
        <v>12687.165</v>
      </c>
      <c r="L27" s="9">
        <v>13773.701</v>
      </c>
    </row>
    <row r="28" spans="1:12" ht="14.25">
      <c r="A28" t="s">
        <v>70</v>
      </c>
      <c r="B28" s="72">
        <v>7827.951</v>
      </c>
      <c r="C28" s="72">
        <v>5105.203</v>
      </c>
      <c r="D28" s="72">
        <v>6333.227</v>
      </c>
      <c r="E28" s="77">
        <v>7851.17</v>
      </c>
      <c r="H28" t="s">
        <v>70</v>
      </c>
      <c r="I28" s="9">
        <v>15998.988</v>
      </c>
      <c r="J28" s="9">
        <v>12432.716</v>
      </c>
      <c r="K28" s="9">
        <v>14104.973</v>
      </c>
      <c r="L28" s="9">
        <v>14912.895</v>
      </c>
    </row>
    <row r="29" spans="1:12" ht="14.25">
      <c r="A29" t="s">
        <v>71</v>
      </c>
      <c r="B29" s="72">
        <v>6529.183</v>
      </c>
      <c r="C29" s="72">
        <v>4106.922</v>
      </c>
      <c r="D29" s="72">
        <v>4977.678</v>
      </c>
      <c r="E29" s="72">
        <v>6620.311</v>
      </c>
      <c r="H29" t="s">
        <v>71</v>
      </c>
      <c r="I29" s="9">
        <v>14093.042</v>
      </c>
      <c r="J29" s="9">
        <v>9668.583</v>
      </c>
      <c r="K29" s="10">
        <v>11987.2</v>
      </c>
      <c r="L29" s="9">
        <v>13496.613</v>
      </c>
    </row>
    <row r="30" spans="1:12" ht="14.25">
      <c r="A30" t="s">
        <v>72</v>
      </c>
      <c r="B30" s="72">
        <v>5104.596</v>
      </c>
      <c r="C30" s="72">
        <v>3525.144</v>
      </c>
      <c r="D30" s="72">
        <v>4367.809</v>
      </c>
      <c r="E30" s="72">
        <v>5828.572</v>
      </c>
      <c r="H30" t="s">
        <v>72</v>
      </c>
      <c r="I30" s="9">
        <v>12889.339</v>
      </c>
      <c r="J30" s="9">
        <v>9556.304</v>
      </c>
      <c r="K30" s="9">
        <v>11663.043</v>
      </c>
      <c r="L30" s="9">
        <v>12137.473</v>
      </c>
    </row>
    <row r="31" spans="1:12" ht="14.25">
      <c r="A31" t="s">
        <v>73</v>
      </c>
      <c r="B31" s="72">
        <v>5178.842</v>
      </c>
      <c r="C31" s="72">
        <v>3858.237</v>
      </c>
      <c r="D31" s="72">
        <v>4974.833</v>
      </c>
      <c r="E31" s="72">
        <v>6124.779</v>
      </c>
      <c r="H31" t="s">
        <v>73</v>
      </c>
      <c r="I31" s="9">
        <v>12606.469</v>
      </c>
      <c r="J31" s="9">
        <v>9615.869</v>
      </c>
      <c r="K31" s="9">
        <v>12186.433</v>
      </c>
      <c r="L31" s="9">
        <v>12852.746</v>
      </c>
    </row>
    <row r="32" spans="1:12" ht="14.25">
      <c r="A32" t="s">
        <v>74</v>
      </c>
      <c r="B32" s="72">
        <v>5773.245</v>
      </c>
      <c r="C32" s="72">
        <v>3887.224</v>
      </c>
      <c r="D32" s="72">
        <v>5291.879</v>
      </c>
      <c r="E32" s="72">
        <v>6063.929</v>
      </c>
      <c r="H32" t="s">
        <v>74</v>
      </c>
      <c r="I32" s="9">
        <v>13635.073</v>
      </c>
      <c r="J32" s="9">
        <v>10283.142</v>
      </c>
      <c r="K32" s="9">
        <v>12886.434</v>
      </c>
      <c r="L32" s="9">
        <v>12629.829</v>
      </c>
    </row>
    <row r="33" spans="1:12" ht="14.25">
      <c r="A33" t="s">
        <v>75</v>
      </c>
      <c r="B33" s="72">
        <v>5034.423</v>
      </c>
      <c r="C33" s="77">
        <v>4331.28</v>
      </c>
      <c r="D33" s="72">
        <v>5485.353</v>
      </c>
      <c r="E33" s="72">
        <v>6280.127</v>
      </c>
      <c r="H33" t="s">
        <v>75</v>
      </c>
      <c r="I33" s="9">
        <v>12683.289</v>
      </c>
      <c r="J33" s="9">
        <v>10342.178</v>
      </c>
      <c r="K33" s="9">
        <v>12622.372</v>
      </c>
      <c r="L33" s="10">
        <v>11923.47</v>
      </c>
    </row>
    <row r="34" spans="1:12" ht="14.25">
      <c r="A34" t="s">
        <v>76</v>
      </c>
      <c r="B34" s="72">
        <v>6326.169</v>
      </c>
      <c r="C34" s="72">
        <v>5357.746</v>
      </c>
      <c r="D34" s="72">
        <v>6980.614</v>
      </c>
      <c r="E34" s="72">
        <v>7181.878</v>
      </c>
      <c r="H34" t="s">
        <v>76</v>
      </c>
      <c r="I34" s="9">
        <v>13992.703</v>
      </c>
      <c r="J34" s="9">
        <v>11066.398</v>
      </c>
      <c r="K34" s="9">
        <v>14550.252</v>
      </c>
      <c r="L34" s="10">
        <v>12914.79</v>
      </c>
    </row>
    <row r="35" spans="1:12" ht="14.25">
      <c r="A35" t="s">
        <v>77</v>
      </c>
      <c r="B35" s="72">
        <v>6851.013</v>
      </c>
      <c r="C35" s="77">
        <v>6651.46</v>
      </c>
      <c r="D35" s="72">
        <v>7158.411</v>
      </c>
      <c r="E35" s="72">
        <v>6977.033</v>
      </c>
      <c r="H35" t="s">
        <v>77</v>
      </c>
      <c r="I35" s="9">
        <v>14760.382</v>
      </c>
      <c r="J35" s="9">
        <v>14003.545</v>
      </c>
      <c r="K35" s="9">
        <v>13637.905</v>
      </c>
      <c r="L35" s="9">
        <v>12677.464</v>
      </c>
    </row>
    <row r="36" spans="1:12" ht="14.25">
      <c r="A36" t="s">
        <v>78</v>
      </c>
      <c r="B36" s="72">
        <v>7366.175</v>
      </c>
      <c r="C36" s="72">
        <v>6302.878</v>
      </c>
      <c r="D36" s="77">
        <v>7253.12</v>
      </c>
      <c r="E36" s="72">
        <v>7814.187</v>
      </c>
      <c r="H36" t="s">
        <v>78</v>
      </c>
      <c r="I36" s="9">
        <v>14264.893</v>
      </c>
      <c r="J36" s="9">
        <v>12763.427</v>
      </c>
      <c r="K36" s="9">
        <v>14411.881</v>
      </c>
      <c r="L36" s="9">
        <v>14131.597</v>
      </c>
    </row>
    <row r="37" spans="1:12" ht="15" thickBot="1">
      <c r="A37" t="s">
        <v>79</v>
      </c>
      <c r="B37" s="78">
        <v>7243.86</v>
      </c>
      <c r="C37" s="75">
        <v>6963.293</v>
      </c>
      <c r="D37" s="78">
        <v>8731.06</v>
      </c>
      <c r="E37" s="75">
        <v>8551.263</v>
      </c>
      <c r="H37" t="s">
        <v>79</v>
      </c>
      <c r="I37" s="75">
        <v>13880.067</v>
      </c>
      <c r="J37" s="75">
        <v>14692.525</v>
      </c>
      <c r="K37" s="75">
        <v>16132.049</v>
      </c>
      <c r="L37" s="75">
        <v>14686.176</v>
      </c>
    </row>
    <row r="38" spans="1:12" ht="14.25">
      <c r="A38" s="70" t="s">
        <v>140</v>
      </c>
      <c r="B38" s="76">
        <f>SUM(B26:B37)</f>
        <v>82903.967</v>
      </c>
      <c r="C38" s="76">
        <f>SUM(C26:C37)</f>
        <v>62578.83099999999</v>
      </c>
      <c r="D38" s="76">
        <f>SUM(D26:D37)</f>
        <v>73841.445</v>
      </c>
      <c r="E38" s="76">
        <f>SUM(E26:E37)</f>
        <v>84537.86400000002</v>
      </c>
      <c r="H38" s="70" t="s">
        <v>140</v>
      </c>
      <c r="I38" s="76">
        <f>SUM(I26:I37)</f>
        <v>175537.93300000005</v>
      </c>
      <c r="J38" s="76">
        <f>SUM(J26:J37)</f>
        <v>140281.741</v>
      </c>
      <c r="K38" s="76">
        <f>SUM(K26:K37)</f>
        <v>160810.81699999998</v>
      </c>
      <c r="L38" s="76">
        <f>SUM(L26:L37)</f>
        <v>160882.165</v>
      </c>
    </row>
    <row r="41" spans="1:15" ht="14.25">
      <c r="A41" s="71" t="s">
        <v>142</v>
      </c>
      <c r="B41" s="71">
        <v>2019</v>
      </c>
      <c r="C41" s="71">
        <v>2020</v>
      </c>
      <c r="D41" s="71">
        <v>2021</v>
      </c>
      <c r="E41" s="71">
        <v>2022</v>
      </c>
      <c r="H41" s="122" t="s">
        <v>142</v>
      </c>
      <c r="I41" s="122">
        <v>2019</v>
      </c>
      <c r="J41" s="122">
        <v>2020</v>
      </c>
      <c r="K41" s="122">
        <v>2021</v>
      </c>
      <c r="L41" s="122">
        <v>2022</v>
      </c>
      <c r="O41" t="s">
        <v>191</v>
      </c>
    </row>
    <row r="42" spans="1:18" ht="14.25">
      <c r="A42" t="s">
        <v>68</v>
      </c>
      <c r="B42" s="79">
        <v>25749.724</v>
      </c>
      <c r="C42" s="79">
        <v>21005.689</v>
      </c>
      <c r="D42" s="79">
        <v>21952.141</v>
      </c>
      <c r="E42" s="79">
        <v>23440.761</v>
      </c>
      <c r="H42" t="s">
        <v>68</v>
      </c>
      <c r="I42" s="9">
        <v>31767.728</v>
      </c>
      <c r="J42" s="9">
        <v>25536.368</v>
      </c>
      <c r="K42" s="9">
        <v>25927.926</v>
      </c>
      <c r="L42" s="9">
        <v>27259.558</v>
      </c>
      <c r="O42" s="123"/>
      <c r="P42" s="124" t="s">
        <v>141</v>
      </c>
      <c r="Q42" s="124" t="s">
        <v>142</v>
      </c>
      <c r="R42" s="124" t="s">
        <v>138</v>
      </c>
    </row>
    <row r="43" spans="1:18" ht="14.25">
      <c r="A43" t="s">
        <v>69</v>
      </c>
      <c r="B43" s="79">
        <v>23763.414</v>
      </c>
      <c r="C43" s="79">
        <v>16641.739</v>
      </c>
      <c r="D43" s="79">
        <v>18922.639</v>
      </c>
      <c r="E43" s="79">
        <v>19025.249</v>
      </c>
      <c r="H43" t="s">
        <v>69</v>
      </c>
      <c r="I43" s="9">
        <v>28078.071</v>
      </c>
      <c r="J43" s="9">
        <v>20163.423</v>
      </c>
      <c r="K43" s="9">
        <v>21092.271</v>
      </c>
      <c r="L43" s="9">
        <v>21963.032</v>
      </c>
      <c r="O43" s="124" t="s">
        <v>192</v>
      </c>
      <c r="P43" s="125">
        <f>'[5]TOTAL COAL DEL TO ELEC'!E48</f>
        <v>84537.86400000002</v>
      </c>
      <c r="Q43" s="125">
        <f>'[5]TOTAL COAL DEL TO ELEC'!E64</f>
        <v>255610.881</v>
      </c>
      <c r="R43" s="125">
        <f>P43+Q43</f>
        <v>340148.745</v>
      </c>
    </row>
    <row r="44" spans="1:18" ht="14.25">
      <c r="A44" t="s">
        <v>70</v>
      </c>
      <c r="B44" s="79">
        <v>21848.451</v>
      </c>
      <c r="C44" s="79">
        <v>16570.353</v>
      </c>
      <c r="D44" s="79">
        <v>18343.511</v>
      </c>
      <c r="E44" s="79">
        <v>23633.185</v>
      </c>
      <c r="H44" t="s">
        <v>70</v>
      </c>
      <c r="I44" s="9">
        <v>26199.984</v>
      </c>
      <c r="J44" s="9">
        <v>19969.085</v>
      </c>
      <c r="K44" s="10">
        <v>22120.37</v>
      </c>
      <c r="L44" s="9">
        <v>27529.413</v>
      </c>
      <c r="O44" s="124" t="s">
        <v>193</v>
      </c>
      <c r="P44" s="125">
        <f>E22</f>
        <v>340148.745</v>
      </c>
      <c r="Q44" s="125">
        <f>E38</f>
        <v>84537.86400000002</v>
      </c>
      <c r="R44" s="126">
        <f>P44+Q44</f>
        <v>424686.609</v>
      </c>
    </row>
    <row r="45" spans="1:18" ht="14.25">
      <c r="A45" t="s">
        <v>71</v>
      </c>
      <c r="B45" s="80">
        <v>20882</v>
      </c>
      <c r="C45" s="79">
        <v>13204.557</v>
      </c>
      <c r="D45" s="79">
        <v>17952.832</v>
      </c>
      <c r="E45" s="79">
        <v>20358.723</v>
      </c>
      <c r="H45" t="s">
        <v>71</v>
      </c>
      <c r="I45" s="9">
        <v>25471.245</v>
      </c>
      <c r="J45" s="9">
        <v>15711.051</v>
      </c>
      <c r="K45" s="9">
        <v>20685.793</v>
      </c>
      <c r="L45" s="9">
        <v>22722.542</v>
      </c>
      <c r="O45" s="127"/>
      <c r="P45" s="128">
        <f>P43/P44</f>
        <v>0.24853204735475362</v>
      </c>
      <c r="Q45" s="128">
        <f>Q43/Q44</f>
        <v>3.023625969541884</v>
      </c>
      <c r="R45" s="128">
        <f>R43/R44</f>
        <v>0.8009405942912601</v>
      </c>
    </row>
    <row r="46" spans="1:12" ht="14.25">
      <c r="A46" t="s">
        <v>72</v>
      </c>
      <c r="B46" s="79">
        <v>21264.422</v>
      </c>
      <c r="C46" s="79">
        <v>12302.697</v>
      </c>
      <c r="D46" s="79">
        <v>16243.728</v>
      </c>
      <c r="E46" s="79">
        <v>20289.659</v>
      </c>
      <c r="H46" t="s">
        <v>72</v>
      </c>
      <c r="I46" s="9">
        <v>25150.317</v>
      </c>
      <c r="J46" s="10">
        <v>14806.01</v>
      </c>
      <c r="K46" s="9">
        <v>18519.268</v>
      </c>
      <c r="L46" s="9">
        <v>22776.659</v>
      </c>
    </row>
    <row r="47" spans="1:12" ht="15">
      <c r="A47" t="s">
        <v>73</v>
      </c>
      <c r="B47" s="79">
        <v>17854.956</v>
      </c>
      <c r="C47" s="79">
        <v>15000.026</v>
      </c>
      <c r="D47" s="79">
        <v>17415.439</v>
      </c>
      <c r="E47" s="79">
        <v>20638.886</v>
      </c>
      <c r="H47" t="s">
        <v>73</v>
      </c>
      <c r="I47" s="10">
        <v>21905.87</v>
      </c>
      <c r="J47" s="9">
        <v>16959.477</v>
      </c>
      <c r="K47" s="9">
        <v>19886.135</v>
      </c>
      <c r="L47" s="9">
        <v>23523.095</v>
      </c>
    </row>
    <row r="48" spans="1:12" ht="15">
      <c r="A48" t="s">
        <v>74</v>
      </c>
      <c r="B48" s="79">
        <v>20098.669</v>
      </c>
      <c r="C48" s="79">
        <v>15976.934</v>
      </c>
      <c r="D48" s="79">
        <v>18513.398</v>
      </c>
      <c r="E48" s="79">
        <v>21228.622</v>
      </c>
      <c r="H48" t="s">
        <v>74</v>
      </c>
      <c r="I48" s="9">
        <v>24199.805</v>
      </c>
      <c r="J48" s="9">
        <v>18078.916</v>
      </c>
      <c r="K48" s="9">
        <v>21648.221</v>
      </c>
      <c r="L48" s="9">
        <v>24529.453</v>
      </c>
    </row>
    <row r="49" spans="1:12" ht="15">
      <c r="A49" t="s">
        <v>75</v>
      </c>
      <c r="B49" s="79">
        <v>20275.537</v>
      </c>
      <c r="C49" s="79">
        <v>18440.184</v>
      </c>
      <c r="D49" s="80">
        <v>20034.88</v>
      </c>
      <c r="E49" s="79">
        <v>21111.685</v>
      </c>
      <c r="H49" t="s">
        <v>75</v>
      </c>
      <c r="I49" s="9">
        <v>24185.312</v>
      </c>
      <c r="J49" s="10">
        <v>20874.8</v>
      </c>
      <c r="K49" s="9">
        <v>23243.351</v>
      </c>
      <c r="L49" s="9">
        <v>24810.851</v>
      </c>
    </row>
    <row r="50" spans="1:12" ht="15">
      <c r="A50" t="s">
        <v>76</v>
      </c>
      <c r="B50" s="79">
        <v>20036.704</v>
      </c>
      <c r="C50" s="79">
        <v>18491.142</v>
      </c>
      <c r="D50" s="79">
        <v>21511.226</v>
      </c>
      <c r="E50" s="80">
        <v>20960.32</v>
      </c>
      <c r="H50" t="s">
        <v>76</v>
      </c>
      <c r="I50" s="9">
        <v>23396.025</v>
      </c>
      <c r="J50" s="9">
        <v>20735.612</v>
      </c>
      <c r="K50" s="9">
        <v>24148.684</v>
      </c>
      <c r="L50" s="9">
        <v>23851.076</v>
      </c>
    </row>
    <row r="51" spans="1:12" ht="15">
      <c r="A51" t="s">
        <v>77</v>
      </c>
      <c r="B51" s="79">
        <v>21575.613</v>
      </c>
      <c r="C51" s="79">
        <v>21021.042</v>
      </c>
      <c r="D51" s="79">
        <v>21925.689</v>
      </c>
      <c r="E51" s="80">
        <v>21244.5</v>
      </c>
      <c r="H51" t="s">
        <v>77</v>
      </c>
      <c r="I51" s="9">
        <v>25485.394</v>
      </c>
      <c r="J51" s="10">
        <v>23472.8</v>
      </c>
      <c r="K51" s="10">
        <v>25355.57</v>
      </c>
      <c r="L51" s="10">
        <v>24021</v>
      </c>
    </row>
    <row r="52" spans="1:12" ht="15">
      <c r="A52" t="s">
        <v>78</v>
      </c>
      <c r="B52" s="80">
        <v>22647.34</v>
      </c>
      <c r="C52" s="79">
        <v>21396.588</v>
      </c>
      <c r="D52" s="79">
        <v>22780.498</v>
      </c>
      <c r="E52" s="80">
        <v>21704.91</v>
      </c>
      <c r="H52" t="s">
        <v>78</v>
      </c>
      <c r="I52" s="9">
        <v>26803.454</v>
      </c>
      <c r="J52" s="10">
        <v>24552.8</v>
      </c>
      <c r="K52" s="9">
        <v>25796.605</v>
      </c>
      <c r="L52" s="9">
        <v>25206.201</v>
      </c>
    </row>
    <row r="53" spans="1:12" ht="15.75" thickBot="1">
      <c r="A53" t="s">
        <v>79</v>
      </c>
      <c r="B53" s="81">
        <v>20333.131</v>
      </c>
      <c r="C53" s="81">
        <v>20375.288</v>
      </c>
      <c r="D53" s="81">
        <v>24590.456</v>
      </c>
      <c r="E53" s="81">
        <v>21974.381</v>
      </c>
      <c r="H53" t="s">
        <v>79</v>
      </c>
      <c r="I53" s="75">
        <v>25048.967</v>
      </c>
      <c r="J53" s="75">
        <v>24169.094</v>
      </c>
      <c r="K53" s="75">
        <v>28351.379</v>
      </c>
      <c r="L53" s="75">
        <v>25660.523</v>
      </c>
    </row>
    <row r="54" spans="1:12" ht="15">
      <c r="A54" s="70" t="s">
        <v>140</v>
      </c>
      <c r="B54" s="76">
        <f>SUM(B42:B53)</f>
        <v>256329.961</v>
      </c>
      <c r="C54" s="76">
        <f>SUM(C42:C53)</f>
        <v>210426.239</v>
      </c>
      <c r="D54" s="76">
        <f>SUM(D42:D53)</f>
        <v>240186.437</v>
      </c>
      <c r="E54" s="76">
        <f>SUM(E42:E53)</f>
        <v>255610.881</v>
      </c>
      <c r="H54" s="70" t="s">
        <v>140</v>
      </c>
      <c r="I54" s="76">
        <f>SUM(I42:I53)</f>
        <v>307692.172</v>
      </c>
      <c r="J54" s="76">
        <f>SUM(J42:J53)</f>
        <v>245029.43599999996</v>
      </c>
      <c r="K54" s="76">
        <f>SUM(K42:K53)</f>
        <v>276775.57300000003</v>
      </c>
      <c r="L54" s="76">
        <f>SUM(L42:L53)</f>
        <v>293853.403</v>
      </c>
    </row>
    <row r="56" spans="1:5" ht="15">
      <c r="A56" s="70" t="s">
        <v>138</v>
      </c>
      <c r="B56" s="76">
        <f>SUM(B38+B54)</f>
        <v>339233.928</v>
      </c>
      <c r="C56" s="76">
        <f>SUM(C38+C54)</f>
        <v>273005.07</v>
      </c>
      <c r="D56" s="76">
        <f>SUM(D38+D54)</f>
        <v>314027.882</v>
      </c>
      <c r="E56" s="76">
        <f>SUM(E38+E54)</f>
        <v>340148.745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zoomScalePageLayoutView="0" workbookViewId="0" topLeftCell="A28">
      <selection activeCell="A37" sqref="A37"/>
    </sheetView>
  </sheetViews>
  <sheetFormatPr defaultColWidth="8.7109375" defaultRowHeight="11.25" customHeight="1"/>
  <cols>
    <col min="1" max="1" width="17.7109375" style="2" customWidth="1"/>
    <col min="2" max="5" width="11.7109375" style="2" customWidth="1"/>
    <col min="6" max="49" width="10.00390625" style="2" customWidth="1"/>
    <col min="50" max="16384" width="8.7109375" style="2" customWidth="1"/>
  </cols>
  <sheetData>
    <row r="1" ht="11.25">
      <c r="A1" s="1" t="s">
        <v>80</v>
      </c>
    </row>
    <row r="2" spans="1:2" ht="12">
      <c r="A2" s="1" t="s">
        <v>1</v>
      </c>
      <c r="B2" s="3" t="s">
        <v>2</v>
      </c>
    </row>
    <row r="3" spans="1:2" ht="11.25">
      <c r="A3" s="1" t="s">
        <v>3</v>
      </c>
      <c r="B3" s="1" t="s">
        <v>4</v>
      </c>
    </row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81</v>
      </c>
    </row>
    <row r="8" spans="1:3" ht="12">
      <c r="A8" s="3" t="s">
        <v>11</v>
      </c>
      <c r="C8" s="1" t="s">
        <v>12</v>
      </c>
    </row>
    <row r="10" spans="1:49" ht="12">
      <c r="A10" s="4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5" t="s">
        <v>27</v>
      </c>
      <c r="P10" s="5" t="s">
        <v>28</v>
      </c>
      <c r="Q10" s="5" t="s">
        <v>29</v>
      </c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  <c r="AD10" s="5" t="s">
        <v>42</v>
      </c>
      <c r="AE10" s="5" t="s">
        <v>43</v>
      </c>
      <c r="AF10" s="5" t="s">
        <v>44</v>
      </c>
      <c r="AG10" s="5" t="s">
        <v>45</v>
      </c>
      <c r="AH10" s="5" t="s">
        <v>46</v>
      </c>
      <c r="AI10" s="5" t="s">
        <v>47</v>
      </c>
      <c r="AJ10" s="5" t="s">
        <v>48</v>
      </c>
      <c r="AK10" s="5" t="s">
        <v>49</v>
      </c>
      <c r="AL10" s="5" t="s">
        <v>50</v>
      </c>
      <c r="AM10" s="5" t="s">
        <v>51</v>
      </c>
      <c r="AN10" s="5" t="s">
        <v>52</v>
      </c>
      <c r="AO10" s="5" t="s">
        <v>53</v>
      </c>
      <c r="AP10" s="5" t="s">
        <v>54</v>
      </c>
      <c r="AQ10" s="5" t="s">
        <v>55</v>
      </c>
      <c r="AR10" s="5" t="s">
        <v>56</v>
      </c>
      <c r="AS10" s="5" t="s">
        <v>57</v>
      </c>
      <c r="AT10" s="5" t="s">
        <v>58</v>
      </c>
      <c r="AU10" s="5" t="s">
        <v>59</v>
      </c>
      <c r="AV10" s="5" t="s">
        <v>60</v>
      </c>
      <c r="AW10" s="5" t="s">
        <v>61</v>
      </c>
    </row>
    <row r="11" spans="1:49" ht="12">
      <c r="A11" s="6" t="s">
        <v>62</v>
      </c>
      <c r="B11" s="7" t="s">
        <v>63</v>
      </c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7" t="s">
        <v>63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</row>
    <row r="12" spans="1:49" ht="12">
      <c r="A12" s="8" t="s">
        <v>64</v>
      </c>
      <c r="B12" s="9">
        <v>19767.365</v>
      </c>
      <c r="C12" s="9">
        <v>16966.323</v>
      </c>
      <c r="D12" s="9">
        <v>15998.988</v>
      </c>
      <c r="E12" s="9">
        <v>14093.042</v>
      </c>
      <c r="F12" s="9">
        <v>12889.339</v>
      </c>
      <c r="G12" s="9">
        <v>12606.469</v>
      </c>
      <c r="H12" s="9">
        <v>13635.073</v>
      </c>
      <c r="I12" s="9">
        <v>12683.289</v>
      </c>
      <c r="J12" s="9">
        <v>13992.703</v>
      </c>
      <c r="K12" s="9">
        <v>14760.382</v>
      </c>
      <c r="L12" s="9">
        <v>14264.893</v>
      </c>
      <c r="M12" s="9">
        <v>13880.067</v>
      </c>
      <c r="N12" s="9">
        <v>13957.385</v>
      </c>
      <c r="O12" s="9">
        <v>11899.669</v>
      </c>
      <c r="P12" s="9">
        <v>12432.716</v>
      </c>
      <c r="Q12" s="9">
        <v>9668.583</v>
      </c>
      <c r="R12" s="9">
        <v>9556.304</v>
      </c>
      <c r="S12" s="9">
        <v>9615.869</v>
      </c>
      <c r="T12" s="9">
        <v>10283.142</v>
      </c>
      <c r="U12" s="9">
        <v>10342.178</v>
      </c>
      <c r="V12" s="9">
        <v>11066.398</v>
      </c>
      <c r="W12" s="9">
        <v>14003.545</v>
      </c>
      <c r="X12" s="9">
        <v>12763.427</v>
      </c>
      <c r="Y12" s="9">
        <v>14692.525</v>
      </c>
      <c r="Z12" s="10">
        <v>13941.11</v>
      </c>
      <c r="AA12" s="9">
        <v>12687.165</v>
      </c>
      <c r="AB12" s="9">
        <v>14104.973</v>
      </c>
      <c r="AC12" s="10">
        <v>11987.2</v>
      </c>
      <c r="AD12" s="9">
        <v>11663.043</v>
      </c>
      <c r="AE12" s="9">
        <v>12186.433</v>
      </c>
      <c r="AF12" s="9">
        <v>12886.434</v>
      </c>
      <c r="AG12" s="9">
        <v>12622.372</v>
      </c>
      <c r="AH12" s="9">
        <v>14550.252</v>
      </c>
      <c r="AI12" s="9">
        <v>13637.905</v>
      </c>
      <c r="AJ12" s="9">
        <v>14411.881</v>
      </c>
      <c r="AK12" s="9">
        <v>16132.049</v>
      </c>
      <c r="AL12" s="9">
        <v>14745.411</v>
      </c>
      <c r="AM12" s="9">
        <v>13773.701</v>
      </c>
      <c r="AN12" s="9">
        <v>14912.895</v>
      </c>
      <c r="AO12" s="9">
        <v>13496.613</v>
      </c>
      <c r="AP12" s="9">
        <v>12137.473</v>
      </c>
      <c r="AQ12" s="9">
        <v>12852.746</v>
      </c>
      <c r="AR12" s="9">
        <v>12629.829</v>
      </c>
      <c r="AS12" s="10">
        <v>11923.47</v>
      </c>
      <c r="AT12" s="10">
        <v>12914.79</v>
      </c>
      <c r="AU12" s="9">
        <v>12677.464</v>
      </c>
      <c r="AV12" s="9">
        <v>14131.597</v>
      </c>
      <c r="AW12" s="9">
        <v>14686.176</v>
      </c>
    </row>
    <row r="14" ht="12">
      <c r="A14" s="3" t="s">
        <v>65</v>
      </c>
    </row>
    <row r="15" spans="1:2" ht="12">
      <c r="A15" s="3" t="s">
        <v>66</v>
      </c>
      <c r="B15" s="1" t="s">
        <v>67</v>
      </c>
    </row>
    <row r="18" spans="2:5" ht="11.25">
      <c r="B18" s="2">
        <v>2019</v>
      </c>
      <c r="C18" s="2">
        <v>2020</v>
      </c>
      <c r="D18" s="2">
        <v>2021</v>
      </c>
      <c r="E18" s="2">
        <v>2022</v>
      </c>
    </row>
    <row r="19" spans="1:5" ht="11.25">
      <c r="A19" s="2" t="s">
        <v>92</v>
      </c>
      <c r="B19" s="9">
        <v>19767.365</v>
      </c>
      <c r="C19" s="9">
        <v>13957.385</v>
      </c>
      <c r="D19" s="10">
        <v>13941.11</v>
      </c>
      <c r="E19" s="9">
        <v>14745.411</v>
      </c>
    </row>
    <row r="20" spans="1:5" ht="11.25">
      <c r="A20" s="2" t="s">
        <v>93</v>
      </c>
      <c r="B20" s="9">
        <v>16966.323</v>
      </c>
      <c r="C20" s="9">
        <v>11899.669</v>
      </c>
      <c r="D20" s="9">
        <v>12687.165</v>
      </c>
      <c r="E20" s="9">
        <v>13773.701</v>
      </c>
    </row>
    <row r="21" spans="1:5" ht="11.25">
      <c r="A21" s="2" t="s">
        <v>94</v>
      </c>
      <c r="B21" s="9">
        <v>15998.988</v>
      </c>
      <c r="C21" s="9">
        <v>12432.716</v>
      </c>
      <c r="D21" s="9">
        <v>14104.973</v>
      </c>
      <c r="E21" s="9">
        <v>14912.895</v>
      </c>
    </row>
    <row r="22" spans="1:5" ht="11.25">
      <c r="A22" s="2" t="s">
        <v>95</v>
      </c>
      <c r="B22" s="9">
        <v>14093.042</v>
      </c>
      <c r="C22" s="9">
        <v>9668.583</v>
      </c>
      <c r="D22" s="10">
        <v>11987.2</v>
      </c>
      <c r="E22" s="9">
        <v>13496.613</v>
      </c>
    </row>
    <row r="23" spans="1:5" ht="11.25">
      <c r="A23" s="2" t="s">
        <v>96</v>
      </c>
      <c r="B23" s="9">
        <v>12889.339</v>
      </c>
      <c r="C23" s="9">
        <v>9556.304</v>
      </c>
      <c r="D23" s="9">
        <v>11663.043</v>
      </c>
      <c r="E23" s="9">
        <v>12137.473</v>
      </c>
    </row>
    <row r="24" spans="1:5" ht="11.25">
      <c r="A24" s="2" t="s">
        <v>97</v>
      </c>
      <c r="B24" s="9">
        <v>12606.469</v>
      </c>
      <c r="C24" s="9">
        <v>9615.869</v>
      </c>
      <c r="D24" s="9">
        <v>12186.433</v>
      </c>
      <c r="E24" s="9">
        <v>12852.746</v>
      </c>
    </row>
    <row r="25" spans="1:5" ht="11.25">
      <c r="A25" s="2" t="s">
        <v>98</v>
      </c>
      <c r="B25" s="9">
        <v>13635.073</v>
      </c>
      <c r="C25" s="9">
        <v>10283.142</v>
      </c>
      <c r="D25" s="9">
        <v>12886.434</v>
      </c>
      <c r="E25" s="9">
        <v>12629.829</v>
      </c>
    </row>
    <row r="26" spans="1:5" ht="11.25">
      <c r="A26" s="2" t="s">
        <v>99</v>
      </c>
      <c r="B26" s="9">
        <v>12683.289</v>
      </c>
      <c r="C26" s="9">
        <v>10342.178</v>
      </c>
      <c r="D26" s="9">
        <v>12622.372</v>
      </c>
      <c r="E26" s="10">
        <v>11923.47</v>
      </c>
    </row>
    <row r="27" spans="1:5" ht="11.25">
      <c r="A27" s="2" t="s">
        <v>100</v>
      </c>
      <c r="B27" s="9">
        <v>13992.703</v>
      </c>
      <c r="C27" s="9">
        <v>11066.398</v>
      </c>
      <c r="D27" s="9">
        <v>14550.252</v>
      </c>
      <c r="E27" s="10">
        <v>12914.79</v>
      </c>
    </row>
    <row r="28" spans="1:5" ht="11.25">
      <c r="A28" s="2" t="s">
        <v>101</v>
      </c>
      <c r="B28" s="9">
        <v>14760.382</v>
      </c>
      <c r="C28" s="9">
        <v>14003.545</v>
      </c>
      <c r="D28" s="9">
        <v>13637.905</v>
      </c>
      <c r="E28" s="9">
        <v>12677.464</v>
      </c>
    </row>
    <row r="29" spans="1:5" ht="11.25">
      <c r="A29" s="2" t="s">
        <v>102</v>
      </c>
      <c r="B29" s="9">
        <v>14264.893</v>
      </c>
      <c r="C29" s="9">
        <v>12763.427</v>
      </c>
      <c r="D29" s="9">
        <v>14411.881</v>
      </c>
      <c r="E29" s="9">
        <v>14131.597</v>
      </c>
    </row>
    <row r="30" spans="1:5" ht="11.25">
      <c r="A30" s="2" t="s">
        <v>103</v>
      </c>
      <c r="B30" s="9">
        <v>13880.067</v>
      </c>
      <c r="C30" s="9">
        <v>14692.525</v>
      </c>
      <c r="D30" s="9">
        <v>16132.049</v>
      </c>
      <c r="E30" s="9">
        <v>14686.176</v>
      </c>
    </row>
    <row r="32" spans="2:5" ht="11.25">
      <c r="B32" s="12">
        <f>SUM(B19:B31)</f>
        <v>175537.93300000005</v>
      </c>
      <c r="C32" s="12">
        <f>SUM(C19:C31)</f>
        <v>140281.741</v>
      </c>
      <c r="D32" s="12">
        <f>SUM(D19:D31)</f>
        <v>160810.81699999998</v>
      </c>
      <c r="E32" s="12">
        <f>SUM(E19:E31)</f>
        <v>160882.165</v>
      </c>
    </row>
    <row r="34" spans="1:2" ht="12">
      <c r="A34" s="149" t="s">
        <v>82</v>
      </c>
      <c r="B34" s="14" t="s">
        <v>200</v>
      </c>
    </row>
    <row r="35" ht="11.25">
      <c r="A35" s="149" t="s">
        <v>203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zoomScalePageLayoutView="0" workbookViewId="0" topLeftCell="E10">
      <selection activeCell="G15" sqref="G15"/>
    </sheetView>
  </sheetViews>
  <sheetFormatPr defaultColWidth="8.7109375" defaultRowHeight="11.25" customHeight="1"/>
  <cols>
    <col min="1" max="1" width="29.8515625" style="2" customWidth="1"/>
    <col min="2" max="5" width="11.7109375" style="2" customWidth="1"/>
    <col min="6" max="49" width="10.00390625" style="2" customWidth="1"/>
    <col min="50" max="16384" width="8.7109375" style="2" customWidth="1"/>
  </cols>
  <sheetData>
    <row r="1" ht="11.25" customHeight="1">
      <c r="A1" s="1" t="s">
        <v>0</v>
      </c>
    </row>
    <row r="2" spans="1:2" ht="12">
      <c r="A2" s="1" t="s">
        <v>1</v>
      </c>
      <c r="B2" s="3" t="s">
        <v>2</v>
      </c>
    </row>
    <row r="3" spans="1:2" ht="11.25">
      <c r="A3" s="1" t="s">
        <v>3</v>
      </c>
      <c r="B3" s="1" t="s">
        <v>4</v>
      </c>
    </row>
    <row r="5" spans="1:3" ht="12">
      <c r="A5" s="3" t="s">
        <v>5</v>
      </c>
      <c r="C5" s="1" t="s">
        <v>6</v>
      </c>
    </row>
    <row r="6" spans="1:3" ht="12">
      <c r="A6" s="3" t="s">
        <v>7</v>
      </c>
      <c r="C6" s="1" t="s">
        <v>8</v>
      </c>
    </row>
    <row r="7" spans="1:3" ht="12">
      <c r="A7" s="3" t="s">
        <v>9</v>
      </c>
      <c r="C7" s="1" t="s">
        <v>10</v>
      </c>
    </row>
    <row r="8" spans="1:3" ht="12">
      <c r="A8" s="3" t="s">
        <v>11</v>
      </c>
      <c r="C8" s="1" t="s">
        <v>12</v>
      </c>
    </row>
    <row r="10" spans="1:49" ht="12">
      <c r="A10" s="4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5" t="s">
        <v>27</v>
      </c>
      <c r="P10" s="5" t="s">
        <v>28</v>
      </c>
      <c r="Q10" s="5" t="s">
        <v>29</v>
      </c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  <c r="AD10" s="5" t="s">
        <v>42</v>
      </c>
      <c r="AE10" s="5" t="s">
        <v>43</v>
      </c>
      <c r="AF10" s="5" t="s">
        <v>44</v>
      </c>
      <c r="AG10" s="5" t="s">
        <v>45</v>
      </c>
      <c r="AH10" s="5" t="s">
        <v>46</v>
      </c>
      <c r="AI10" s="5" t="s">
        <v>47</v>
      </c>
      <c r="AJ10" s="5" t="s">
        <v>48</v>
      </c>
      <c r="AK10" s="5" t="s">
        <v>49</v>
      </c>
      <c r="AL10" s="5" t="s">
        <v>50</v>
      </c>
      <c r="AM10" s="5" t="s">
        <v>51</v>
      </c>
      <c r="AN10" s="5" t="s">
        <v>52</v>
      </c>
      <c r="AO10" s="5" t="s">
        <v>53</v>
      </c>
      <c r="AP10" s="5" t="s">
        <v>54</v>
      </c>
      <c r="AQ10" s="5" t="s">
        <v>55</v>
      </c>
      <c r="AR10" s="5" t="s">
        <v>56</v>
      </c>
      <c r="AS10" s="5" t="s">
        <v>57</v>
      </c>
      <c r="AT10" s="5" t="s">
        <v>58</v>
      </c>
      <c r="AU10" s="5" t="s">
        <v>59</v>
      </c>
      <c r="AV10" s="5" t="s">
        <v>60</v>
      </c>
      <c r="AW10" s="5" t="s">
        <v>61</v>
      </c>
    </row>
    <row r="11" spans="1:49" ht="12">
      <c r="A11" s="6" t="s">
        <v>62</v>
      </c>
      <c r="B11" s="7" t="s">
        <v>63</v>
      </c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7" t="s">
        <v>63</v>
      </c>
      <c r="N11" s="7" t="s">
        <v>63</v>
      </c>
      <c r="O11" s="7" t="s">
        <v>63</v>
      </c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7" t="s">
        <v>63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</row>
    <row r="12" spans="1:49" ht="12">
      <c r="A12" s="8" t="s">
        <v>64</v>
      </c>
      <c r="B12" s="9">
        <v>31767.728</v>
      </c>
      <c r="C12" s="9">
        <v>28078.071</v>
      </c>
      <c r="D12" s="9">
        <v>26199.984</v>
      </c>
      <c r="E12" s="9">
        <v>25471.245</v>
      </c>
      <c r="F12" s="9">
        <v>25150.317</v>
      </c>
      <c r="G12" s="10">
        <v>21905.87</v>
      </c>
      <c r="H12" s="9">
        <v>24199.805</v>
      </c>
      <c r="I12" s="9">
        <v>24185.312</v>
      </c>
      <c r="J12" s="9">
        <v>23396.025</v>
      </c>
      <c r="K12" s="9">
        <v>25485.394</v>
      </c>
      <c r="L12" s="9">
        <v>26803.454</v>
      </c>
      <c r="M12" s="9">
        <v>25048.967</v>
      </c>
      <c r="N12" s="9">
        <v>25536.368</v>
      </c>
      <c r="O12" s="9">
        <v>20163.423</v>
      </c>
      <c r="P12" s="9">
        <v>19969.085</v>
      </c>
      <c r="Q12" s="9">
        <v>15711.051</v>
      </c>
      <c r="R12" s="10">
        <v>14806.01</v>
      </c>
      <c r="S12" s="9">
        <v>16959.477</v>
      </c>
      <c r="T12" s="9">
        <v>18078.916</v>
      </c>
      <c r="U12" s="10">
        <v>20874.8</v>
      </c>
      <c r="V12" s="9">
        <v>20735.612</v>
      </c>
      <c r="W12" s="10">
        <v>23472.8</v>
      </c>
      <c r="X12" s="10">
        <v>24552.8</v>
      </c>
      <c r="Y12" s="9">
        <v>24169.094</v>
      </c>
      <c r="Z12" s="9">
        <v>25927.926</v>
      </c>
      <c r="AA12" s="9">
        <v>21092.271</v>
      </c>
      <c r="AB12" s="10">
        <v>22120.37</v>
      </c>
      <c r="AC12" s="9">
        <v>20685.793</v>
      </c>
      <c r="AD12" s="9">
        <v>18519.268</v>
      </c>
      <c r="AE12" s="9">
        <v>19886.135</v>
      </c>
      <c r="AF12" s="9">
        <v>21648.221</v>
      </c>
      <c r="AG12" s="9">
        <v>23243.351</v>
      </c>
      <c r="AH12" s="9">
        <v>24148.684</v>
      </c>
      <c r="AI12" s="10">
        <v>25355.57</v>
      </c>
      <c r="AJ12" s="9">
        <v>25796.605</v>
      </c>
      <c r="AK12" s="9">
        <v>28351.379</v>
      </c>
      <c r="AL12" s="9">
        <v>27259.558</v>
      </c>
      <c r="AM12" s="9">
        <v>21963.032</v>
      </c>
      <c r="AN12" s="9">
        <v>27529.413</v>
      </c>
      <c r="AO12" s="9">
        <v>22722.542</v>
      </c>
      <c r="AP12" s="9">
        <v>22776.659</v>
      </c>
      <c r="AQ12" s="9">
        <v>23523.095</v>
      </c>
      <c r="AR12" s="9">
        <v>24529.453</v>
      </c>
      <c r="AS12" s="9">
        <v>24810.851</v>
      </c>
      <c r="AT12" s="9">
        <v>23851.076</v>
      </c>
      <c r="AU12" s="10">
        <v>24021</v>
      </c>
      <c r="AV12" s="9">
        <v>25206.201</v>
      </c>
      <c r="AW12" s="9">
        <v>25660.523</v>
      </c>
    </row>
    <row r="14" ht="12">
      <c r="A14" s="3" t="s">
        <v>65</v>
      </c>
    </row>
    <row r="15" spans="1:9" ht="14.25">
      <c r="A15" s="3" t="s">
        <v>66</v>
      </c>
      <c r="B15" s="1" t="s">
        <v>67</v>
      </c>
      <c r="H15" s="120" t="s">
        <v>194</v>
      </c>
      <c r="I15" t="s">
        <v>199</v>
      </c>
    </row>
    <row r="16" spans="8:9" ht="11.25" customHeight="1">
      <c r="H16" s="148" t="s">
        <v>203</v>
      </c>
      <c r="I16" s="147"/>
    </row>
    <row r="18" spans="2:5" ht="11.25" customHeight="1">
      <c r="B18" s="11">
        <v>2019</v>
      </c>
      <c r="C18" s="11">
        <v>2020</v>
      </c>
      <c r="D18" s="11">
        <v>2021</v>
      </c>
      <c r="E18" s="11">
        <v>2022</v>
      </c>
    </row>
    <row r="19" spans="1:5" ht="11.25" customHeight="1">
      <c r="A19" s="2" t="s">
        <v>92</v>
      </c>
      <c r="B19" s="9">
        <v>31767.728</v>
      </c>
      <c r="C19" s="9">
        <v>25536.368</v>
      </c>
      <c r="D19" s="9">
        <v>25927.926</v>
      </c>
      <c r="E19" s="9">
        <v>27259.558</v>
      </c>
    </row>
    <row r="20" spans="1:5" ht="11.25" customHeight="1">
      <c r="A20" s="2" t="s">
        <v>93</v>
      </c>
      <c r="B20" s="9">
        <v>28078.071</v>
      </c>
      <c r="C20" s="9">
        <v>20163.423</v>
      </c>
      <c r="D20" s="9">
        <v>21092.271</v>
      </c>
      <c r="E20" s="9">
        <v>21963.032</v>
      </c>
    </row>
    <row r="21" spans="1:5" ht="11.25" customHeight="1">
      <c r="A21" s="2" t="s">
        <v>94</v>
      </c>
      <c r="B21" s="9">
        <v>26199.984</v>
      </c>
      <c r="C21" s="9">
        <v>19969.085</v>
      </c>
      <c r="D21" s="10">
        <v>22120.37</v>
      </c>
      <c r="E21" s="9">
        <v>27529.413</v>
      </c>
    </row>
    <row r="22" spans="1:5" ht="11.25" customHeight="1">
      <c r="A22" s="2" t="s">
        <v>95</v>
      </c>
      <c r="B22" s="9">
        <v>25471.245</v>
      </c>
      <c r="C22" s="9">
        <v>15711.051</v>
      </c>
      <c r="D22" s="9">
        <v>20685.793</v>
      </c>
      <c r="E22" s="9">
        <v>22722.542</v>
      </c>
    </row>
    <row r="23" spans="1:5" ht="11.25" customHeight="1">
      <c r="A23" s="2" t="s">
        <v>96</v>
      </c>
      <c r="B23" s="9">
        <v>25150.317</v>
      </c>
      <c r="C23" s="10">
        <v>14806.01</v>
      </c>
      <c r="D23" s="9">
        <v>18519.268</v>
      </c>
      <c r="E23" s="9">
        <v>22776.659</v>
      </c>
    </row>
    <row r="24" spans="1:5" ht="11.25" customHeight="1">
      <c r="A24" s="2" t="s">
        <v>97</v>
      </c>
      <c r="B24" s="10">
        <v>21905.87</v>
      </c>
      <c r="C24" s="9">
        <v>16959.477</v>
      </c>
      <c r="D24" s="9">
        <v>19886.135</v>
      </c>
      <c r="E24" s="9">
        <v>23523.095</v>
      </c>
    </row>
    <row r="25" spans="1:5" ht="11.25" customHeight="1">
      <c r="A25" s="2" t="s">
        <v>98</v>
      </c>
      <c r="B25" s="9">
        <v>24199.805</v>
      </c>
      <c r="C25" s="9">
        <v>18078.916</v>
      </c>
      <c r="D25" s="9">
        <v>21648.221</v>
      </c>
      <c r="E25" s="9">
        <v>24529.453</v>
      </c>
    </row>
    <row r="26" spans="1:5" ht="11.25" customHeight="1">
      <c r="A26" s="2" t="s">
        <v>99</v>
      </c>
      <c r="B26" s="9">
        <v>24185.312</v>
      </c>
      <c r="C26" s="10">
        <v>20874.8</v>
      </c>
      <c r="D26" s="9">
        <v>23243.351</v>
      </c>
      <c r="E26" s="9">
        <v>24810.851</v>
      </c>
    </row>
    <row r="27" spans="1:5" ht="11.25" customHeight="1">
      <c r="A27" s="2" t="s">
        <v>100</v>
      </c>
      <c r="B27" s="9">
        <v>23396.025</v>
      </c>
      <c r="C27" s="9">
        <v>20735.612</v>
      </c>
      <c r="D27" s="9">
        <v>24148.684</v>
      </c>
      <c r="E27" s="9">
        <v>23851.076</v>
      </c>
    </row>
    <row r="28" spans="1:5" ht="11.25" customHeight="1">
      <c r="A28" s="2" t="s">
        <v>101</v>
      </c>
      <c r="B28" s="9">
        <v>25485.394</v>
      </c>
      <c r="C28" s="10">
        <v>23472.8</v>
      </c>
      <c r="D28" s="10">
        <v>25355.57</v>
      </c>
      <c r="E28" s="10">
        <v>24021</v>
      </c>
    </row>
    <row r="29" spans="1:5" ht="11.25" customHeight="1">
      <c r="A29" s="2" t="s">
        <v>102</v>
      </c>
      <c r="B29" s="9">
        <v>26803.454</v>
      </c>
      <c r="C29" s="10">
        <v>24552.8</v>
      </c>
      <c r="D29" s="9">
        <v>25796.605</v>
      </c>
      <c r="E29" s="9">
        <v>25206.201</v>
      </c>
    </row>
    <row r="30" spans="1:5" ht="11.25" customHeight="1">
      <c r="A30" s="2" t="s">
        <v>103</v>
      </c>
      <c r="B30" s="9">
        <v>25048.967</v>
      </c>
      <c r="C30" s="9">
        <v>24169.094</v>
      </c>
      <c r="D30" s="9">
        <v>28351.379</v>
      </c>
      <c r="E30" s="9">
        <v>25660.523</v>
      </c>
    </row>
    <row r="32" spans="2:5" ht="11.25" customHeight="1">
      <c r="B32" s="12">
        <f>SUM(B19:B31)</f>
        <v>307692.172</v>
      </c>
      <c r="C32" s="12">
        <f>SUM(C19:C31)</f>
        <v>245029.43599999996</v>
      </c>
      <c r="D32" s="12">
        <f>SUM(D19:D31)</f>
        <v>276775.57300000003</v>
      </c>
      <c r="E32" s="12">
        <f>SUM(E19:E31)</f>
        <v>293853.403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31">
      <selection activeCell="A48" sqref="A48"/>
    </sheetView>
  </sheetViews>
  <sheetFormatPr defaultColWidth="9.140625" defaultRowHeight="15"/>
  <cols>
    <col min="1" max="1" width="19.8515625" style="2" customWidth="1"/>
    <col min="2" max="53" width="10.00390625" style="2" customWidth="1"/>
    <col min="54" max="54" width="11.8515625" style="2" bestFit="1" customWidth="1"/>
    <col min="55" max="55" width="10.421875" style="2" bestFit="1" customWidth="1"/>
    <col min="56" max="16384" width="9.140625" style="2" customWidth="1"/>
  </cols>
  <sheetData>
    <row r="1" ht="11.25">
      <c r="A1" s="1" t="s">
        <v>104</v>
      </c>
    </row>
    <row r="2" spans="1:2" ht="12">
      <c r="A2" s="1" t="s">
        <v>1</v>
      </c>
      <c r="B2" s="3" t="s">
        <v>105</v>
      </c>
    </row>
    <row r="3" spans="1:2" ht="11.25">
      <c r="A3" s="1" t="s">
        <v>3</v>
      </c>
      <c r="B3" s="1" t="s">
        <v>106</v>
      </c>
    </row>
    <row r="4" ht="11.25" customHeight="1"/>
    <row r="5" spans="1:3" ht="12">
      <c r="A5" s="3" t="s">
        <v>5</v>
      </c>
      <c r="C5" s="1" t="s">
        <v>6</v>
      </c>
    </row>
    <row r="6" spans="1:3" ht="12">
      <c r="A6" s="3" t="s">
        <v>9</v>
      </c>
      <c r="C6" s="1" t="s">
        <v>107</v>
      </c>
    </row>
    <row r="7" spans="1:3" ht="12">
      <c r="A7" s="3" t="s">
        <v>11</v>
      </c>
      <c r="C7" s="1" t="s">
        <v>12</v>
      </c>
    </row>
    <row r="8" spans="1:3" ht="12">
      <c r="A8" s="3" t="s">
        <v>108</v>
      </c>
      <c r="C8" s="1" t="s">
        <v>64</v>
      </c>
    </row>
    <row r="9" ht="11.25" customHeight="1"/>
    <row r="10" spans="1:55" ht="12">
      <c r="A10" s="4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5" t="s">
        <v>26</v>
      </c>
      <c r="O10" s="5" t="s">
        <v>27</v>
      </c>
      <c r="P10" s="5" t="s">
        <v>28</v>
      </c>
      <c r="Q10" s="5" t="s">
        <v>29</v>
      </c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  <c r="AD10" s="5" t="s">
        <v>42</v>
      </c>
      <c r="AE10" s="5" t="s">
        <v>43</v>
      </c>
      <c r="AF10" s="5" t="s">
        <v>44</v>
      </c>
      <c r="AG10" s="5" t="s">
        <v>45</v>
      </c>
      <c r="AH10" s="5" t="s">
        <v>46</v>
      </c>
      <c r="AI10" s="5" t="s">
        <v>47</v>
      </c>
      <c r="AJ10" s="5" t="s">
        <v>48</v>
      </c>
      <c r="AK10" s="5" t="s">
        <v>49</v>
      </c>
      <c r="AL10" s="5" t="s">
        <v>50</v>
      </c>
      <c r="AM10" s="5" t="s">
        <v>51</v>
      </c>
      <c r="AN10" s="5" t="s">
        <v>52</v>
      </c>
      <c r="AO10" s="5" t="s">
        <v>53</v>
      </c>
      <c r="AP10" s="5" t="s">
        <v>54</v>
      </c>
      <c r="AQ10" s="5" t="s">
        <v>55</v>
      </c>
      <c r="AR10" s="5" t="s">
        <v>56</v>
      </c>
      <c r="AS10" s="5" t="s">
        <v>57</v>
      </c>
      <c r="AT10" s="5" t="s">
        <v>58</v>
      </c>
      <c r="AU10" s="5" t="s">
        <v>59</v>
      </c>
      <c r="AV10" s="5" t="s">
        <v>60</v>
      </c>
      <c r="AW10" s="5" t="s">
        <v>61</v>
      </c>
      <c r="AX10" s="29" t="s">
        <v>109</v>
      </c>
      <c r="AY10" s="29" t="s">
        <v>110</v>
      </c>
      <c r="AZ10" s="29" t="s">
        <v>111</v>
      </c>
      <c r="BA10" s="29" t="s">
        <v>112</v>
      </c>
      <c r="BB10" s="30" t="s">
        <v>113</v>
      </c>
      <c r="BC10" s="2" t="s">
        <v>114</v>
      </c>
    </row>
    <row r="11" spans="1:55" ht="12">
      <c r="A11" s="8" t="s">
        <v>115</v>
      </c>
      <c r="B11" s="9">
        <v>4710.443</v>
      </c>
      <c r="C11" s="9">
        <v>3336.474</v>
      </c>
      <c r="D11" s="9">
        <v>4199.213</v>
      </c>
      <c r="E11" s="10">
        <v>2899.64</v>
      </c>
      <c r="F11" s="9">
        <v>3735.785</v>
      </c>
      <c r="G11" s="9">
        <v>3099.697</v>
      </c>
      <c r="H11" s="9">
        <v>3488.841</v>
      </c>
      <c r="I11" s="9">
        <v>3598.929</v>
      </c>
      <c r="J11" s="9">
        <v>3846.194</v>
      </c>
      <c r="K11" s="9">
        <v>3453.636</v>
      </c>
      <c r="L11" s="9">
        <v>3843.597</v>
      </c>
      <c r="M11" s="9">
        <v>4489.728</v>
      </c>
      <c r="N11" s="9">
        <v>4255.522</v>
      </c>
      <c r="O11" s="9">
        <v>3728.412</v>
      </c>
      <c r="P11" s="9">
        <v>4243.437</v>
      </c>
      <c r="Q11" s="9">
        <v>3228.289</v>
      </c>
      <c r="R11" s="9">
        <v>3605.321</v>
      </c>
      <c r="S11" s="9">
        <v>3841.627</v>
      </c>
      <c r="T11" s="9">
        <v>4332.832</v>
      </c>
      <c r="U11" s="9">
        <v>4788.447</v>
      </c>
      <c r="V11" s="9">
        <v>4098.593</v>
      </c>
      <c r="W11" s="9">
        <v>4229.123</v>
      </c>
      <c r="X11" s="9">
        <v>3631.076</v>
      </c>
      <c r="Y11" s="9">
        <v>4009.717</v>
      </c>
      <c r="Z11" s="9">
        <v>4235.687</v>
      </c>
      <c r="AA11" s="9">
        <v>3862.914</v>
      </c>
      <c r="AB11" s="9">
        <v>4960.301</v>
      </c>
      <c r="AC11" s="9">
        <v>4170.885</v>
      </c>
      <c r="AD11" s="9">
        <v>4099.575</v>
      </c>
      <c r="AE11" s="9">
        <v>4077.273</v>
      </c>
      <c r="AF11" s="9">
        <v>4606.264</v>
      </c>
      <c r="AG11" s="9">
        <v>3918.847</v>
      </c>
      <c r="AH11" s="9">
        <v>4251.693</v>
      </c>
      <c r="AI11" s="10">
        <v>4786.56</v>
      </c>
      <c r="AJ11" s="9">
        <v>4741.081</v>
      </c>
      <c r="AK11" s="10">
        <v>4218.1</v>
      </c>
      <c r="AL11" s="9">
        <v>4388.058</v>
      </c>
      <c r="AM11" s="9">
        <v>4266.507</v>
      </c>
      <c r="AN11" s="9">
        <v>4605.504</v>
      </c>
      <c r="AO11" s="9">
        <v>4946.073</v>
      </c>
      <c r="AP11" s="9">
        <v>5440.878</v>
      </c>
      <c r="AQ11" s="9">
        <v>4659.256</v>
      </c>
      <c r="AR11" s="9">
        <v>5592.338</v>
      </c>
      <c r="AS11" s="9">
        <v>5672.625</v>
      </c>
      <c r="AT11" s="9">
        <v>5155.526</v>
      </c>
      <c r="AU11" s="9">
        <v>4986.471</v>
      </c>
      <c r="AV11" s="9">
        <v>5607.269</v>
      </c>
      <c r="AW11" s="9">
        <v>6076.763</v>
      </c>
      <c r="AX11" s="9">
        <f>SUM(B11:M11)</f>
        <v>44702.177</v>
      </c>
      <c r="AY11" s="9">
        <f>SUM(N11:Y11)</f>
        <v>47992.396</v>
      </c>
      <c r="AZ11" s="9">
        <f>SUM(Z11:AK11)</f>
        <v>51929.18</v>
      </c>
      <c r="BA11" s="9">
        <f>SUM(AL11:AW11)</f>
        <v>61397.268</v>
      </c>
      <c r="BB11" s="31">
        <f>(BA11-AX11)/AX11</f>
        <v>0.37347377958796035</v>
      </c>
      <c r="BC11" s="32">
        <f>BA11-AX11</f>
        <v>16695.090999999993</v>
      </c>
    </row>
    <row r="12" spans="1:55" ht="12">
      <c r="A12" s="8" t="s">
        <v>116</v>
      </c>
      <c r="B12" s="33">
        <v>3767.446</v>
      </c>
      <c r="C12" s="33">
        <v>2803.783</v>
      </c>
      <c r="D12" s="33">
        <v>2710.858</v>
      </c>
      <c r="E12" s="33">
        <v>2670.406</v>
      </c>
      <c r="F12" s="33">
        <v>3580.835</v>
      </c>
      <c r="G12" s="33">
        <v>3254.073</v>
      </c>
      <c r="H12" s="33">
        <v>3180.821</v>
      </c>
      <c r="I12" s="33">
        <v>3600.186</v>
      </c>
      <c r="J12" s="33">
        <v>3091.894</v>
      </c>
      <c r="K12" s="33">
        <v>3099.952</v>
      </c>
      <c r="L12" s="33">
        <v>3774.923</v>
      </c>
      <c r="M12" s="33">
        <v>4199.428</v>
      </c>
      <c r="N12" s="34">
        <v>3920.43</v>
      </c>
      <c r="O12" s="33">
        <v>3038.214</v>
      </c>
      <c r="P12" s="33">
        <v>4060.556</v>
      </c>
      <c r="Q12" s="33">
        <v>3023.038</v>
      </c>
      <c r="R12" s="33">
        <v>2839.756</v>
      </c>
      <c r="S12" s="33">
        <v>3225.608</v>
      </c>
      <c r="T12" s="33">
        <v>3829.673</v>
      </c>
      <c r="U12" s="33">
        <v>3377.718</v>
      </c>
      <c r="V12" s="33">
        <v>3412.613</v>
      </c>
      <c r="W12" s="33">
        <v>2501.881</v>
      </c>
      <c r="X12" s="33">
        <v>2782.866</v>
      </c>
      <c r="Y12" s="33">
        <v>3032.171</v>
      </c>
      <c r="Z12" s="33">
        <v>1664.026</v>
      </c>
      <c r="AA12" s="33">
        <v>2773.534</v>
      </c>
      <c r="AB12" s="33">
        <v>2784.156</v>
      </c>
      <c r="AC12" s="33">
        <v>2096.355</v>
      </c>
      <c r="AD12" s="33">
        <v>2536.387</v>
      </c>
      <c r="AE12" s="33">
        <v>2520.344</v>
      </c>
      <c r="AF12" s="33">
        <v>3129.645</v>
      </c>
      <c r="AG12" s="33">
        <v>2344.205</v>
      </c>
      <c r="AH12" s="33">
        <v>2600.984</v>
      </c>
      <c r="AI12" s="33">
        <v>2551.927</v>
      </c>
      <c r="AJ12" s="33">
        <v>2720.883</v>
      </c>
      <c r="AK12" s="33">
        <v>3633.306</v>
      </c>
      <c r="AL12" s="34">
        <v>2408.06</v>
      </c>
      <c r="AM12" s="33">
        <v>1937.009</v>
      </c>
      <c r="AN12" s="33">
        <v>2164.818</v>
      </c>
      <c r="AO12" s="33">
        <v>2324.831</v>
      </c>
      <c r="AP12" s="33">
        <v>2268.737</v>
      </c>
      <c r="AQ12" s="33">
        <v>2486.503</v>
      </c>
      <c r="AR12" s="33">
        <v>2229.496</v>
      </c>
      <c r="AS12" s="33">
        <v>2248.568</v>
      </c>
      <c r="AT12" s="33">
        <v>2183.976</v>
      </c>
      <c r="AU12" s="34">
        <v>2118.64</v>
      </c>
      <c r="AV12" s="33">
        <v>1863.608</v>
      </c>
      <c r="AW12" s="33">
        <v>2357.469</v>
      </c>
      <c r="AX12" s="9">
        <f aca="true" t="shared" si="0" ref="AX12:AX23">SUM(B12:M12)</f>
        <v>39734.605</v>
      </c>
      <c r="AY12" s="9">
        <f aca="true" t="shared" si="1" ref="AY12:AY23">SUM(N12:Y12)</f>
        <v>39044.524000000005</v>
      </c>
      <c r="AZ12" s="9">
        <f aca="true" t="shared" si="2" ref="AZ12:AZ23">SUM(Z12:AK12)</f>
        <v>31355.752000000004</v>
      </c>
      <c r="BA12" s="9">
        <f aca="true" t="shared" si="3" ref="BA12:BA23">SUM(AL12:AW12)</f>
        <v>26591.715</v>
      </c>
      <c r="BB12" s="31">
        <f aca="true" t="shared" si="4" ref="BB12:BB24">(BA12-AX12)/AX12</f>
        <v>-0.3307668466818785</v>
      </c>
      <c r="BC12" s="32">
        <f aca="true" t="shared" si="5" ref="BC12:BC24">BA12-AX12</f>
        <v>-13142.890000000003</v>
      </c>
    </row>
    <row r="13" spans="1:55" ht="12">
      <c r="A13" s="8" t="s">
        <v>117</v>
      </c>
      <c r="B13" s="9">
        <v>18855.023</v>
      </c>
      <c r="C13" s="9">
        <v>17496.517</v>
      </c>
      <c r="D13" s="9">
        <v>17124.588</v>
      </c>
      <c r="E13" s="10">
        <v>17338.04</v>
      </c>
      <c r="F13" s="9">
        <v>14748.596</v>
      </c>
      <c r="G13" s="9">
        <v>16422.225</v>
      </c>
      <c r="H13" s="9">
        <v>18587.404</v>
      </c>
      <c r="I13" s="9">
        <v>18486.209</v>
      </c>
      <c r="J13" s="9">
        <v>16969.129</v>
      </c>
      <c r="K13" s="9">
        <v>19518.409</v>
      </c>
      <c r="L13" s="9">
        <v>16400.055</v>
      </c>
      <c r="M13" s="10">
        <v>15124.06</v>
      </c>
      <c r="N13" s="9">
        <v>16601.742</v>
      </c>
      <c r="O13" s="9">
        <v>15239.275</v>
      </c>
      <c r="P13" s="9">
        <v>17597.452</v>
      </c>
      <c r="Q13" s="9">
        <v>13369.828</v>
      </c>
      <c r="R13" s="9">
        <v>14144.045</v>
      </c>
      <c r="S13" s="9">
        <v>13127.307</v>
      </c>
      <c r="T13" s="9">
        <v>12301.487</v>
      </c>
      <c r="U13" s="10">
        <v>13548.66</v>
      </c>
      <c r="V13" s="9">
        <v>12539.889</v>
      </c>
      <c r="W13" s="9">
        <v>13465.595</v>
      </c>
      <c r="X13" s="9">
        <v>11173.595</v>
      </c>
      <c r="Y13" s="9">
        <v>14052.622</v>
      </c>
      <c r="Z13" s="9">
        <v>14384.852</v>
      </c>
      <c r="AA13" s="10">
        <v>12360.48</v>
      </c>
      <c r="AB13" s="9">
        <v>13534.786</v>
      </c>
      <c r="AC13" s="9">
        <v>13017.634</v>
      </c>
      <c r="AD13" s="10">
        <v>13704.23</v>
      </c>
      <c r="AE13" s="9">
        <v>13665.027</v>
      </c>
      <c r="AF13" s="9">
        <v>15150.568</v>
      </c>
      <c r="AG13" s="9">
        <v>14854.919</v>
      </c>
      <c r="AH13" s="9">
        <v>14309.794</v>
      </c>
      <c r="AI13" s="9">
        <v>16233.945</v>
      </c>
      <c r="AJ13" s="9">
        <v>16508.864</v>
      </c>
      <c r="AK13" s="9">
        <v>13557.995</v>
      </c>
      <c r="AL13" s="9">
        <v>15723.761</v>
      </c>
      <c r="AM13" s="9">
        <v>15189.347</v>
      </c>
      <c r="AN13" s="9">
        <v>13712.789</v>
      </c>
      <c r="AO13" s="9">
        <v>12670.348</v>
      </c>
      <c r="AP13" s="9">
        <v>11537.055</v>
      </c>
      <c r="AQ13" s="9">
        <v>11114.815</v>
      </c>
      <c r="AR13" s="9">
        <v>11426.769</v>
      </c>
      <c r="AS13" s="9">
        <v>9789.056</v>
      </c>
      <c r="AT13" s="9">
        <v>9799.669</v>
      </c>
      <c r="AU13" s="9">
        <v>7897.562</v>
      </c>
      <c r="AV13" s="9">
        <v>8270.885</v>
      </c>
      <c r="AW13" s="9">
        <v>6247.957</v>
      </c>
      <c r="AX13" s="9">
        <f t="shared" si="0"/>
        <v>207070.25499999995</v>
      </c>
      <c r="AY13" s="9">
        <f t="shared" si="1"/>
        <v>167161.497</v>
      </c>
      <c r="AZ13" s="9">
        <f t="shared" si="2"/>
        <v>171283.09399999998</v>
      </c>
      <c r="BA13" s="9">
        <f t="shared" si="3"/>
        <v>133380.01299999998</v>
      </c>
      <c r="BB13" s="31">
        <f t="shared" si="4"/>
        <v>-0.35587072609728515</v>
      </c>
      <c r="BC13" s="32">
        <f t="shared" si="5"/>
        <v>-73690.24199999997</v>
      </c>
    </row>
    <row r="14" spans="1:55" ht="12">
      <c r="A14" s="8" t="s">
        <v>118</v>
      </c>
      <c r="B14" s="34">
        <v>676</v>
      </c>
      <c r="C14" s="34">
        <v>786</v>
      </c>
      <c r="D14" s="34">
        <v>654</v>
      </c>
      <c r="E14" s="34">
        <v>407</v>
      </c>
      <c r="F14" s="34">
        <v>620</v>
      </c>
      <c r="G14" s="34">
        <v>260</v>
      </c>
      <c r="H14" s="34">
        <v>689</v>
      </c>
      <c r="I14" s="34">
        <v>749</v>
      </c>
      <c r="J14" s="34">
        <v>664</v>
      </c>
      <c r="K14" s="34">
        <v>747</v>
      </c>
      <c r="L14" s="34">
        <v>415</v>
      </c>
      <c r="M14" s="34">
        <v>603</v>
      </c>
      <c r="N14" s="33">
        <v>934.751</v>
      </c>
      <c r="O14" s="33">
        <v>530.763</v>
      </c>
      <c r="P14" s="33">
        <v>564.011</v>
      </c>
      <c r="Q14" s="33">
        <v>478.019</v>
      </c>
      <c r="R14" s="34">
        <v>299</v>
      </c>
      <c r="S14" s="34">
        <v>305.4</v>
      </c>
      <c r="T14" s="33">
        <v>298.414</v>
      </c>
      <c r="U14" s="33">
        <v>390.446</v>
      </c>
      <c r="V14" s="33">
        <v>464.624</v>
      </c>
      <c r="W14" s="33">
        <v>697.564</v>
      </c>
      <c r="X14" s="33">
        <v>261.696</v>
      </c>
      <c r="Y14" s="33">
        <v>283.015</v>
      </c>
      <c r="Z14" s="33">
        <v>119.793</v>
      </c>
      <c r="AA14" s="34">
        <v>0</v>
      </c>
      <c r="AB14" s="34">
        <v>135</v>
      </c>
      <c r="AC14" s="34">
        <v>0</v>
      </c>
      <c r="AD14" s="33">
        <v>407.136</v>
      </c>
      <c r="AE14" s="34">
        <v>131.52</v>
      </c>
      <c r="AF14" s="34">
        <v>151.82</v>
      </c>
      <c r="AG14" s="34">
        <v>267.25</v>
      </c>
      <c r="AH14" s="33">
        <v>138.512</v>
      </c>
      <c r="AI14" s="33">
        <v>397.736</v>
      </c>
      <c r="AJ14" s="34">
        <v>31</v>
      </c>
      <c r="AK14" s="33">
        <v>138.424</v>
      </c>
      <c r="AL14" s="33">
        <v>137.615</v>
      </c>
      <c r="AM14" s="34">
        <v>126</v>
      </c>
      <c r="AN14" s="33">
        <v>551.459</v>
      </c>
      <c r="AO14" s="33">
        <v>525.083</v>
      </c>
      <c r="AP14" s="33">
        <v>897.381</v>
      </c>
      <c r="AQ14" s="33">
        <v>1630.245</v>
      </c>
      <c r="AR14" s="33">
        <v>1442.842</v>
      </c>
      <c r="AS14" s="33">
        <v>1401.423</v>
      </c>
      <c r="AT14" s="33">
        <v>772.752</v>
      </c>
      <c r="AU14" s="33">
        <v>1331.904</v>
      </c>
      <c r="AV14" s="33">
        <v>1383.525</v>
      </c>
      <c r="AW14" s="33">
        <v>1209.382</v>
      </c>
      <c r="AX14" s="9">
        <f t="shared" si="0"/>
        <v>7270</v>
      </c>
      <c r="AY14" s="9">
        <f t="shared" si="1"/>
        <v>5507.703</v>
      </c>
      <c r="AZ14" s="9">
        <f t="shared" si="2"/>
        <v>1918.1909999999998</v>
      </c>
      <c r="BA14" s="9">
        <f t="shared" si="3"/>
        <v>11409.610999999999</v>
      </c>
      <c r="BB14" s="31">
        <f t="shared" si="4"/>
        <v>0.5694100412654745</v>
      </c>
      <c r="BC14" s="32">
        <f t="shared" si="5"/>
        <v>4139.610999999999</v>
      </c>
    </row>
    <row r="15" spans="1:55" s="39" customFormat="1" ht="12">
      <c r="A15" s="35" t="s">
        <v>119</v>
      </c>
      <c r="B15" s="36">
        <v>1656.02</v>
      </c>
      <c r="C15" s="37">
        <v>1823.842</v>
      </c>
      <c r="D15" s="37">
        <v>1914.977</v>
      </c>
      <c r="E15" s="37">
        <v>1638.702</v>
      </c>
      <c r="F15" s="37">
        <v>1097.832</v>
      </c>
      <c r="G15" s="37">
        <v>1242.475</v>
      </c>
      <c r="H15" s="37">
        <v>1179.118</v>
      </c>
      <c r="I15" s="37">
        <v>1583.097</v>
      </c>
      <c r="J15" s="37">
        <v>1752.388</v>
      </c>
      <c r="K15" s="37">
        <v>1514.334</v>
      </c>
      <c r="L15" s="37">
        <v>1329.703</v>
      </c>
      <c r="M15" s="37">
        <v>2008.067</v>
      </c>
      <c r="N15" s="37">
        <v>1451.098</v>
      </c>
      <c r="O15" s="37">
        <v>1495.279</v>
      </c>
      <c r="P15" s="37">
        <v>1568.288</v>
      </c>
      <c r="Q15" s="36">
        <v>1685.92</v>
      </c>
      <c r="R15" s="36">
        <v>1630.32</v>
      </c>
      <c r="S15" s="37">
        <v>1735.054</v>
      </c>
      <c r="T15" s="37">
        <v>1845.867</v>
      </c>
      <c r="U15" s="36">
        <v>1304.67</v>
      </c>
      <c r="V15" s="37">
        <v>1287.391</v>
      </c>
      <c r="W15" s="37">
        <v>1192.719</v>
      </c>
      <c r="X15" s="37">
        <v>1347.155</v>
      </c>
      <c r="Y15" s="36">
        <v>1581.39</v>
      </c>
      <c r="Z15" s="37">
        <v>1523.465</v>
      </c>
      <c r="AA15" s="37">
        <v>1157.644</v>
      </c>
      <c r="AB15" s="37">
        <v>1350.391</v>
      </c>
      <c r="AC15" s="37">
        <v>1449.137</v>
      </c>
      <c r="AD15" s="37">
        <v>1679.406</v>
      </c>
      <c r="AE15" s="37">
        <v>1260.217</v>
      </c>
      <c r="AF15" s="37">
        <v>1305.221</v>
      </c>
      <c r="AG15" s="36">
        <v>1241.87</v>
      </c>
      <c r="AH15" s="37">
        <v>1718.515</v>
      </c>
      <c r="AI15" s="37">
        <v>2603.262</v>
      </c>
      <c r="AJ15" s="36">
        <v>1721.78</v>
      </c>
      <c r="AK15" s="37">
        <v>1413.404</v>
      </c>
      <c r="AL15" s="37">
        <v>1827.429</v>
      </c>
      <c r="AM15" s="37">
        <v>1351.739</v>
      </c>
      <c r="AN15" s="37">
        <v>1221.948</v>
      </c>
      <c r="AO15" s="36">
        <v>1617.62</v>
      </c>
      <c r="AP15" s="37">
        <v>2120.788</v>
      </c>
      <c r="AQ15" s="37">
        <v>1543.158</v>
      </c>
      <c r="AR15" s="37">
        <v>1702.881</v>
      </c>
      <c r="AS15" s="37">
        <v>1127.746</v>
      </c>
      <c r="AT15" s="36">
        <v>1651.05</v>
      </c>
      <c r="AU15" s="37">
        <v>1744.689</v>
      </c>
      <c r="AV15" s="37">
        <v>1566.797</v>
      </c>
      <c r="AW15" s="37">
        <v>1924.666</v>
      </c>
      <c r="AX15" s="37">
        <f t="shared" si="0"/>
        <v>18740.555</v>
      </c>
      <c r="AY15" s="37">
        <f t="shared" si="1"/>
        <v>18125.150999999998</v>
      </c>
      <c r="AZ15" s="37">
        <f t="shared" si="2"/>
        <v>18424.311999999998</v>
      </c>
      <c r="BA15" s="37">
        <f t="shared" si="3"/>
        <v>19400.511</v>
      </c>
      <c r="BB15" s="38">
        <f t="shared" si="4"/>
        <v>0.0352153925003821</v>
      </c>
      <c r="BC15" s="32">
        <f t="shared" si="5"/>
        <v>659.9559999999983</v>
      </c>
    </row>
    <row r="16" spans="1:55" s="39" customFormat="1" ht="12">
      <c r="A16" s="35" t="s">
        <v>120</v>
      </c>
      <c r="B16" s="40">
        <v>2502.038</v>
      </c>
      <c r="C16" s="40">
        <v>1822.242</v>
      </c>
      <c r="D16" s="40">
        <v>2397.985</v>
      </c>
      <c r="E16" s="40">
        <v>3277.611</v>
      </c>
      <c r="F16" s="40">
        <v>3088.374</v>
      </c>
      <c r="G16" s="40">
        <v>2696.646</v>
      </c>
      <c r="H16" s="41">
        <v>3229.25</v>
      </c>
      <c r="I16" s="40">
        <v>3351.947</v>
      </c>
      <c r="J16" s="40">
        <v>2824.368</v>
      </c>
      <c r="K16" s="40">
        <v>2973.478</v>
      </c>
      <c r="L16" s="40">
        <v>2609.326</v>
      </c>
      <c r="M16" s="40">
        <v>2862.398</v>
      </c>
      <c r="N16" s="40">
        <v>2204.564</v>
      </c>
      <c r="O16" s="40">
        <v>576.716</v>
      </c>
      <c r="P16" s="40">
        <v>126.895</v>
      </c>
      <c r="Q16" s="40">
        <v>195.601</v>
      </c>
      <c r="R16" s="41">
        <v>349.31</v>
      </c>
      <c r="S16" s="40">
        <v>284.189</v>
      </c>
      <c r="T16" s="40">
        <v>189.417</v>
      </c>
      <c r="U16" s="40">
        <v>281.092</v>
      </c>
      <c r="V16" s="40">
        <v>208.659</v>
      </c>
      <c r="W16" s="40">
        <v>578.606</v>
      </c>
      <c r="X16" s="40">
        <v>1798.413</v>
      </c>
      <c r="Y16" s="40">
        <v>2917.782</v>
      </c>
      <c r="Z16" s="40">
        <v>3362.133</v>
      </c>
      <c r="AA16" s="40">
        <v>2888.978</v>
      </c>
      <c r="AB16" s="40">
        <v>2953.267</v>
      </c>
      <c r="AC16" s="40">
        <v>2961.037</v>
      </c>
      <c r="AD16" s="40">
        <v>3005.021</v>
      </c>
      <c r="AE16" s="40">
        <v>2615.708</v>
      </c>
      <c r="AF16" s="41">
        <v>3293.31</v>
      </c>
      <c r="AG16" s="40">
        <v>2794.371</v>
      </c>
      <c r="AH16" s="40">
        <v>3331.151</v>
      </c>
      <c r="AI16" s="40">
        <v>2835.647</v>
      </c>
      <c r="AJ16" s="40">
        <v>3139.182</v>
      </c>
      <c r="AK16" s="40">
        <v>2906.309</v>
      </c>
      <c r="AL16" s="40">
        <v>1912.394</v>
      </c>
      <c r="AM16" s="41">
        <v>3085.79</v>
      </c>
      <c r="AN16" s="40">
        <v>2724.723</v>
      </c>
      <c r="AO16" s="40">
        <v>3224.944</v>
      </c>
      <c r="AP16" s="40">
        <v>2201.395</v>
      </c>
      <c r="AQ16" s="41">
        <v>1766.1</v>
      </c>
      <c r="AR16" s="40">
        <v>1461.359</v>
      </c>
      <c r="AS16" s="40">
        <v>2417.444</v>
      </c>
      <c r="AT16" s="40">
        <v>2613.232</v>
      </c>
      <c r="AU16" s="41">
        <v>3522.47</v>
      </c>
      <c r="AV16" s="40">
        <v>2532.828</v>
      </c>
      <c r="AW16" s="40">
        <v>3067.547</v>
      </c>
      <c r="AX16" s="37">
        <f t="shared" si="0"/>
        <v>33635.663</v>
      </c>
      <c r="AY16" s="37">
        <f t="shared" si="1"/>
        <v>9711.243999999999</v>
      </c>
      <c r="AZ16" s="37">
        <f t="shared" si="2"/>
        <v>36086.114</v>
      </c>
      <c r="BA16" s="37">
        <f t="shared" si="3"/>
        <v>30530.226000000002</v>
      </c>
      <c r="BB16" s="38">
        <f t="shared" si="4"/>
        <v>-0.09232572582261864</v>
      </c>
      <c r="BC16" s="32">
        <f t="shared" si="5"/>
        <v>-3105.436999999998</v>
      </c>
    </row>
    <row r="17" spans="1:55" ht="12">
      <c r="A17" s="8" t="s">
        <v>121</v>
      </c>
      <c r="B17" s="9">
        <v>3045.063</v>
      </c>
      <c r="C17" s="9">
        <v>2920.643</v>
      </c>
      <c r="D17" s="9">
        <v>3058.333</v>
      </c>
      <c r="E17" s="9">
        <v>3508.456</v>
      </c>
      <c r="F17" s="9">
        <v>2913.435</v>
      </c>
      <c r="G17" s="9">
        <v>3803.426</v>
      </c>
      <c r="H17" s="9">
        <v>2370.044</v>
      </c>
      <c r="I17" s="10">
        <v>3597.36</v>
      </c>
      <c r="J17" s="9">
        <v>3850.304</v>
      </c>
      <c r="K17" s="9">
        <v>3723.173</v>
      </c>
      <c r="L17" s="9">
        <v>2918.724</v>
      </c>
      <c r="M17" s="9">
        <v>3052.858</v>
      </c>
      <c r="N17" s="9">
        <v>2579.348</v>
      </c>
      <c r="O17" s="9">
        <v>4106.947</v>
      </c>
      <c r="P17" s="9">
        <v>2889.742</v>
      </c>
      <c r="Q17" s="9">
        <v>2198.333</v>
      </c>
      <c r="R17" s="9">
        <v>2688.488</v>
      </c>
      <c r="S17" s="9">
        <v>2933.136</v>
      </c>
      <c r="T17" s="9">
        <v>2961.711</v>
      </c>
      <c r="U17" s="9">
        <v>3255.324</v>
      </c>
      <c r="V17" s="9">
        <v>2464.501</v>
      </c>
      <c r="W17" s="10">
        <v>2805.44</v>
      </c>
      <c r="X17" s="9">
        <v>2735.939</v>
      </c>
      <c r="Y17" s="9">
        <v>1947.059</v>
      </c>
      <c r="Z17" s="9">
        <v>2410.756</v>
      </c>
      <c r="AA17" s="9">
        <v>1698.335</v>
      </c>
      <c r="AB17" s="9">
        <v>2868.665</v>
      </c>
      <c r="AC17" s="9">
        <v>1948.087</v>
      </c>
      <c r="AD17" s="9">
        <v>2562.364</v>
      </c>
      <c r="AE17" s="10">
        <v>1889.35</v>
      </c>
      <c r="AF17" s="10">
        <v>2776.82</v>
      </c>
      <c r="AG17" s="9">
        <v>2894.368</v>
      </c>
      <c r="AH17" s="9">
        <v>2095.891</v>
      </c>
      <c r="AI17" s="10">
        <v>2815.85</v>
      </c>
      <c r="AJ17" s="9">
        <v>2950.805</v>
      </c>
      <c r="AK17" s="9">
        <v>2599.607</v>
      </c>
      <c r="AL17" s="9">
        <v>2151.454</v>
      </c>
      <c r="AM17" s="9">
        <v>2213.191</v>
      </c>
      <c r="AN17" s="9">
        <v>2713.626</v>
      </c>
      <c r="AO17" s="10">
        <v>2397.73</v>
      </c>
      <c r="AP17" s="10">
        <v>2404.47</v>
      </c>
      <c r="AQ17" s="9">
        <v>2875.011</v>
      </c>
      <c r="AR17" s="9">
        <v>2003.482</v>
      </c>
      <c r="AS17" s="9">
        <v>1862.899</v>
      </c>
      <c r="AT17" s="9">
        <v>1406.603</v>
      </c>
      <c r="AU17" s="9">
        <v>1864.625</v>
      </c>
      <c r="AV17" s="9">
        <v>2405.639</v>
      </c>
      <c r="AW17" s="9">
        <v>2578.465</v>
      </c>
      <c r="AX17" s="9">
        <f t="shared" si="0"/>
        <v>38761.819</v>
      </c>
      <c r="AY17" s="9">
        <f t="shared" si="1"/>
        <v>33565.96799999999</v>
      </c>
      <c r="AZ17" s="9">
        <f t="shared" si="2"/>
        <v>29510.897999999997</v>
      </c>
      <c r="BA17" s="9">
        <f t="shared" si="3"/>
        <v>26877.195</v>
      </c>
      <c r="BB17" s="31">
        <f t="shared" si="4"/>
        <v>-0.30660645724598223</v>
      </c>
      <c r="BC17" s="32">
        <f t="shared" si="5"/>
        <v>-11884.624000000003</v>
      </c>
    </row>
    <row r="18" spans="1:55" ht="12">
      <c r="A18" s="8" t="s">
        <v>122</v>
      </c>
      <c r="B18" s="33">
        <v>3202.277</v>
      </c>
      <c r="C18" s="33">
        <v>3086.853</v>
      </c>
      <c r="D18" s="33">
        <v>3107.039</v>
      </c>
      <c r="E18" s="33">
        <v>2455.962</v>
      </c>
      <c r="F18" s="33">
        <v>2961.014</v>
      </c>
      <c r="G18" s="33">
        <v>3568.708</v>
      </c>
      <c r="H18" s="33">
        <v>3860.711</v>
      </c>
      <c r="I18" s="33">
        <v>3323.225</v>
      </c>
      <c r="J18" s="33">
        <v>3286.625</v>
      </c>
      <c r="K18" s="33">
        <v>3349.585</v>
      </c>
      <c r="L18" s="33">
        <v>3957.421</v>
      </c>
      <c r="M18" s="33">
        <v>4563.767</v>
      </c>
      <c r="N18" s="33">
        <v>4690.509</v>
      </c>
      <c r="O18" s="33">
        <v>4218.542</v>
      </c>
      <c r="P18" s="33">
        <v>4971.377</v>
      </c>
      <c r="Q18" s="33">
        <v>4857.401</v>
      </c>
      <c r="R18" s="33">
        <v>3597.153</v>
      </c>
      <c r="S18" s="33">
        <v>2618.825</v>
      </c>
      <c r="T18" s="33">
        <v>4442.742</v>
      </c>
      <c r="U18" s="33">
        <v>5030.506</v>
      </c>
      <c r="V18" s="33">
        <v>4571.736</v>
      </c>
      <c r="W18" s="33">
        <v>4776.979</v>
      </c>
      <c r="X18" s="33">
        <v>4123.298</v>
      </c>
      <c r="Y18" s="33">
        <v>3882.475</v>
      </c>
      <c r="Z18" s="33">
        <v>4104.375</v>
      </c>
      <c r="AA18" s="33">
        <v>3317.539</v>
      </c>
      <c r="AB18" s="34">
        <v>4152.35</v>
      </c>
      <c r="AC18" s="33">
        <v>3605.332</v>
      </c>
      <c r="AD18" s="34">
        <v>4781.21</v>
      </c>
      <c r="AE18" s="33">
        <v>4732.787</v>
      </c>
      <c r="AF18" s="33">
        <v>4744.816</v>
      </c>
      <c r="AG18" s="33">
        <v>4508.357</v>
      </c>
      <c r="AH18" s="33">
        <v>4639.222</v>
      </c>
      <c r="AI18" s="33">
        <v>4711.099</v>
      </c>
      <c r="AJ18" s="33">
        <v>4848.883</v>
      </c>
      <c r="AK18" s="33">
        <v>4665.561</v>
      </c>
      <c r="AL18" s="33">
        <v>4863.697</v>
      </c>
      <c r="AM18" s="33">
        <v>4967.008</v>
      </c>
      <c r="AN18" s="33">
        <v>4830.008</v>
      </c>
      <c r="AO18" s="33">
        <v>5367.945</v>
      </c>
      <c r="AP18" s="33">
        <v>6591.553</v>
      </c>
      <c r="AQ18" s="34">
        <v>5043.97</v>
      </c>
      <c r="AR18" s="33">
        <v>5990.424</v>
      </c>
      <c r="AS18" s="33">
        <v>6741.756</v>
      </c>
      <c r="AT18" s="33">
        <v>4944.836</v>
      </c>
      <c r="AU18" s="33">
        <v>5412.653</v>
      </c>
      <c r="AV18" s="33">
        <v>5675.209</v>
      </c>
      <c r="AW18" s="33">
        <v>6107.507</v>
      </c>
      <c r="AX18" s="9">
        <f t="shared" si="0"/>
        <v>40723.187</v>
      </c>
      <c r="AY18" s="9">
        <f t="shared" si="1"/>
        <v>51781.543</v>
      </c>
      <c r="AZ18" s="9">
        <f t="shared" si="2"/>
        <v>52811.53100000001</v>
      </c>
      <c r="BA18" s="9">
        <f t="shared" si="3"/>
        <v>66536.566</v>
      </c>
      <c r="BB18" s="31">
        <f t="shared" si="4"/>
        <v>0.6338742348431622</v>
      </c>
      <c r="BC18" s="32">
        <f t="shared" si="5"/>
        <v>25813.379000000008</v>
      </c>
    </row>
    <row r="19" spans="1:55" ht="12">
      <c r="A19" s="8" t="s">
        <v>123</v>
      </c>
      <c r="B19" s="9">
        <v>427.185</v>
      </c>
      <c r="C19" s="9">
        <v>599.163</v>
      </c>
      <c r="D19" s="9">
        <v>110.286</v>
      </c>
      <c r="E19" s="9">
        <v>95.197</v>
      </c>
      <c r="F19" s="9">
        <v>315.517</v>
      </c>
      <c r="G19" s="9">
        <v>122.324</v>
      </c>
      <c r="H19" s="9">
        <v>203.305</v>
      </c>
      <c r="I19" s="9">
        <v>393.328</v>
      </c>
      <c r="J19" s="9">
        <v>303.219</v>
      </c>
      <c r="K19" s="9">
        <v>361.543</v>
      </c>
      <c r="L19" s="9">
        <v>609.307</v>
      </c>
      <c r="M19" s="9">
        <v>942.235</v>
      </c>
      <c r="N19" s="9">
        <v>739.367</v>
      </c>
      <c r="O19" s="9">
        <v>740.793</v>
      </c>
      <c r="P19" s="9">
        <v>1019.692</v>
      </c>
      <c r="Q19" s="9">
        <v>957.088</v>
      </c>
      <c r="R19" s="9">
        <v>179.393</v>
      </c>
      <c r="S19" s="9">
        <v>223.229</v>
      </c>
      <c r="T19" s="9">
        <v>579.447</v>
      </c>
      <c r="U19" s="9">
        <v>690.249</v>
      </c>
      <c r="V19" s="9">
        <v>1212.709</v>
      </c>
      <c r="W19" s="9">
        <v>611.568</v>
      </c>
      <c r="X19" s="9">
        <v>655.617</v>
      </c>
      <c r="Y19" s="9">
        <v>704.536</v>
      </c>
      <c r="Z19" s="9">
        <v>157.587</v>
      </c>
      <c r="AA19" s="10">
        <v>396.44</v>
      </c>
      <c r="AB19" s="9">
        <v>783.849</v>
      </c>
      <c r="AC19" s="9">
        <v>748.009</v>
      </c>
      <c r="AD19" s="9">
        <v>690.562</v>
      </c>
      <c r="AE19" s="9">
        <v>1086.701</v>
      </c>
      <c r="AF19" s="9">
        <v>686.569</v>
      </c>
      <c r="AG19" s="9">
        <v>1167.412</v>
      </c>
      <c r="AH19" s="9">
        <v>733.674</v>
      </c>
      <c r="AI19" s="9">
        <v>472.198</v>
      </c>
      <c r="AJ19" s="9">
        <v>571.062</v>
      </c>
      <c r="AK19" s="9">
        <v>750.969</v>
      </c>
      <c r="AL19" s="10">
        <v>509.35</v>
      </c>
      <c r="AM19" s="9">
        <v>733.045</v>
      </c>
      <c r="AN19" s="9">
        <v>1142.054</v>
      </c>
      <c r="AO19" s="9">
        <v>693.694</v>
      </c>
      <c r="AP19" s="9">
        <v>1100.272</v>
      </c>
      <c r="AQ19" s="9">
        <v>2064.066</v>
      </c>
      <c r="AR19" s="9">
        <v>1795.174</v>
      </c>
      <c r="AS19" s="9">
        <v>780.749</v>
      </c>
      <c r="AT19" s="9">
        <v>1280.555</v>
      </c>
      <c r="AU19" s="9">
        <v>1213.229</v>
      </c>
      <c r="AV19" s="9">
        <v>894.181</v>
      </c>
      <c r="AW19" s="9">
        <v>987.027</v>
      </c>
      <c r="AX19" s="9">
        <f t="shared" si="0"/>
        <v>4482.609</v>
      </c>
      <c r="AY19" s="9">
        <f t="shared" si="1"/>
        <v>8313.687999999998</v>
      </c>
      <c r="AZ19" s="9">
        <f t="shared" si="2"/>
        <v>8245.032000000001</v>
      </c>
      <c r="BA19" s="9">
        <f t="shared" si="3"/>
        <v>13193.396</v>
      </c>
      <c r="BB19" s="31">
        <f t="shared" si="4"/>
        <v>1.9432404209245107</v>
      </c>
      <c r="BC19" s="32">
        <f t="shared" si="5"/>
        <v>8710.787</v>
      </c>
    </row>
    <row r="20" spans="1:55" s="39" customFormat="1" ht="12">
      <c r="A20" s="35" t="s">
        <v>124</v>
      </c>
      <c r="B20" s="37">
        <v>2622.882</v>
      </c>
      <c r="C20" s="37">
        <v>1766.656</v>
      </c>
      <c r="D20" s="37">
        <v>1824.267</v>
      </c>
      <c r="E20" s="37">
        <v>2357.691</v>
      </c>
      <c r="F20" s="37">
        <v>1589.161</v>
      </c>
      <c r="G20" s="37">
        <v>1644.186</v>
      </c>
      <c r="H20" s="37">
        <v>2107.325</v>
      </c>
      <c r="I20" s="37">
        <v>1566.801</v>
      </c>
      <c r="J20" s="37">
        <v>1704.982</v>
      </c>
      <c r="K20" s="36">
        <v>1985.92</v>
      </c>
      <c r="L20" s="36">
        <v>2088.45</v>
      </c>
      <c r="M20" s="37">
        <v>1721.335</v>
      </c>
      <c r="N20" s="37">
        <v>2023.202</v>
      </c>
      <c r="O20" s="37">
        <v>2112.208</v>
      </c>
      <c r="P20" s="37">
        <v>1383.955</v>
      </c>
      <c r="Q20" s="37">
        <v>1462.721</v>
      </c>
      <c r="R20" s="37">
        <v>1287.601</v>
      </c>
      <c r="S20" s="37">
        <v>1990.914</v>
      </c>
      <c r="T20" s="37">
        <v>1636.816</v>
      </c>
      <c r="U20" s="37">
        <v>1859.631</v>
      </c>
      <c r="V20" s="37">
        <v>1429.636</v>
      </c>
      <c r="W20" s="37">
        <v>1776.942</v>
      </c>
      <c r="X20" s="37">
        <v>2015.447</v>
      </c>
      <c r="Y20" s="37">
        <v>1439.833</v>
      </c>
      <c r="Z20" s="37">
        <v>1500.777</v>
      </c>
      <c r="AA20" s="37">
        <v>1939.966</v>
      </c>
      <c r="AB20" s="37">
        <v>1673.419</v>
      </c>
      <c r="AC20" s="37">
        <v>1514.014</v>
      </c>
      <c r="AD20" s="37">
        <v>1745.434</v>
      </c>
      <c r="AE20" s="37">
        <v>1796.273</v>
      </c>
      <c r="AF20" s="37">
        <v>1136.111</v>
      </c>
      <c r="AG20" s="37">
        <v>1372.656</v>
      </c>
      <c r="AH20" s="37">
        <v>2171.109</v>
      </c>
      <c r="AI20" s="37">
        <v>1225.379</v>
      </c>
      <c r="AJ20" s="37">
        <v>1719.996</v>
      </c>
      <c r="AK20" s="37">
        <v>2149.865</v>
      </c>
      <c r="AL20" s="37">
        <v>1745.528</v>
      </c>
      <c r="AM20" s="37">
        <v>1752.536</v>
      </c>
      <c r="AN20" s="37">
        <v>1216.993</v>
      </c>
      <c r="AO20" s="37">
        <v>1517.933</v>
      </c>
      <c r="AP20" s="37">
        <v>1633.225</v>
      </c>
      <c r="AQ20" s="37">
        <v>1346.827</v>
      </c>
      <c r="AR20" s="37">
        <v>1856.633</v>
      </c>
      <c r="AS20" s="37">
        <v>1459.431</v>
      </c>
      <c r="AT20" s="37">
        <v>1812.441</v>
      </c>
      <c r="AU20" s="37">
        <v>1769.712</v>
      </c>
      <c r="AV20" s="37">
        <v>1906.512</v>
      </c>
      <c r="AW20" s="37">
        <v>1992.727</v>
      </c>
      <c r="AX20" s="37">
        <f t="shared" si="0"/>
        <v>22979.656</v>
      </c>
      <c r="AY20" s="37">
        <f t="shared" si="1"/>
        <v>20418.906</v>
      </c>
      <c r="AZ20" s="37">
        <f t="shared" si="2"/>
        <v>19944.999000000003</v>
      </c>
      <c r="BA20" s="37">
        <f t="shared" si="3"/>
        <v>20010.498</v>
      </c>
      <c r="BB20" s="38">
        <f t="shared" si="4"/>
        <v>-0.12920811347219469</v>
      </c>
      <c r="BC20" s="32">
        <f t="shared" si="5"/>
        <v>-2969.1579999999994</v>
      </c>
    </row>
    <row r="21" spans="1:55" s="39" customFormat="1" ht="12">
      <c r="A21" s="35" t="s">
        <v>125</v>
      </c>
      <c r="B21" s="40">
        <v>4118.989</v>
      </c>
      <c r="C21" s="40">
        <v>3953.131</v>
      </c>
      <c r="D21" s="40">
        <v>5009.002</v>
      </c>
      <c r="E21" s="40">
        <v>4052.285</v>
      </c>
      <c r="F21" s="40">
        <v>5028.862</v>
      </c>
      <c r="G21" s="40">
        <v>4564.207</v>
      </c>
      <c r="H21" s="40">
        <v>4474.579</v>
      </c>
      <c r="I21" s="40">
        <v>4012.375</v>
      </c>
      <c r="J21" s="40">
        <v>3972.981</v>
      </c>
      <c r="K21" s="40">
        <v>3106.109</v>
      </c>
      <c r="L21" s="40">
        <v>3104.639</v>
      </c>
      <c r="M21" s="40">
        <v>2664.015</v>
      </c>
      <c r="N21" s="40">
        <v>2483.354</v>
      </c>
      <c r="O21" s="41">
        <v>1819.43</v>
      </c>
      <c r="P21" s="40">
        <v>2984.553</v>
      </c>
      <c r="Q21" s="40">
        <v>2049.143</v>
      </c>
      <c r="R21" s="40">
        <v>2454.671</v>
      </c>
      <c r="S21" s="40">
        <v>2307.522</v>
      </c>
      <c r="T21" s="40">
        <v>2778.574</v>
      </c>
      <c r="U21" s="41">
        <v>1816.2</v>
      </c>
      <c r="V21" s="40">
        <v>2823.544</v>
      </c>
      <c r="W21" s="41">
        <v>2336.62</v>
      </c>
      <c r="X21" s="40">
        <v>3039.605</v>
      </c>
      <c r="Y21" s="41">
        <v>2178.63</v>
      </c>
      <c r="Z21" s="40">
        <v>2247.345</v>
      </c>
      <c r="AA21" s="40">
        <v>2524.543</v>
      </c>
      <c r="AB21" s="40">
        <v>2515.982</v>
      </c>
      <c r="AC21" s="40">
        <v>2547.304</v>
      </c>
      <c r="AD21" s="40">
        <v>2442.899</v>
      </c>
      <c r="AE21" s="40">
        <v>3464.816</v>
      </c>
      <c r="AF21" s="40">
        <v>2937.771</v>
      </c>
      <c r="AG21" s="40">
        <v>2730.211</v>
      </c>
      <c r="AH21" s="40">
        <v>2579.031</v>
      </c>
      <c r="AI21" s="40">
        <v>3237.977</v>
      </c>
      <c r="AJ21" s="40">
        <v>2964.115</v>
      </c>
      <c r="AK21" s="40">
        <v>2505.562</v>
      </c>
      <c r="AL21" s="41">
        <v>2307.43</v>
      </c>
      <c r="AM21" s="40">
        <v>2806.108</v>
      </c>
      <c r="AN21" s="40">
        <v>2766.297</v>
      </c>
      <c r="AO21" s="40">
        <v>2376.802</v>
      </c>
      <c r="AP21" s="40">
        <v>3648.324</v>
      </c>
      <c r="AQ21" s="40">
        <v>3167.922</v>
      </c>
      <c r="AR21" s="40">
        <v>4055.227</v>
      </c>
      <c r="AS21" s="40">
        <v>3362.206</v>
      </c>
      <c r="AT21" s="40">
        <v>3525.745</v>
      </c>
      <c r="AU21" s="40">
        <v>3102.152</v>
      </c>
      <c r="AV21" s="40">
        <v>3630.094</v>
      </c>
      <c r="AW21" s="40">
        <v>2831.093</v>
      </c>
      <c r="AX21" s="37">
        <f t="shared" si="0"/>
        <v>48061.174</v>
      </c>
      <c r="AY21" s="37">
        <f t="shared" si="1"/>
        <v>29071.846</v>
      </c>
      <c r="AZ21" s="37">
        <f t="shared" si="2"/>
        <v>32697.555999999997</v>
      </c>
      <c r="BA21" s="37">
        <f t="shared" si="3"/>
        <v>37579.399999999994</v>
      </c>
      <c r="BB21" s="38">
        <f t="shared" si="4"/>
        <v>-0.21809234206388728</v>
      </c>
      <c r="BC21" s="32">
        <f t="shared" si="5"/>
        <v>-10481.774000000005</v>
      </c>
    </row>
    <row r="22" spans="1:55" s="39" customFormat="1" ht="12">
      <c r="A22" s="35" t="s">
        <v>126</v>
      </c>
      <c r="B22" s="37">
        <v>4487.121</v>
      </c>
      <c r="C22" s="37">
        <v>4160.212</v>
      </c>
      <c r="D22" s="37">
        <v>3706.071</v>
      </c>
      <c r="E22" s="37">
        <v>3832.448</v>
      </c>
      <c r="F22" s="37">
        <v>4744.524</v>
      </c>
      <c r="G22" s="37">
        <v>4451.555</v>
      </c>
      <c r="H22" s="37">
        <v>4510.989</v>
      </c>
      <c r="I22" s="37">
        <v>4376.491</v>
      </c>
      <c r="J22" s="37">
        <v>4141.562</v>
      </c>
      <c r="K22" s="37">
        <v>3002.477</v>
      </c>
      <c r="L22" s="37">
        <v>4475.213</v>
      </c>
      <c r="M22" s="37">
        <v>3121.386</v>
      </c>
      <c r="N22" s="37">
        <v>3498.983</v>
      </c>
      <c r="O22" s="36">
        <v>3380.29</v>
      </c>
      <c r="P22" s="37">
        <v>3015.875</v>
      </c>
      <c r="Q22" s="36">
        <v>5332.48</v>
      </c>
      <c r="R22" s="37">
        <v>6262.172</v>
      </c>
      <c r="S22" s="36">
        <v>3445.02</v>
      </c>
      <c r="T22" s="37">
        <v>2323.502</v>
      </c>
      <c r="U22" s="37">
        <v>3389.778</v>
      </c>
      <c r="V22" s="37">
        <v>3463.537</v>
      </c>
      <c r="W22" s="37">
        <v>3822.717</v>
      </c>
      <c r="X22" s="37">
        <v>3283.109</v>
      </c>
      <c r="Y22" s="37">
        <v>2764.368</v>
      </c>
      <c r="Z22" s="37">
        <v>2923.765</v>
      </c>
      <c r="AA22" s="37">
        <v>2709.074</v>
      </c>
      <c r="AB22" s="37">
        <v>2312.995</v>
      </c>
      <c r="AC22" s="37">
        <v>2315.571</v>
      </c>
      <c r="AD22" s="37">
        <v>2334.918</v>
      </c>
      <c r="AE22" s="37">
        <v>2405.445</v>
      </c>
      <c r="AF22" s="36">
        <v>2856.59</v>
      </c>
      <c r="AG22" s="37">
        <v>2927.666</v>
      </c>
      <c r="AH22" s="37">
        <v>2796.165</v>
      </c>
      <c r="AI22" s="37">
        <v>2841.349</v>
      </c>
      <c r="AJ22" s="37">
        <v>2381.633</v>
      </c>
      <c r="AK22" s="37">
        <v>2239.786</v>
      </c>
      <c r="AL22" s="37">
        <v>2947.766</v>
      </c>
      <c r="AM22" s="37">
        <v>2235.948</v>
      </c>
      <c r="AN22" s="37">
        <v>2554.672</v>
      </c>
      <c r="AO22" s="37">
        <v>3588.747</v>
      </c>
      <c r="AP22" s="37">
        <v>3692.392</v>
      </c>
      <c r="AQ22" s="37">
        <v>3669.767</v>
      </c>
      <c r="AR22" s="37">
        <v>4093.885</v>
      </c>
      <c r="AS22" s="37">
        <v>3946.154</v>
      </c>
      <c r="AT22" s="37">
        <v>4958.068</v>
      </c>
      <c r="AU22" s="37">
        <v>4400.786</v>
      </c>
      <c r="AV22" s="37">
        <v>4154.669</v>
      </c>
      <c r="AW22" s="37">
        <v>5256.037</v>
      </c>
      <c r="AX22" s="37">
        <f t="shared" si="0"/>
        <v>49010.049</v>
      </c>
      <c r="AY22" s="37">
        <f t="shared" si="1"/>
        <v>43981.83099999999</v>
      </c>
      <c r="AZ22" s="37">
        <f t="shared" si="2"/>
        <v>31044.957000000002</v>
      </c>
      <c r="BA22" s="37">
        <f t="shared" si="3"/>
        <v>45498.891</v>
      </c>
      <c r="BB22" s="38">
        <f t="shared" si="4"/>
        <v>-0.07164159333935773</v>
      </c>
      <c r="BC22" s="32">
        <f t="shared" si="5"/>
        <v>-3511.157999999996</v>
      </c>
    </row>
    <row r="23" spans="1:55" ht="12">
      <c r="A23" s="8" t="s">
        <v>127</v>
      </c>
      <c r="B23" s="34">
        <v>453</v>
      </c>
      <c r="C23" s="34">
        <v>643</v>
      </c>
      <c r="D23" s="34">
        <v>218</v>
      </c>
      <c r="E23" s="34">
        <v>509</v>
      </c>
      <c r="F23" s="34">
        <v>740</v>
      </c>
      <c r="G23" s="34">
        <v>727</v>
      </c>
      <c r="H23" s="34">
        <v>476</v>
      </c>
      <c r="I23" s="34">
        <v>311</v>
      </c>
      <c r="J23" s="34">
        <v>323</v>
      </c>
      <c r="K23" s="34">
        <v>329</v>
      </c>
      <c r="L23" s="33">
        <v>631.001</v>
      </c>
      <c r="M23" s="34">
        <v>526</v>
      </c>
      <c r="N23" s="33">
        <v>536.857</v>
      </c>
      <c r="O23" s="34">
        <v>78.4</v>
      </c>
      <c r="P23" s="33">
        <v>142.033</v>
      </c>
      <c r="Q23" s="34">
        <v>63</v>
      </c>
      <c r="R23" s="34">
        <v>264</v>
      </c>
      <c r="S23" s="33">
        <v>425.776</v>
      </c>
      <c r="T23" s="33">
        <v>305.118</v>
      </c>
      <c r="U23" s="33">
        <v>268.383</v>
      </c>
      <c r="V23" s="33">
        <v>537.496</v>
      </c>
      <c r="W23" s="33">
        <v>595.815</v>
      </c>
      <c r="X23" s="33">
        <v>245.366</v>
      </c>
      <c r="Y23" s="33">
        <v>392.977</v>
      </c>
      <c r="Z23" s="33">
        <v>153.792</v>
      </c>
      <c r="AA23" s="33">
        <v>221.331</v>
      </c>
      <c r="AB23" s="33">
        <v>351.409</v>
      </c>
      <c r="AC23" s="33">
        <v>356.799</v>
      </c>
      <c r="AD23" s="33">
        <v>455.631</v>
      </c>
      <c r="AE23" s="33">
        <v>417.459</v>
      </c>
      <c r="AF23" s="34">
        <v>370.73</v>
      </c>
      <c r="AG23" s="33">
        <v>875.814</v>
      </c>
      <c r="AH23" s="33">
        <v>637.383</v>
      </c>
      <c r="AI23" s="33">
        <v>275.171</v>
      </c>
      <c r="AJ23" s="33">
        <v>609.866</v>
      </c>
      <c r="AK23" s="33">
        <v>668.001</v>
      </c>
      <c r="AL23" s="33">
        <v>664.888</v>
      </c>
      <c r="AM23" s="33">
        <v>192.586</v>
      </c>
      <c r="AN23" s="33">
        <v>277.566</v>
      </c>
      <c r="AO23" s="33">
        <v>260.427</v>
      </c>
      <c r="AP23" s="33">
        <v>541.974</v>
      </c>
      <c r="AQ23" s="33">
        <v>1011.961</v>
      </c>
      <c r="AR23" s="33">
        <v>486.811</v>
      </c>
      <c r="AS23" s="33">
        <v>971.144</v>
      </c>
      <c r="AT23" s="33">
        <v>548.046</v>
      </c>
      <c r="AU23" s="33">
        <v>845.573</v>
      </c>
      <c r="AV23" s="33">
        <v>843.026</v>
      </c>
      <c r="AW23" s="33">
        <v>676.569</v>
      </c>
      <c r="AX23" s="9">
        <f t="shared" si="0"/>
        <v>5886.001</v>
      </c>
      <c r="AY23" s="9">
        <f t="shared" si="1"/>
        <v>3855.221</v>
      </c>
      <c r="AZ23" s="9">
        <f t="shared" si="2"/>
        <v>5393.386</v>
      </c>
      <c r="BA23" s="9">
        <f t="shared" si="3"/>
        <v>7320.571</v>
      </c>
      <c r="BB23" s="31">
        <f t="shared" si="4"/>
        <v>0.24372574860248913</v>
      </c>
      <c r="BC23" s="32">
        <f t="shared" si="5"/>
        <v>1434.5699999999997</v>
      </c>
    </row>
    <row r="24" spans="1:55" s="39" customFormat="1" ht="11.25" customHeight="1">
      <c r="A24" s="35" t="s">
        <v>128</v>
      </c>
      <c r="B24" s="37">
        <v>3073.222</v>
      </c>
      <c r="C24" s="37">
        <v>3317.217</v>
      </c>
      <c r="D24" s="37">
        <v>3707.875</v>
      </c>
      <c r="E24" s="37">
        <v>3226.379</v>
      </c>
      <c r="F24" s="37">
        <v>3220.637</v>
      </c>
      <c r="G24" s="37">
        <v>3169.561</v>
      </c>
      <c r="H24" s="37">
        <v>3376.563</v>
      </c>
      <c r="I24" s="37">
        <v>2936.886</v>
      </c>
      <c r="J24" s="37">
        <v>2719.711</v>
      </c>
      <c r="K24" s="37">
        <v>3193.992</v>
      </c>
      <c r="L24" s="37">
        <v>2719.995</v>
      </c>
      <c r="M24" s="37">
        <v>2690.997</v>
      </c>
      <c r="N24" s="37">
        <v>3852.949</v>
      </c>
      <c r="O24" s="37">
        <v>3017.534</v>
      </c>
      <c r="P24" s="37">
        <v>2589.024</v>
      </c>
      <c r="Q24" s="37">
        <v>2365.626</v>
      </c>
      <c r="R24" s="36">
        <v>2646.53</v>
      </c>
      <c r="S24" s="37">
        <v>3100.089</v>
      </c>
      <c r="T24" s="37">
        <v>3738.288</v>
      </c>
      <c r="U24" s="37">
        <v>3149.512</v>
      </c>
      <c r="V24" s="37">
        <v>3134.921</v>
      </c>
      <c r="W24" s="37">
        <v>3002.828</v>
      </c>
      <c r="X24" s="37">
        <v>3106.329</v>
      </c>
      <c r="Y24" s="37">
        <v>3106.746</v>
      </c>
      <c r="Z24" s="36">
        <v>3126.61</v>
      </c>
      <c r="AA24" s="37">
        <v>2652.784</v>
      </c>
      <c r="AB24" s="36">
        <v>3774.81</v>
      </c>
      <c r="AC24" s="37">
        <v>2985.011</v>
      </c>
      <c r="AD24" s="36">
        <v>3529.28</v>
      </c>
      <c r="AE24" s="37">
        <v>2585.512</v>
      </c>
      <c r="AF24" s="37">
        <v>3084.487</v>
      </c>
      <c r="AG24" s="37">
        <v>2949.653</v>
      </c>
      <c r="AH24" s="36">
        <v>2174.12</v>
      </c>
      <c r="AI24" s="37">
        <v>2673.981</v>
      </c>
      <c r="AJ24" s="37">
        <v>2729.154</v>
      </c>
      <c r="AK24" s="37">
        <v>3729.951</v>
      </c>
      <c r="AL24" s="37">
        <v>3763.913</v>
      </c>
      <c r="AM24" s="37">
        <v>3451.034</v>
      </c>
      <c r="AN24" s="37">
        <v>3319.855</v>
      </c>
      <c r="AO24" s="37">
        <v>3049.911</v>
      </c>
      <c r="AP24" s="37">
        <v>3022.885</v>
      </c>
      <c r="AQ24" s="37">
        <v>2487.454</v>
      </c>
      <c r="AR24" s="37">
        <v>3102.836</v>
      </c>
      <c r="AS24" s="37">
        <v>3167.987</v>
      </c>
      <c r="AT24" s="37">
        <v>2312.216</v>
      </c>
      <c r="AU24" s="37">
        <v>2513.168</v>
      </c>
      <c r="AV24" s="36">
        <v>2955</v>
      </c>
      <c r="AW24" s="37">
        <v>4293.442</v>
      </c>
      <c r="AX24" s="37">
        <f>SUM(B24:M24)</f>
        <v>37353.035</v>
      </c>
      <c r="AY24" s="37">
        <f>SUM(N24:Y24)</f>
        <v>36810.376</v>
      </c>
      <c r="AZ24" s="37">
        <f>SUM(Z24:AK24)</f>
        <v>35995.352999999996</v>
      </c>
      <c r="BA24" s="37">
        <f>SUM(AL24:AW24)</f>
        <v>37439.70100000001</v>
      </c>
      <c r="BB24" s="38">
        <f t="shared" si="4"/>
        <v>0.0023201862981148576</v>
      </c>
      <c r="BC24" s="32">
        <f t="shared" si="5"/>
        <v>86.66600000000471</v>
      </c>
    </row>
    <row r="25" spans="1:49" ht="11.25" customHeight="1">
      <c r="A25" s="42" t="s">
        <v>129</v>
      </c>
      <c r="AL25" s="2">
        <v>36478.33</v>
      </c>
      <c r="AM25" s="2">
        <v>36370.049</v>
      </c>
      <c r="AN25" s="2">
        <v>40146.43</v>
      </c>
      <c r="AO25" s="2">
        <v>37129.289</v>
      </c>
      <c r="AP25" s="2">
        <v>39307.879</v>
      </c>
      <c r="AQ25" s="2">
        <v>38963.518</v>
      </c>
      <c r="AR25" s="2">
        <v>40258.364</v>
      </c>
      <c r="AS25" s="2">
        <v>41034.618</v>
      </c>
      <c r="AT25" s="2">
        <v>40433.488</v>
      </c>
      <c r="AU25" s="2">
        <v>39030.942</v>
      </c>
      <c r="AV25" s="2">
        <v>38349.683</v>
      </c>
      <c r="AW25" s="2">
        <v>38858.082</v>
      </c>
    </row>
    <row r="26" ht="11.25" customHeight="1"/>
    <row r="27" ht="11.25" customHeight="1">
      <c r="AD27" s="115"/>
    </row>
    <row r="28" ht="11.25" customHeight="1">
      <c r="AD28" s="115"/>
    </row>
    <row r="29" ht="11.25" customHeight="1"/>
    <row r="30" ht="11.25" customHeight="1"/>
    <row r="31" spans="3:23" ht="11.25" customHeight="1">
      <c r="C31" s="2" t="s">
        <v>92</v>
      </c>
      <c r="D31" s="2" t="s">
        <v>93</v>
      </c>
      <c r="E31" s="2" t="s">
        <v>94</v>
      </c>
      <c r="F31" s="2" t="s">
        <v>95</v>
      </c>
      <c r="G31" s="2" t="s">
        <v>96</v>
      </c>
      <c r="H31" s="2" t="s">
        <v>97</v>
      </c>
      <c r="I31" s="2" t="s">
        <v>98</v>
      </c>
      <c r="J31" s="2" t="s">
        <v>99</v>
      </c>
      <c r="K31" s="2" t="s">
        <v>100</v>
      </c>
      <c r="L31" s="2" t="s">
        <v>101</v>
      </c>
      <c r="M31" s="2" t="s">
        <v>102</v>
      </c>
      <c r="N31" s="2" t="s">
        <v>103</v>
      </c>
      <c r="T31" s="2">
        <v>2019</v>
      </c>
      <c r="U31" s="2">
        <v>2020</v>
      </c>
      <c r="V31" s="2">
        <v>2021</v>
      </c>
      <c r="W31" s="2">
        <v>2022</v>
      </c>
    </row>
    <row r="32" spans="2:23" ht="11.25" customHeight="1">
      <c r="B32" s="2" t="s">
        <v>115</v>
      </c>
      <c r="C32" s="2">
        <v>4388.058</v>
      </c>
      <c r="D32" s="2">
        <v>4266.507</v>
      </c>
      <c r="E32" s="2">
        <v>4605.504</v>
      </c>
      <c r="F32" s="2">
        <v>4946.073</v>
      </c>
      <c r="G32" s="2">
        <v>5440.878</v>
      </c>
      <c r="H32" s="2">
        <v>4659.256</v>
      </c>
      <c r="I32" s="2">
        <v>5592.338</v>
      </c>
      <c r="J32" s="2">
        <v>5672.625</v>
      </c>
      <c r="K32" s="2">
        <v>5155.526</v>
      </c>
      <c r="L32" s="2">
        <v>4986.471</v>
      </c>
      <c r="M32" s="2">
        <v>5607.269</v>
      </c>
      <c r="N32" s="2">
        <v>6076.763</v>
      </c>
      <c r="S32" s="2" t="s">
        <v>117</v>
      </c>
      <c r="T32" s="2">
        <v>207070.25499999995</v>
      </c>
      <c r="U32" s="2">
        <v>167161.497</v>
      </c>
      <c r="V32" s="2">
        <v>171283.09399999998</v>
      </c>
      <c r="W32" s="2">
        <v>133380.01299999998</v>
      </c>
    </row>
    <row r="33" spans="2:23" ht="11.25" customHeight="1">
      <c r="B33" s="2" t="s">
        <v>116</v>
      </c>
      <c r="C33" s="2">
        <v>2408.06</v>
      </c>
      <c r="D33" s="2">
        <v>1937.009</v>
      </c>
      <c r="E33" s="2">
        <v>2164.818</v>
      </c>
      <c r="F33" s="2">
        <v>2324.831</v>
      </c>
      <c r="G33" s="2">
        <v>2268.737</v>
      </c>
      <c r="H33" s="2">
        <v>2486.503</v>
      </c>
      <c r="I33" s="2">
        <v>2229.496</v>
      </c>
      <c r="J33" s="2">
        <v>2248.568</v>
      </c>
      <c r="K33" s="2">
        <v>2183.976</v>
      </c>
      <c r="L33" s="2">
        <v>2118.64</v>
      </c>
      <c r="M33" s="2">
        <v>1863.608</v>
      </c>
      <c r="N33" s="2">
        <v>2357.469</v>
      </c>
      <c r="S33" s="2" t="s">
        <v>126</v>
      </c>
      <c r="T33" s="2">
        <v>49010.049</v>
      </c>
      <c r="U33" s="2">
        <v>43981.83099999999</v>
      </c>
      <c r="V33" s="2">
        <v>31044.957000000002</v>
      </c>
      <c r="W33" s="2">
        <v>45498.891</v>
      </c>
    </row>
    <row r="34" spans="2:23" ht="11.25" customHeight="1">
      <c r="B34" s="2" t="s">
        <v>117</v>
      </c>
      <c r="C34" s="2">
        <v>15723.761</v>
      </c>
      <c r="D34" s="2">
        <v>15189.347</v>
      </c>
      <c r="E34" s="2">
        <v>13712.789</v>
      </c>
      <c r="F34" s="2">
        <v>12670.348</v>
      </c>
      <c r="G34" s="2">
        <v>11537.055</v>
      </c>
      <c r="H34" s="2">
        <v>11114.815</v>
      </c>
      <c r="I34" s="2">
        <v>11426.769</v>
      </c>
      <c r="J34" s="2">
        <v>9789.056</v>
      </c>
      <c r="K34" s="2">
        <v>9799.669</v>
      </c>
      <c r="L34" s="2">
        <v>7897.562</v>
      </c>
      <c r="M34" s="2">
        <v>8270.885</v>
      </c>
      <c r="N34" s="2">
        <v>6247.957</v>
      </c>
      <c r="S34" s="2" t="s">
        <v>125</v>
      </c>
      <c r="T34" s="2">
        <v>48061.174</v>
      </c>
      <c r="U34" s="2">
        <v>29071.846</v>
      </c>
      <c r="V34" s="2">
        <v>32697.555999999997</v>
      </c>
      <c r="W34" s="2">
        <v>37579.399999999994</v>
      </c>
    </row>
    <row r="35" spans="2:23" ht="11.25" customHeight="1">
      <c r="B35" s="2" t="s">
        <v>118</v>
      </c>
      <c r="C35" s="2">
        <v>137.615</v>
      </c>
      <c r="D35" s="2">
        <v>126</v>
      </c>
      <c r="E35" s="2">
        <v>551.459</v>
      </c>
      <c r="F35" s="2">
        <v>525.083</v>
      </c>
      <c r="G35" s="2">
        <v>897.381</v>
      </c>
      <c r="H35" s="2">
        <v>1630.245</v>
      </c>
      <c r="I35" s="2">
        <v>1442.842</v>
      </c>
      <c r="J35" s="2">
        <v>1401.423</v>
      </c>
      <c r="K35" s="2">
        <v>772.752</v>
      </c>
      <c r="L35" s="2">
        <v>1331.904</v>
      </c>
      <c r="M35" s="2">
        <v>1383.525</v>
      </c>
      <c r="N35" s="2">
        <v>1209.382</v>
      </c>
      <c r="S35" s="2" t="s">
        <v>115</v>
      </c>
      <c r="T35" s="2">
        <v>44702.177</v>
      </c>
      <c r="U35" s="2">
        <v>47992.396</v>
      </c>
      <c r="V35" s="2">
        <v>51929.18</v>
      </c>
      <c r="W35" s="2">
        <v>61397.268</v>
      </c>
    </row>
    <row r="36" spans="2:23" ht="11.25" customHeight="1">
      <c r="B36" s="2" t="s">
        <v>119</v>
      </c>
      <c r="C36" s="2">
        <v>1827.429</v>
      </c>
      <c r="D36" s="2">
        <v>1351.739</v>
      </c>
      <c r="E36" s="2">
        <v>1221.948</v>
      </c>
      <c r="F36" s="2">
        <v>1617.62</v>
      </c>
      <c r="G36" s="2">
        <v>2120.788</v>
      </c>
      <c r="H36" s="2">
        <v>1543.158</v>
      </c>
      <c r="I36" s="2">
        <v>1702.881</v>
      </c>
      <c r="J36" s="2">
        <v>1127.746</v>
      </c>
      <c r="K36" s="2">
        <v>1651.05</v>
      </c>
      <c r="L36" s="2">
        <v>1744.689</v>
      </c>
      <c r="M36" s="2">
        <v>1566.797</v>
      </c>
      <c r="N36" s="2">
        <v>1924.666</v>
      </c>
      <c r="S36" s="2" t="s">
        <v>122</v>
      </c>
      <c r="T36" s="2">
        <v>40723.187</v>
      </c>
      <c r="U36" s="2">
        <v>51781.543</v>
      </c>
      <c r="V36" s="2">
        <v>52811.53100000001</v>
      </c>
      <c r="W36" s="2">
        <v>66536.566</v>
      </c>
    </row>
    <row r="37" spans="2:23" ht="11.25" customHeight="1">
      <c r="B37" s="2" t="s">
        <v>120</v>
      </c>
      <c r="C37" s="2">
        <v>1912.394</v>
      </c>
      <c r="D37" s="2">
        <v>3085.79</v>
      </c>
      <c r="E37" s="2">
        <v>2724.723</v>
      </c>
      <c r="F37" s="2">
        <v>3224.944</v>
      </c>
      <c r="G37" s="2">
        <v>2201.395</v>
      </c>
      <c r="H37" s="2">
        <v>1766.1</v>
      </c>
      <c r="I37" s="2">
        <v>1461.359</v>
      </c>
      <c r="J37" s="2">
        <v>2417.444</v>
      </c>
      <c r="K37" s="2">
        <v>2613.232</v>
      </c>
      <c r="L37" s="2">
        <v>3522.47</v>
      </c>
      <c r="M37" s="2">
        <v>2532.828</v>
      </c>
      <c r="N37" s="2">
        <v>3067.547</v>
      </c>
      <c r="S37" s="2" t="s">
        <v>116</v>
      </c>
      <c r="T37" s="2">
        <v>39734.605</v>
      </c>
      <c r="U37" s="2">
        <v>39044.524000000005</v>
      </c>
      <c r="V37" s="2">
        <v>31355.752000000004</v>
      </c>
      <c r="W37" s="2">
        <v>26591.715</v>
      </c>
    </row>
    <row r="38" spans="2:23" ht="11.25" customHeight="1">
      <c r="B38" s="2" t="s">
        <v>121</v>
      </c>
      <c r="C38" s="2">
        <v>2151.454</v>
      </c>
      <c r="D38" s="2">
        <v>2213.191</v>
      </c>
      <c r="E38" s="2">
        <v>2713.626</v>
      </c>
      <c r="F38" s="2">
        <v>2397.73</v>
      </c>
      <c r="G38" s="2">
        <v>2404.47</v>
      </c>
      <c r="H38" s="2">
        <v>2875.011</v>
      </c>
      <c r="I38" s="2">
        <v>2003.482</v>
      </c>
      <c r="J38" s="2">
        <v>1862.899</v>
      </c>
      <c r="K38" s="2">
        <v>1406.603</v>
      </c>
      <c r="L38" s="2">
        <v>1864.625</v>
      </c>
      <c r="M38" s="2">
        <v>2405.639</v>
      </c>
      <c r="N38" s="2">
        <v>2578.465</v>
      </c>
      <c r="S38" s="2" t="s">
        <v>121</v>
      </c>
      <c r="T38" s="2">
        <v>38761.819</v>
      </c>
      <c r="U38" s="2">
        <v>33565.96799999999</v>
      </c>
      <c r="V38" s="2">
        <v>29510.897999999997</v>
      </c>
      <c r="W38" s="2">
        <v>26877.195</v>
      </c>
    </row>
    <row r="39" spans="2:23" ht="11.25" customHeight="1">
      <c r="B39" s="2" t="s">
        <v>122</v>
      </c>
      <c r="C39" s="2">
        <v>4863.697</v>
      </c>
      <c r="D39" s="2">
        <v>4967.008</v>
      </c>
      <c r="E39" s="2">
        <v>4830.008</v>
      </c>
      <c r="F39" s="2">
        <v>5367.945</v>
      </c>
      <c r="G39" s="2">
        <v>6591.553</v>
      </c>
      <c r="H39" s="2">
        <v>5043.97</v>
      </c>
      <c r="I39" s="2">
        <v>5990.424</v>
      </c>
      <c r="J39" s="2">
        <v>6741.756</v>
      </c>
      <c r="K39" s="2">
        <v>4944.836</v>
      </c>
      <c r="L39" s="2">
        <v>5412.653</v>
      </c>
      <c r="M39" s="2">
        <v>5675.209</v>
      </c>
      <c r="N39" s="2">
        <v>6107.507</v>
      </c>
      <c r="S39" s="2" t="s">
        <v>128</v>
      </c>
      <c r="T39" s="2">
        <v>37353.035</v>
      </c>
      <c r="U39" s="2">
        <v>36810.376</v>
      </c>
      <c r="V39" s="2">
        <v>35995.352999999996</v>
      </c>
      <c r="W39" s="2">
        <v>37439.70100000001</v>
      </c>
    </row>
    <row r="40" spans="2:23" ht="11.25" customHeight="1">
      <c r="B40" s="2" t="s">
        <v>123</v>
      </c>
      <c r="C40" s="2">
        <v>509.35</v>
      </c>
      <c r="D40" s="2">
        <v>733.045</v>
      </c>
      <c r="E40" s="2">
        <v>1142.054</v>
      </c>
      <c r="F40" s="2">
        <v>693.694</v>
      </c>
      <c r="G40" s="2">
        <v>1100.272</v>
      </c>
      <c r="H40" s="2">
        <v>2064.066</v>
      </c>
      <c r="I40" s="2">
        <v>1795.174</v>
      </c>
      <c r="J40" s="2">
        <v>780.749</v>
      </c>
      <c r="K40" s="2">
        <v>1280.555</v>
      </c>
      <c r="L40" s="2">
        <v>1213.229</v>
      </c>
      <c r="M40" s="2">
        <v>894.181</v>
      </c>
      <c r="N40" s="2">
        <v>987.027</v>
      </c>
      <c r="S40" s="2" t="s">
        <v>120</v>
      </c>
      <c r="T40" s="2">
        <v>33635.663</v>
      </c>
      <c r="U40" s="2">
        <v>9711.243999999999</v>
      </c>
      <c r="V40" s="2">
        <v>36086.114</v>
      </c>
      <c r="W40" s="2">
        <v>30530.226000000002</v>
      </c>
    </row>
    <row r="41" spans="2:23" ht="11.25" customHeight="1">
      <c r="B41" s="2" t="s">
        <v>124</v>
      </c>
      <c r="C41" s="2">
        <v>1745.528</v>
      </c>
      <c r="D41" s="2">
        <v>1752.536</v>
      </c>
      <c r="E41" s="2">
        <v>1216.993</v>
      </c>
      <c r="F41" s="2">
        <v>1517.933</v>
      </c>
      <c r="G41" s="2">
        <v>1633.225</v>
      </c>
      <c r="H41" s="2">
        <v>1346.827</v>
      </c>
      <c r="I41" s="2">
        <v>1856.633</v>
      </c>
      <c r="J41" s="2">
        <v>1459.431</v>
      </c>
      <c r="K41" s="2">
        <v>1812.441</v>
      </c>
      <c r="L41" s="2">
        <v>1769.712</v>
      </c>
      <c r="M41" s="2">
        <v>1906.512</v>
      </c>
      <c r="N41" s="2">
        <v>1992.727</v>
      </c>
      <c r="S41" s="2" t="s">
        <v>124</v>
      </c>
      <c r="T41" s="2">
        <v>22979.656</v>
      </c>
      <c r="U41" s="2">
        <v>20418.906</v>
      </c>
      <c r="V41" s="2">
        <v>19944.999000000003</v>
      </c>
      <c r="W41" s="2">
        <v>20010.498</v>
      </c>
    </row>
    <row r="42" spans="2:23" ht="11.25" customHeight="1">
      <c r="B42" s="2" t="s">
        <v>125</v>
      </c>
      <c r="C42" s="2">
        <v>2307.43</v>
      </c>
      <c r="D42" s="2">
        <v>2806.108</v>
      </c>
      <c r="E42" s="2">
        <v>2766.297</v>
      </c>
      <c r="F42" s="2">
        <v>2376.802</v>
      </c>
      <c r="G42" s="2">
        <v>3648.324</v>
      </c>
      <c r="H42" s="2">
        <v>3167.922</v>
      </c>
      <c r="I42" s="2">
        <v>4055.227</v>
      </c>
      <c r="J42" s="2">
        <v>3362.206</v>
      </c>
      <c r="K42" s="2">
        <v>3525.745</v>
      </c>
      <c r="L42" s="2">
        <v>3102.152</v>
      </c>
      <c r="M42" s="2">
        <v>3630.094</v>
      </c>
      <c r="N42" s="2">
        <v>2831.093</v>
      </c>
      <c r="S42" s="2" t="s">
        <v>119</v>
      </c>
      <c r="T42" s="2">
        <v>18740.555</v>
      </c>
      <c r="U42" s="2">
        <v>18125.150999999998</v>
      </c>
      <c r="V42" s="2">
        <v>18424.311999999998</v>
      </c>
      <c r="W42" s="2">
        <v>19400.511</v>
      </c>
    </row>
    <row r="43" spans="2:23" ht="11.25" customHeight="1">
      <c r="B43" s="2" t="s">
        <v>126</v>
      </c>
      <c r="C43" s="2">
        <v>2947.766</v>
      </c>
      <c r="D43" s="2">
        <v>2235.948</v>
      </c>
      <c r="E43" s="2">
        <v>2554.672</v>
      </c>
      <c r="F43" s="2">
        <v>3588.747</v>
      </c>
      <c r="G43" s="2">
        <v>3692.392</v>
      </c>
      <c r="H43" s="2">
        <v>3669.767</v>
      </c>
      <c r="I43" s="2">
        <v>4093.885</v>
      </c>
      <c r="J43" s="2">
        <v>3946.154</v>
      </c>
      <c r="K43" s="2">
        <v>4958.068</v>
      </c>
      <c r="L43" s="2">
        <v>4400.786</v>
      </c>
      <c r="M43" s="2">
        <v>4154.669</v>
      </c>
      <c r="N43" s="2">
        <v>5256.037</v>
      </c>
      <c r="S43" s="2" t="s">
        <v>118</v>
      </c>
      <c r="T43" s="2">
        <v>7270</v>
      </c>
      <c r="U43" s="2">
        <v>5507.703</v>
      </c>
      <c r="V43" s="2">
        <v>1918.1909999999998</v>
      </c>
      <c r="W43" s="2">
        <v>11409.610999999999</v>
      </c>
    </row>
    <row r="44" spans="2:23" ht="11.25" customHeight="1">
      <c r="B44" s="2" t="s">
        <v>127</v>
      </c>
      <c r="C44" s="2">
        <v>664.888</v>
      </c>
      <c r="D44" s="2">
        <v>192.586</v>
      </c>
      <c r="E44" s="2">
        <v>277.566</v>
      </c>
      <c r="F44" s="2">
        <v>260.427</v>
      </c>
      <c r="G44" s="2">
        <v>541.974</v>
      </c>
      <c r="H44" s="2">
        <v>1011.961</v>
      </c>
      <c r="I44" s="2">
        <v>486.811</v>
      </c>
      <c r="J44" s="2">
        <v>971.144</v>
      </c>
      <c r="K44" s="2">
        <v>548.046</v>
      </c>
      <c r="L44" s="2">
        <v>845.573</v>
      </c>
      <c r="M44" s="2">
        <v>843.026</v>
      </c>
      <c r="N44" s="2">
        <v>676.569</v>
      </c>
      <c r="S44" s="2" t="s">
        <v>127</v>
      </c>
      <c r="T44" s="2">
        <v>5886.001</v>
      </c>
      <c r="U44" s="2">
        <v>3855.221</v>
      </c>
      <c r="V44" s="2">
        <v>5393.386</v>
      </c>
      <c r="W44" s="2">
        <v>7320.571</v>
      </c>
    </row>
    <row r="45" spans="2:23" ht="11.25" customHeight="1">
      <c r="B45" s="2" t="s">
        <v>128</v>
      </c>
      <c r="C45" s="2">
        <v>3763.913</v>
      </c>
      <c r="D45" s="2">
        <v>3451.034</v>
      </c>
      <c r="E45" s="2">
        <v>3319.855</v>
      </c>
      <c r="F45" s="2">
        <v>3049.911</v>
      </c>
      <c r="G45" s="2">
        <v>3022.885</v>
      </c>
      <c r="H45" s="2">
        <v>2487.454</v>
      </c>
      <c r="I45" s="2">
        <v>3102.836</v>
      </c>
      <c r="J45" s="2">
        <v>3167.987</v>
      </c>
      <c r="K45" s="2">
        <v>2312.216</v>
      </c>
      <c r="L45" s="2">
        <v>2513.168</v>
      </c>
      <c r="M45" s="2">
        <v>2955</v>
      </c>
      <c r="N45" s="2">
        <v>4293.442</v>
      </c>
      <c r="S45" s="2" t="s">
        <v>123</v>
      </c>
      <c r="T45" s="2">
        <v>4482.609</v>
      </c>
      <c r="U45" s="2">
        <v>8313.687999999998</v>
      </c>
      <c r="V45" s="2">
        <v>8245.032000000001</v>
      </c>
      <c r="W45" s="2">
        <v>13193.396</v>
      </c>
    </row>
    <row r="46" spans="2:14" ht="11.25" customHeight="1">
      <c r="B46" s="2" t="s">
        <v>129</v>
      </c>
      <c r="C46" s="2">
        <v>36478.33</v>
      </c>
      <c r="D46" s="2">
        <v>36370.049</v>
      </c>
      <c r="E46" s="2">
        <v>40146.43</v>
      </c>
      <c r="F46" s="2">
        <v>37129.289</v>
      </c>
      <c r="G46" s="2">
        <v>39307.879</v>
      </c>
      <c r="H46" s="2">
        <v>38963.518</v>
      </c>
      <c r="I46" s="2">
        <v>40258.364</v>
      </c>
      <c r="J46" s="2">
        <v>41034.618</v>
      </c>
      <c r="K46" s="2">
        <v>40433.488</v>
      </c>
      <c r="L46" s="2">
        <v>39030.942</v>
      </c>
      <c r="M46" s="2">
        <v>38349.683</v>
      </c>
      <c r="N46" s="2">
        <v>38858.082</v>
      </c>
    </row>
    <row r="47" ht="11.25" customHeight="1"/>
    <row r="48" ht="11.25" customHeight="1"/>
    <row r="49" spans="3:20" ht="11.25" customHeight="1">
      <c r="C49" s="13" t="s">
        <v>194</v>
      </c>
      <c r="D49" s="2" t="s">
        <v>196</v>
      </c>
      <c r="S49" s="13" t="s">
        <v>194</v>
      </c>
      <c r="T49" s="2" t="s">
        <v>197</v>
      </c>
    </row>
    <row r="50" spans="2:20" ht="11.25" customHeight="1">
      <c r="B50" s="147"/>
      <c r="C50" s="149" t="s">
        <v>205</v>
      </c>
      <c r="S50" s="149" t="s">
        <v>204</v>
      </c>
      <c r="T50" s="147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4"/>
  <sheetViews>
    <sheetView zoomScalePageLayoutView="0" workbookViewId="0" topLeftCell="H28">
      <selection activeCell="I34" sqref="I34"/>
    </sheetView>
  </sheetViews>
  <sheetFormatPr defaultColWidth="9.140625" defaultRowHeight="15"/>
  <cols>
    <col min="1" max="1" width="17.00390625" style="0" customWidth="1"/>
    <col min="2" max="49" width="10.00390625" style="0" customWidth="1"/>
  </cols>
  <sheetData>
    <row r="1" ht="14.25">
      <c r="A1" s="44" t="s">
        <v>143</v>
      </c>
    </row>
    <row r="2" spans="1:3" ht="14.25">
      <c r="A2" s="44" t="s">
        <v>1</v>
      </c>
      <c r="C2" s="43" t="s">
        <v>144</v>
      </c>
    </row>
    <row r="3" spans="1:3" ht="14.25">
      <c r="A3" s="44" t="s">
        <v>3</v>
      </c>
      <c r="C3" s="44" t="s">
        <v>85</v>
      </c>
    </row>
    <row r="4" ht="11.25" customHeight="1"/>
    <row r="5" spans="1:3" ht="14.25">
      <c r="A5" s="43" t="s">
        <v>5</v>
      </c>
      <c r="C5" s="44" t="s">
        <v>6</v>
      </c>
    </row>
    <row r="6" spans="1:3" ht="14.25">
      <c r="A6" s="43" t="s">
        <v>145</v>
      </c>
      <c r="C6" s="44" t="s">
        <v>146</v>
      </c>
    </row>
    <row r="7" spans="1:3" ht="14.25">
      <c r="A7" s="43" t="s">
        <v>108</v>
      </c>
      <c r="C7" s="44" t="s">
        <v>147</v>
      </c>
    </row>
    <row r="8" ht="11.25" customHeight="1"/>
    <row r="9" spans="1:49" ht="14.25">
      <c r="A9" s="82" t="s">
        <v>13</v>
      </c>
      <c r="B9" s="83" t="s">
        <v>14</v>
      </c>
      <c r="C9" s="83" t="s">
        <v>15</v>
      </c>
      <c r="D9" s="83" t="s">
        <v>16</v>
      </c>
      <c r="E9" s="83" t="s">
        <v>17</v>
      </c>
      <c r="F9" s="83" t="s">
        <v>18</v>
      </c>
      <c r="G9" s="83" t="s">
        <v>19</v>
      </c>
      <c r="H9" s="83" t="s">
        <v>20</v>
      </c>
      <c r="I9" s="83" t="s">
        <v>21</v>
      </c>
      <c r="J9" s="83" t="s">
        <v>22</v>
      </c>
      <c r="K9" s="83" t="s">
        <v>23</v>
      </c>
      <c r="L9" s="83" t="s">
        <v>24</v>
      </c>
      <c r="M9" s="83" t="s">
        <v>25</v>
      </c>
      <c r="N9" s="83" t="s">
        <v>26</v>
      </c>
      <c r="O9" s="83" t="s">
        <v>27</v>
      </c>
      <c r="P9" s="83" t="s">
        <v>28</v>
      </c>
      <c r="Q9" s="83" t="s">
        <v>29</v>
      </c>
      <c r="R9" s="83" t="s">
        <v>30</v>
      </c>
      <c r="S9" s="83" t="s">
        <v>31</v>
      </c>
      <c r="T9" s="83" t="s">
        <v>32</v>
      </c>
      <c r="U9" s="83" t="s">
        <v>33</v>
      </c>
      <c r="V9" s="83" t="s">
        <v>34</v>
      </c>
      <c r="W9" s="83" t="s">
        <v>35</v>
      </c>
      <c r="X9" s="83" t="s">
        <v>36</v>
      </c>
      <c r="Y9" s="83" t="s">
        <v>37</v>
      </c>
      <c r="Z9" s="83" t="s">
        <v>38</v>
      </c>
      <c r="AA9" s="83" t="s">
        <v>39</v>
      </c>
      <c r="AB9" s="83" t="s">
        <v>40</v>
      </c>
      <c r="AC9" s="83" t="s">
        <v>41</v>
      </c>
      <c r="AD9" s="83" t="s">
        <v>42</v>
      </c>
      <c r="AE9" s="83" t="s">
        <v>43</v>
      </c>
      <c r="AF9" s="83" t="s">
        <v>44</v>
      </c>
      <c r="AG9" s="83" t="s">
        <v>45</v>
      </c>
      <c r="AH9" s="83" t="s">
        <v>46</v>
      </c>
      <c r="AI9" s="83" t="s">
        <v>47</v>
      </c>
      <c r="AJ9" s="83" t="s">
        <v>48</v>
      </c>
      <c r="AK9" s="83" t="s">
        <v>49</v>
      </c>
      <c r="AL9" s="83" t="s">
        <v>50</v>
      </c>
      <c r="AM9" s="83" t="s">
        <v>51</v>
      </c>
      <c r="AN9" s="83" t="s">
        <v>52</v>
      </c>
      <c r="AO9" s="83" t="s">
        <v>53</v>
      </c>
      <c r="AP9" s="83" t="s">
        <v>54</v>
      </c>
      <c r="AQ9" s="83" t="s">
        <v>55</v>
      </c>
      <c r="AR9" s="83" t="s">
        <v>56</v>
      </c>
      <c r="AS9" s="83" t="s">
        <v>57</v>
      </c>
      <c r="AT9" s="83" t="s">
        <v>58</v>
      </c>
      <c r="AU9" s="83" t="s">
        <v>59</v>
      </c>
      <c r="AV9" s="83" t="s">
        <v>60</v>
      </c>
      <c r="AW9" s="83" t="s">
        <v>61</v>
      </c>
    </row>
    <row r="10" spans="1:49" ht="14.25">
      <c r="A10" s="84" t="s">
        <v>148</v>
      </c>
      <c r="B10" s="85" t="s">
        <v>63</v>
      </c>
      <c r="C10" s="85" t="s">
        <v>63</v>
      </c>
      <c r="D10" s="85" t="s">
        <v>63</v>
      </c>
      <c r="E10" s="85" t="s">
        <v>63</v>
      </c>
      <c r="F10" s="85" t="s">
        <v>63</v>
      </c>
      <c r="G10" s="85" t="s">
        <v>63</v>
      </c>
      <c r="H10" s="85" t="s">
        <v>63</v>
      </c>
      <c r="I10" s="85" t="s">
        <v>63</v>
      </c>
      <c r="J10" s="85" t="s">
        <v>63</v>
      </c>
      <c r="K10" s="85" t="s">
        <v>63</v>
      </c>
      <c r="L10" s="85" t="s">
        <v>63</v>
      </c>
      <c r="M10" s="85" t="s">
        <v>63</v>
      </c>
      <c r="N10" s="85" t="s">
        <v>63</v>
      </c>
      <c r="O10" s="85" t="s">
        <v>63</v>
      </c>
      <c r="P10" s="85" t="s">
        <v>63</v>
      </c>
      <c r="Q10" s="85" t="s">
        <v>63</v>
      </c>
      <c r="R10" s="85" t="s">
        <v>63</v>
      </c>
      <c r="S10" s="85" t="s">
        <v>63</v>
      </c>
      <c r="T10" s="85" t="s">
        <v>63</v>
      </c>
      <c r="U10" s="85" t="s">
        <v>63</v>
      </c>
      <c r="V10" s="85" t="s">
        <v>63</v>
      </c>
      <c r="W10" s="85" t="s">
        <v>63</v>
      </c>
      <c r="X10" s="85" t="s">
        <v>63</v>
      </c>
      <c r="Y10" s="85" t="s">
        <v>63</v>
      </c>
      <c r="Z10" s="85" t="s">
        <v>63</v>
      </c>
      <c r="AA10" s="85" t="s">
        <v>63</v>
      </c>
      <c r="AB10" s="85" t="s">
        <v>63</v>
      </c>
      <c r="AC10" s="85" t="s">
        <v>63</v>
      </c>
      <c r="AD10" s="85" t="s">
        <v>63</v>
      </c>
      <c r="AE10" s="85" t="s">
        <v>63</v>
      </c>
      <c r="AF10" s="85" t="s">
        <v>63</v>
      </c>
      <c r="AG10" s="85" t="s">
        <v>63</v>
      </c>
      <c r="AH10" s="85" t="s">
        <v>63</v>
      </c>
      <c r="AI10" s="85" t="s">
        <v>63</v>
      </c>
      <c r="AJ10" s="85" t="s">
        <v>63</v>
      </c>
      <c r="AK10" s="85" t="s">
        <v>63</v>
      </c>
      <c r="AL10" s="85" t="s">
        <v>63</v>
      </c>
      <c r="AM10" s="85" t="s">
        <v>63</v>
      </c>
      <c r="AN10" s="85" t="s">
        <v>63</v>
      </c>
      <c r="AO10" s="85" t="s">
        <v>63</v>
      </c>
      <c r="AP10" s="85" t="s">
        <v>63</v>
      </c>
      <c r="AQ10" s="85" t="s">
        <v>63</v>
      </c>
      <c r="AR10" s="85" t="s">
        <v>63</v>
      </c>
      <c r="AS10" s="85" t="s">
        <v>63</v>
      </c>
      <c r="AT10" s="85" t="s">
        <v>63</v>
      </c>
      <c r="AU10" s="85" t="s">
        <v>63</v>
      </c>
      <c r="AV10" s="85" t="s">
        <v>63</v>
      </c>
      <c r="AW10" s="85" t="s">
        <v>63</v>
      </c>
    </row>
    <row r="11" spans="1:49" ht="14.25">
      <c r="A11" s="86" t="s">
        <v>131</v>
      </c>
      <c r="B11" s="79">
        <v>58.56</v>
      </c>
      <c r="C11" s="79">
        <v>62.97</v>
      </c>
      <c r="D11" s="79">
        <v>65.75</v>
      </c>
      <c r="E11" s="79">
        <v>70.52</v>
      </c>
      <c r="F11" s="79">
        <v>71.17</v>
      </c>
      <c r="G11" s="79">
        <v>65.31</v>
      </c>
      <c r="H11" s="79">
        <v>64.46</v>
      </c>
      <c r="I11" s="79">
        <v>59.93</v>
      </c>
      <c r="J11" s="87">
        <v>62.1</v>
      </c>
      <c r="K11" s="87">
        <v>60.5</v>
      </c>
      <c r="L11" s="79">
        <v>63.12</v>
      </c>
      <c r="M11" s="79">
        <v>66.25</v>
      </c>
      <c r="N11" s="79">
        <v>65.251</v>
      </c>
      <c r="O11" s="79">
        <v>57.582</v>
      </c>
      <c r="P11" s="79">
        <v>36.795</v>
      </c>
      <c r="Q11" s="79">
        <v>20.407</v>
      </c>
      <c r="R11" s="79">
        <v>26.273</v>
      </c>
      <c r="S11" s="80">
        <v>39.25</v>
      </c>
      <c r="T11" s="79">
        <v>42.786</v>
      </c>
      <c r="U11" s="79">
        <v>45.042</v>
      </c>
      <c r="V11" s="80">
        <v>41.96</v>
      </c>
      <c r="W11" s="79">
        <v>40.536</v>
      </c>
      <c r="X11" s="80">
        <v>42.26</v>
      </c>
      <c r="Y11" s="79">
        <v>48.798</v>
      </c>
      <c r="Z11" s="79">
        <v>54.479</v>
      </c>
      <c r="AA11" s="80">
        <v>61.2</v>
      </c>
      <c r="AB11" s="79">
        <v>63.652</v>
      </c>
      <c r="AC11" s="79">
        <v>62.428</v>
      </c>
      <c r="AD11" s="79">
        <v>66.048</v>
      </c>
      <c r="AE11" s="79">
        <v>71.542</v>
      </c>
      <c r="AF11" s="79">
        <v>74.503</v>
      </c>
      <c r="AG11" s="79">
        <v>71.147</v>
      </c>
      <c r="AH11" s="79">
        <v>73.411</v>
      </c>
      <c r="AI11" s="79">
        <v>81.346</v>
      </c>
      <c r="AJ11" s="79">
        <v>81.733</v>
      </c>
      <c r="AK11" s="79">
        <v>75.843</v>
      </c>
      <c r="AL11" s="79">
        <v>84.913</v>
      </c>
      <c r="AM11" s="79">
        <v>96.147</v>
      </c>
      <c r="AN11" s="79">
        <v>111.045</v>
      </c>
      <c r="AO11" s="80">
        <v>103.07</v>
      </c>
      <c r="AP11" s="79">
        <v>107.587</v>
      </c>
      <c r="AQ11" s="79">
        <v>117.214</v>
      </c>
      <c r="AR11" s="79">
        <v>111.779</v>
      </c>
      <c r="AS11" s="79">
        <v>101.388</v>
      </c>
      <c r="AT11" s="79">
        <v>91.373</v>
      </c>
      <c r="AU11" s="79">
        <v>91.391</v>
      </c>
      <c r="AV11" s="79">
        <v>91.484</v>
      </c>
      <c r="AW11" s="79">
        <v>82.791</v>
      </c>
    </row>
    <row r="12" ht="11.25" customHeight="1"/>
    <row r="13" ht="14.25">
      <c r="A13" s="43"/>
    </row>
    <row r="16" spans="1:2" ht="14.25">
      <c r="A16" s="43"/>
      <c r="B16" s="44"/>
    </row>
    <row r="17" ht="11.25" customHeight="1"/>
    <row r="18" spans="1:5" ht="11.25" customHeight="1">
      <c r="A18" s="82"/>
      <c r="B18" s="82">
        <v>2019</v>
      </c>
      <c r="C18" s="82">
        <v>2020</v>
      </c>
      <c r="D18" s="82">
        <v>2021</v>
      </c>
      <c r="E18" s="82">
        <v>2022</v>
      </c>
    </row>
    <row r="19" spans="1:5" ht="11.25" customHeight="1">
      <c r="A19" s="83" t="s">
        <v>68</v>
      </c>
      <c r="B19" s="89">
        <v>58.56</v>
      </c>
      <c r="C19" s="89">
        <v>65.251</v>
      </c>
      <c r="D19" s="89">
        <v>54.479</v>
      </c>
      <c r="E19" s="89">
        <v>84.913</v>
      </c>
    </row>
    <row r="20" spans="1:5" ht="11.25" customHeight="1">
      <c r="A20" s="83" t="s">
        <v>69</v>
      </c>
      <c r="B20" s="89">
        <v>62.97</v>
      </c>
      <c r="C20" s="89">
        <v>57.582</v>
      </c>
      <c r="D20" s="89">
        <v>61.2</v>
      </c>
      <c r="E20" s="89">
        <v>96.147</v>
      </c>
    </row>
    <row r="21" spans="1:5" ht="11.25" customHeight="1">
      <c r="A21" s="83" t="s">
        <v>70</v>
      </c>
      <c r="B21" s="89">
        <v>65.75</v>
      </c>
      <c r="C21" s="89">
        <v>36.795</v>
      </c>
      <c r="D21" s="89">
        <v>63.652</v>
      </c>
      <c r="E21" s="89">
        <v>111.045</v>
      </c>
    </row>
    <row r="22" spans="1:5" ht="11.25" customHeight="1">
      <c r="A22" s="83" t="s">
        <v>71</v>
      </c>
      <c r="B22" s="89">
        <v>70.52</v>
      </c>
      <c r="C22" s="89">
        <v>20.407</v>
      </c>
      <c r="D22" s="89">
        <v>62.428</v>
      </c>
      <c r="E22" s="89">
        <v>103.07</v>
      </c>
    </row>
    <row r="23" spans="1:5" ht="11.25" customHeight="1">
      <c r="A23" s="83" t="s">
        <v>72</v>
      </c>
      <c r="B23" s="89">
        <v>71.17</v>
      </c>
      <c r="C23" s="89">
        <v>26.273</v>
      </c>
      <c r="D23" s="89">
        <v>66.048</v>
      </c>
      <c r="E23" s="89">
        <v>107.587</v>
      </c>
    </row>
    <row r="24" spans="1:5" ht="11.25" customHeight="1">
      <c r="A24" s="83" t="s">
        <v>73</v>
      </c>
      <c r="B24" s="89">
        <v>65.31</v>
      </c>
      <c r="C24" s="89">
        <v>39.25</v>
      </c>
      <c r="D24" s="89">
        <v>71.542</v>
      </c>
      <c r="E24" s="89">
        <v>117.214</v>
      </c>
    </row>
    <row r="25" spans="1:5" ht="11.25" customHeight="1">
      <c r="A25" s="83" t="s">
        <v>74</v>
      </c>
      <c r="B25" s="89">
        <v>64.46</v>
      </c>
      <c r="C25" s="89">
        <v>42.786</v>
      </c>
      <c r="D25" s="89">
        <v>74.503</v>
      </c>
      <c r="E25" s="89">
        <v>111.779</v>
      </c>
    </row>
    <row r="26" spans="1:5" ht="11.25" customHeight="1">
      <c r="A26" s="83" t="s">
        <v>75</v>
      </c>
      <c r="B26" s="89">
        <v>59.93</v>
      </c>
      <c r="C26" s="89">
        <v>45.042</v>
      </c>
      <c r="D26" s="89">
        <v>71.147</v>
      </c>
      <c r="E26" s="89">
        <v>101.388</v>
      </c>
    </row>
    <row r="27" spans="1:5" ht="11.25" customHeight="1">
      <c r="A27" s="83" t="s">
        <v>76</v>
      </c>
      <c r="B27" s="89">
        <v>62.1</v>
      </c>
      <c r="C27" s="89">
        <v>41.96</v>
      </c>
      <c r="D27" s="89">
        <v>73.411</v>
      </c>
      <c r="E27" s="89">
        <v>91.373</v>
      </c>
    </row>
    <row r="28" spans="1:5" ht="11.25" customHeight="1">
      <c r="A28" s="83" t="s">
        <v>77</v>
      </c>
      <c r="B28" s="89">
        <v>60.5</v>
      </c>
      <c r="C28" s="89">
        <v>40.536</v>
      </c>
      <c r="D28" s="89">
        <v>81.346</v>
      </c>
      <c r="E28" s="89">
        <v>91.391</v>
      </c>
    </row>
    <row r="29" spans="1:5" ht="11.25" customHeight="1">
      <c r="A29" s="83" t="s">
        <v>78</v>
      </c>
      <c r="B29" s="89">
        <v>63.12</v>
      </c>
      <c r="C29" s="89">
        <v>42.26</v>
      </c>
      <c r="D29" s="89">
        <v>81.733</v>
      </c>
      <c r="E29" s="89">
        <v>91.484</v>
      </c>
    </row>
    <row r="30" spans="1:5" ht="11.25" customHeight="1">
      <c r="A30" s="83" t="s">
        <v>79</v>
      </c>
      <c r="B30" s="89">
        <v>66.25</v>
      </c>
      <c r="C30" s="89">
        <v>48.798</v>
      </c>
      <c r="D30" s="89">
        <v>75.843</v>
      </c>
      <c r="E30" s="89">
        <v>82.791</v>
      </c>
    </row>
    <row r="31" spans="9:10" ht="11.25" customHeight="1">
      <c r="I31" s="88" t="s">
        <v>82</v>
      </c>
      <c r="J31" s="3" t="s">
        <v>149</v>
      </c>
    </row>
    <row r="32" ht="11.25" customHeight="1">
      <c r="I32" s="150" t="s">
        <v>206</v>
      </c>
    </row>
    <row r="33" ht="11.25" customHeight="1"/>
    <row r="34" ht="11.25" customHeight="1"/>
    <row r="35" ht="11.25" customHeight="1"/>
    <row r="36" spans="1:7" ht="11.25" customHeight="1">
      <c r="A36" s="82"/>
      <c r="B36" s="86" t="s">
        <v>131</v>
      </c>
      <c r="F36" s="82"/>
      <c r="G36" s="86" t="s">
        <v>131</v>
      </c>
    </row>
    <row r="37" spans="1:7" ht="11.25" customHeight="1">
      <c r="A37" s="83" t="s">
        <v>14</v>
      </c>
      <c r="B37" s="89">
        <v>58.56</v>
      </c>
      <c r="E37" s="83" t="s">
        <v>68</v>
      </c>
      <c r="F37" s="90">
        <v>2019</v>
      </c>
      <c r="G37" s="89">
        <v>58.56</v>
      </c>
    </row>
    <row r="38" spans="1:7" ht="11.25" customHeight="1">
      <c r="A38" s="83" t="s">
        <v>15</v>
      </c>
      <c r="B38" s="89">
        <v>62.97</v>
      </c>
      <c r="E38" s="83" t="s">
        <v>69</v>
      </c>
      <c r="F38" s="91"/>
      <c r="G38" s="89">
        <v>62.97</v>
      </c>
    </row>
    <row r="39" spans="1:7" ht="11.25" customHeight="1">
      <c r="A39" s="83" t="s">
        <v>16</v>
      </c>
      <c r="B39" s="89">
        <v>65.75</v>
      </c>
      <c r="E39" s="83" t="s">
        <v>70</v>
      </c>
      <c r="F39" s="91"/>
      <c r="G39" s="89">
        <v>65.75</v>
      </c>
    </row>
    <row r="40" spans="1:7" ht="11.25" customHeight="1">
      <c r="A40" s="83" t="s">
        <v>17</v>
      </c>
      <c r="B40" s="89">
        <v>70.52</v>
      </c>
      <c r="E40" s="83" t="s">
        <v>71</v>
      </c>
      <c r="F40" s="91"/>
      <c r="G40" s="89">
        <v>70.52</v>
      </c>
    </row>
    <row r="41" spans="1:7" ht="11.25" customHeight="1">
      <c r="A41" s="83" t="s">
        <v>18</v>
      </c>
      <c r="B41" s="89">
        <v>71.17</v>
      </c>
      <c r="E41" s="83" t="s">
        <v>72</v>
      </c>
      <c r="F41" s="91"/>
      <c r="G41" s="89">
        <v>71.17</v>
      </c>
    </row>
    <row r="42" spans="1:7" ht="11.25" customHeight="1">
      <c r="A42" s="83" t="s">
        <v>19</v>
      </c>
      <c r="B42" s="89">
        <v>65.31</v>
      </c>
      <c r="E42" s="83" t="s">
        <v>73</v>
      </c>
      <c r="F42" s="91"/>
      <c r="G42" s="89">
        <v>65.31</v>
      </c>
    </row>
    <row r="43" spans="1:7" ht="11.25" customHeight="1">
      <c r="A43" s="83" t="s">
        <v>20</v>
      </c>
      <c r="B43" s="89">
        <v>64.46</v>
      </c>
      <c r="E43" s="83" t="s">
        <v>74</v>
      </c>
      <c r="F43" s="91"/>
      <c r="G43" s="89">
        <v>64.46</v>
      </c>
    </row>
    <row r="44" spans="1:7" ht="11.25" customHeight="1">
      <c r="A44" s="83" t="s">
        <v>21</v>
      </c>
      <c r="B44" s="89">
        <v>59.93</v>
      </c>
      <c r="E44" s="83" t="s">
        <v>75</v>
      </c>
      <c r="F44" s="91"/>
      <c r="G44" s="89">
        <v>59.93</v>
      </c>
    </row>
    <row r="45" spans="1:7" ht="11.25" customHeight="1">
      <c r="A45" s="83" t="s">
        <v>22</v>
      </c>
      <c r="B45" s="89">
        <v>62.1</v>
      </c>
      <c r="E45" s="83" t="s">
        <v>76</v>
      </c>
      <c r="F45" s="91"/>
      <c r="G45" s="89">
        <v>62.1</v>
      </c>
    </row>
    <row r="46" spans="1:7" ht="11.25" customHeight="1">
      <c r="A46" s="83" t="s">
        <v>23</v>
      </c>
      <c r="B46" s="89">
        <v>60.5</v>
      </c>
      <c r="E46" s="83" t="s">
        <v>77</v>
      </c>
      <c r="F46" s="91"/>
      <c r="G46" s="89">
        <v>60.5</v>
      </c>
    </row>
    <row r="47" spans="1:7" ht="11.25" customHeight="1">
      <c r="A47" s="83" t="s">
        <v>24</v>
      </c>
      <c r="B47" s="89">
        <v>63.12</v>
      </c>
      <c r="E47" s="83" t="s">
        <v>78</v>
      </c>
      <c r="F47" s="91"/>
      <c r="G47" s="89">
        <v>63.12</v>
      </c>
    </row>
    <row r="48" spans="1:7" ht="11.25" customHeight="1">
      <c r="A48" s="83" t="s">
        <v>25</v>
      </c>
      <c r="B48" s="89">
        <v>66.25</v>
      </c>
      <c r="E48" s="83" t="s">
        <v>79</v>
      </c>
      <c r="F48" s="91"/>
      <c r="G48" s="89">
        <v>66.25</v>
      </c>
    </row>
    <row r="49" spans="1:7" ht="11.25" customHeight="1">
      <c r="A49" s="83" t="s">
        <v>26</v>
      </c>
      <c r="B49" s="89">
        <v>65.251</v>
      </c>
      <c r="E49" s="83" t="s">
        <v>68</v>
      </c>
      <c r="F49" s="90">
        <v>2020</v>
      </c>
      <c r="G49" s="89">
        <v>65.251</v>
      </c>
    </row>
    <row r="50" spans="1:7" ht="11.25" customHeight="1">
      <c r="A50" s="83" t="s">
        <v>27</v>
      </c>
      <c r="B50" s="89">
        <v>57.582</v>
      </c>
      <c r="E50" s="83" t="s">
        <v>69</v>
      </c>
      <c r="F50" s="91"/>
      <c r="G50" s="89">
        <v>57.582</v>
      </c>
    </row>
    <row r="51" spans="1:7" ht="11.25" customHeight="1">
      <c r="A51" s="83" t="s">
        <v>28</v>
      </c>
      <c r="B51" s="89">
        <v>36.795</v>
      </c>
      <c r="E51" s="83" t="s">
        <v>70</v>
      </c>
      <c r="F51" s="91"/>
      <c r="G51" s="89">
        <v>36.795</v>
      </c>
    </row>
    <row r="52" spans="1:7" ht="11.25" customHeight="1">
      <c r="A52" s="83" t="s">
        <v>29</v>
      </c>
      <c r="B52" s="89">
        <v>20.407</v>
      </c>
      <c r="E52" s="83" t="s">
        <v>71</v>
      </c>
      <c r="F52" s="91"/>
      <c r="G52" s="89">
        <v>20.407</v>
      </c>
    </row>
    <row r="53" spans="1:7" ht="11.25" customHeight="1">
      <c r="A53" s="83" t="s">
        <v>30</v>
      </c>
      <c r="B53" s="89">
        <v>26.273</v>
      </c>
      <c r="E53" s="83" t="s">
        <v>72</v>
      </c>
      <c r="F53" s="91"/>
      <c r="G53" s="89">
        <v>26.273</v>
      </c>
    </row>
    <row r="54" spans="1:7" ht="11.25" customHeight="1">
      <c r="A54" s="83" t="s">
        <v>31</v>
      </c>
      <c r="B54" s="89">
        <v>39.25</v>
      </c>
      <c r="E54" s="83" t="s">
        <v>73</v>
      </c>
      <c r="F54" s="91"/>
      <c r="G54" s="89">
        <v>39.25</v>
      </c>
    </row>
    <row r="55" spans="1:7" ht="11.25" customHeight="1">
      <c r="A55" s="83" t="s">
        <v>32</v>
      </c>
      <c r="B55" s="89">
        <v>42.786</v>
      </c>
      <c r="E55" s="83" t="s">
        <v>74</v>
      </c>
      <c r="F55" s="91"/>
      <c r="G55" s="89">
        <v>42.786</v>
      </c>
    </row>
    <row r="56" spans="1:7" ht="11.25" customHeight="1">
      <c r="A56" s="83" t="s">
        <v>33</v>
      </c>
      <c r="B56" s="89">
        <v>45.042</v>
      </c>
      <c r="E56" s="83" t="s">
        <v>75</v>
      </c>
      <c r="F56" s="91"/>
      <c r="G56" s="89">
        <v>45.042</v>
      </c>
    </row>
    <row r="57" spans="1:7" ht="11.25" customHeight="1">
      <c r="A57" s="83" t="s">
        <v>34</v>
      </c>
      <c r="B57" s="89">
        <v>41.96</v>
      </c>
      <c r="E57" s="83" t="s">
        <v>76</v>
      </c>
      <c r="F57" s="91"/>
      <c r="G57" s="89">
        <v>41.96</v>
      </c>
    </row>
    <row r="58" spans="1:7" ht="11.25" customHeight="1">
      <c r="A58" s="83" t="s">
        <v>35</v>
      </c>
      <c r="B58" s="89">
        <v>40.536</v>
      </c>
      <c r="E58" s="83" t="s">
        <v>77</v>
      </c>
      <c r="F58" s="91"/>
      <c r="G58" s="89">
        <v>40.536</v>
      </c>
    </row>
    <row r="59" spans="1:7" ht="11.25" customHeight="1">
      <c r="A59" s="83" t="s">
        <v>36</v>
      </c>
      <c r="B59" s="89">
        <v>42.26</v>
      </c>
      <c r="E59" s="83" t="s">
        <v>78</v>
      </c>
      <c r="F59" s="91"/>
      <c r="G59" s="89">
        <v>42.26</v>
      </c>
    </row>
    <row r="60" spans="1:7" ht="11.25" customHeight="1">
      <c r="A60" s="83" t="s">
        <v>37</v>
      </c>
      <c r="B60" s="89">
        <v>48.798</v>
      </c>
      <c r="E60" s="83" t="s">
        <v>79</v>
      </c>
      <c r="F60" s="91"/>
      <c r="G60" s="89">
        <v>48.798</v>
      </c>
    </row>
    <row r="61" spans="1:7" ht="11.25" customHeight="1">
      <c r="A61" s="83" t="s">
        <v>38</v>
      </c>
      <c r="B61" s="89">
        <v>54.479</v>
      </c>
      <c r="E61" s="83" t="s">
        <v>68</v>
      </c>
      <c r="F61" s="90">
        <v>2021</v>
      </c>
      <c r="G61" s="89">
        <v>54.479</v>
      </c>
    </row>
    <row r="62" spans="1:7" ht="11.25" customHeight="1">
      <c r="A62" s="83" t="s">
        <v>39</v>
      </c>
      <c r="B62" s="89">
        <v>61.2</v>
      </c>
      <c r="E62" s="83" t="s">
        <v>69</v>
      </c>
      <c r="F62" s="91"/>
      <c r="G62" s="89">
        <v>61.2</v>
      </c>
    </row>
    <row r="63" spans="1:7" ht="11.25" customHeight="1">
      <c r="A63" s="83" t="s">
        <v>40</v>
      </c>
      <c r="B63" s="89">
        <v>63.652</v>
      </c>
      <c r="E63" s="83" t="s">
        <v>70</v>
      </c>
      <c r="F63" s="91"/>
      <c r="G63" s="89">
        <v>63.652</v>
      </c>
    </row>
    <row r="64" spans="1:7" ht="11.25" customHeight="1">
      <c r="A64" s="83" t="s">
        <v>41</v>
      </c>
      <c r="B64" s="89">
        <v>62.428</v>
      </c>
      <c r="E64" s="83" t="s">
        <v>71</v>
      </c>
      <c r="F64" s="91"/>
      <c r="G64" s="89">
        <v>62.428</v>
      </c>
    </row>
    <row r="65" spans="1:7" ht="11.25" customHeight="1">
      <c r="A65" s="83" t="s">
        <v>42</v>
      </c>
      <c r="B65" s="89">
        <v>66.048</v>
      </c>
      <c r="E65" s="83" t="s">
        <v>72</v>
      </c>
      <c r="F65" s="91"/>
      <c r="G65" s="89">
        <v>66.048</v>
      </c>
    </row>
    <row r="66" spans="1:7" ht="11.25" customHeight="1">
      <c r="A66" s="83" t="s">
        <v>43</v>
      </c>
      <c r="B66" s="89">
        <v>71.542</v>
      </c>
      <c r="E66" s="83" t="s">
        <v>73</v>
      </c>
      <c r="F66" s="91"/>
      <c r="G66" s="89">
        <v>71.542</v>
      </c>
    </row>
    <row r="67" spans="1:7" ht="11.25" customHeight="1">
      <c r="A67" s="83" t="s">
        <v>44</v>
      </c>
      <c r="B67" s="89">
        <v>74.503</v>
      </c>
      <c r="E67" s="83" t="s">
        <v>74</v>
      </c>
      <c r="F67" s="91"/>
      <c r="G67" s="89">
        <v>74.503</v>
      </c>
    </row>
    <row r="68" spans="1:7" ht="11.25" customHeight="1">
      <c r="A68" s="83" t="s">
        <v>45</v>
      </c>
      <c r="B68" s="89">
        <v>71.147</v>
      </c>
      <c r="E68" s="83" t="s">
        <v>75</v>
      </c>
      <c r="F68" s="91"/>
      <c r="G68" s="89">
        <v>71.147</v>
      </c>
    </row>
    <row r="69" spans="1:7" ht="11.25" customHeight="1">
      <c r="A69" s="83" t="s">
        <v>46</v>
      </c>
      <c r="B69" s="89">
        <v>73.411</v>
      </c>
      <c r="E69" s="83" t="s">
        <v>76</v>
      </c>
      <c r="F69" s="91"/>
      <c r="G69" s="89">
        <v>73.411</v>
      </c>
    </row>
    <row r="70" spans="1:7" ht="11.25" customHeight="1">
      <c r="A70" s="83" t="s">
        <v>47</v>
      </c>
      <c r="B70" s="89">
        <v>81.346</v>
      </c>
      <c r="E70" s="83" t="s">
        <v>77</v>
      </c>
      <c r="F70" s="91"/>
      <c r="G70" s="89">
        <v>81.346</v>
      </c>
    </row>
    <row r="71" spans="1:7" ht="11.25" customHeight="1">
      <c r="A71" s="83" t="s">
        <v>48</v>
      </c>
      <c r="B71" s="89">
        <v>81.733</v>
      </c>
      <c r="E71" s="83" t="s">
        <v>78</v>
      </c>
      <c r="F71" s="91"/>
      <c r="G71" s="89">
        <v>81.733</v>
      </c>
    </row>
    <row r="72" spans="1:7" ht="11.25" customHeight="1">
      <c r="A72" s="83" t="s">
        <v>49</v>
      </c>
      <c r="B72" s="89">
        <v>75.843</v>
      </c>
      <c r="E72" s="83" t="s">
        <v>79</v>
      </c>
      <c r="F72" s="91"/>
      <c r="G72" s="89">
        <v>75.843</v>
      </c>
    </row>
    <row r="73" spans="1:7" ht="11.25" customHeight="1">
      <c r="A73" s="83" t="s">
        <v>50</v>
      </c>
      <c r="B73" s="89">
        <v>84.913</v>
      </c>
      <c r="E73" s="83" t="s">
        <v>68</v>
      </c>
      <c r="F73" s="90">
        <v>2022</v>
      </c>
      <c r="G73" s="89">
        <v>84.913</v>
      </c>
    </row>
    <row r="74" spans="1:7" ht="11.25" customHeight="1">
      <c r="A74" s="83" t="s">
        <v>51</v>
      </c>
      <c r="B74" s="89">
        <v>96.147</v>
      </c>
      <c r="E74" s="83" t="s">
        <v>69</v>
      </c>
      <c r="F74" s="91"/>
      <c r="G74" s="89">
        <v>96.147</v>
      </c>
    </row>
    <row r="75" spans="1:7" ht="11.25" customHeight="1">
      <c r="A75" s="83" t="s">
        <v>52</v>
      </c>
      <c r="B75" s="89">
        <v>111.045</v>
      </c>
      <c r="E75" s="83" t="s">
        <v>70</v>
      </c>
      <c r="F75" s="91"/>
      <c r="G75" s="89">
        <v>111.045</v>
      </c>
    </row>
    <row r="76" spans="1:7" ht="11.25" customHeight="1">
      <c r="A76" s="83" t="s">
        <v>53</v>
      </c>
      <c r="B76" s="89">
        <v>103.07</v>
      </c>
      <c r="E76" s="83" t="s">
        <v>71</v>
      </c>
      <c r="F76" s="91"/>
      <c r="G76" s="89">
        <v>103.07</v>
      </c>
    </row>
    <row r="77" spans="1:7" ht="11.25" customHeight="1">
      <c r="A77" s="83" t="s">
        <v>54</v>
      </c>
      <c r="B77" s="89">
        <v>107.587</v>
      </c>
      <c r="E77" s="83" t="s">
        <v>72</v>
      </c>
      <c r="F77" s="91"/>
      <c r="G77" s="89">
        <v>107.587</v>
      </c>
    </row>
    <row r="78" spans="1:7" ht="11.25" customHeight="1">
      <c r="A78" s="83" t="s">
        <v>55</v>
      </c>
      <c r="B78" s="89">
        <v>117.214</v>
      </c>
      <c r="E78" s="83" t="s">
        <v>73</v>
      </c>
      <c r="F78" s="91"/>
      <c r="G78" s="89">
        <v>117.214</v>
      </c>
    </row>
    <row r="79" spans="1:7" ht="11.25" customHeight="1">
      <c r="A79" s="83" t="s">
        <v>56</v>
      </c>
      <c r="B79" s="89">
        <v>111.779</v>
      </c>
      <c r="E79" s="83" t="s">
        <v>74</v>
      </c>
      <c r="F79" s="91"/>
      <c r="G79" s="89">
        <v>111.779</v>
      </c>
    </row>
    <row r="80" spans="1:7" ht="11.25" customHeight="1">
      <c r="A80" s="83" t="s">
        <v>57</v>
      </c>
      <c r="B80" s="89">
        <v>101.388</v>
      </c>
      <c r="E80" s="83" t="s">
        <v>75</v>
      </c>
      <c r="F80" s="91"/>
      <c r="G80" s="89">
        <v>101.388</v>
      </c>
    </row>
    <row r="81" spans="1:7" ht="11.25" customHeight="1">
      <c r="A81" s="83" t="s">
        <v>58</v>
      </c>
      <c r="B81" s="89">
        <v>91.373</v>
      </c>
      <c r="E81" s="83" t="s">
        <v>76</v>
      </c>
      <c r="F81" s="91"/>
      <c r="G81" s="89">
        <v>91.373</v>
      </c>
    </row>
    <row r="82" spans="1:7" ht="11.25" customHeight="1">
      <c r="A82" s="83" t="s">
        <v>59</v>
      </c>
      <c r="B82" s="89">
        <v>91.391</v>
      </c>
      <c r="E82" s="83" t="s">
        <v>77</v>
      </c>
      <c r="F82" s="91"/>
      <c r="G82" s="89">
        <v>91.391</v>
      </c>
    </row>
    <row r="83" spans="1:7" ht="11.25" customHeight="1">
      <c r="A83" s="83" t="s">
        <v>60</v>
      </c>
      <c r="B83" s="89">
        <v>91.484</v>
      </c>
      <c r="E83" s="83" t="s">
        <v>78</v>
      </c>
      <c r="F83" s="91"/>
      <c r="G83" s="89">
        <v>91.484</v>
      </c>
    </row>
    <row r="84" spans="1:7" ht="11.25" customHeight="1">
      <c r="A84" s="83" t="s">
        <v>61</v>
      </c>
      <c r="B84" s="89">
        <v>82.791</v>
      </c>
      <c r="E84" s="83" t="s">
        <v>79</v>
      </c>
      <c r="F84" s="91"/>
      <c r="G84" s="89">
        <v>82.791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3"/>
  <sheetViews>
    <sheetView zoomScalePageLayoutView="0" workbookViewId="0" topLeftCell="D16">
      <selection activeCell="F18" sqref="F18"/>
    </sheetView>
  </sheetViews>
  <sheetFormatPr defaultColWidth="9.140625" defaultRowHeight="11.25" customHeight="1"/>
  <cols>
    <col min="1" max="1" width="29.8515625" style="2" customWidth="1"/>
    <col min="2" max="2" width="13.8515625" style="2" customWidth="1"/>
    <col min="3" max="3" width="13.00390625" style="2" customWidth="1"/>
    <col min="4" max="4" width="12.57421875" style="2" customWidth="1"/>
    <col min="5" max="5" width="12.421875" style="2" customWidth="1"/>
    <col min="6" max="12" width="10.00390625" style="2" customWidth="1"/>
    <col min="13" max="13" width="10.00390625" style="108" customWidth="1"/>
    <col min="14" max="24" width="10.00390625" style="2" customWidth="1"/>
    <col min="25" max="25" width="10.00390625" style="108" customWidth="1"/>
    <col min="26" max="36" width="10.00390625" style="2" customWidth="1"/>
    <col min="37" max="37" width="10.00390625" style="108" customWidth="1"/>
    <col min="38" max="49" width="10.00390625" style="2" customWidth="1"/>
    <col min="50" max="16384" width="9.140625" style="2" customWidth="1"/>
  </cols>
  <sheetData>
    <row r="1" ht="11.25">
      <c r="A1" s="1" t="s">
        <v>188</v>
      </c>
    </row>
    <row r="2" spans="1:2" ht="12">
      <c r="A2" s="1" t="s">
        <v>1</v>
      </c>
      <c r="B2" s="3" t="s">
        <v>189</v>
      </c>
    </row>
    <row r="3" spans="1:2" ht="11.25">
      <c r="A3" s="1" t="s">
        <v>3</v>
      </c>
      <c r="B3" s="1" t="s">
        <v>152</v>
      </c>
    </row>
    <row r="5" ht="12">
      <c r="A5" s="3" t="s">
        <v>5</v>
      </c>
    </row>
    <row r="6" ht="12">
      <c r="A6" s="3" t="s">
        <v>7</v>
      </c>
    </row>
    <row r="7" ht="12">
      <c r="A7" s="3" t="s">
        <v>9</v>
      </c>
    </row>
    <row r="8" ht="12">
      <c r="A8" s="3" t="s">
        <v>11</v>
      </c>
    </row>
    <row r="10" spans="1:49" ht="12">
      <c r="A10" s="4" t="s">
        <v>13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22</v>
      </c>
      <c r="K10" s="5" t="s">
        <v>23</v>
      </c>
      <c r="L10" s="5" t="s">
        <v>24</v>
      </c>
      <c r="M10" s="93" t="s">
        <v>25</v>
      </c>
      <c r="N10" s="5" t="s">
        <v>26</v>
      </c>
      <c r="O10" s="5" t="s">
        <v>27</v>
      </c>
      <c r="P10" s="5" t="s">
        <v>28</v>
      </c>
      <c r="Q10" s="5" t="s">
        <v>29</v>
      </c>
      <c r="R10" s="5" t="s">
        <v>30</v>
      </c>
      <c r="S10" s="5" t="s">
        <v>31</v>
      </c>
      <c r="T10" s="5" t="s">
        <v>32</v>
      </c>
      <c r="U10" s="5" t="s">
        <v>33</v>
      </c>
      <c r="V10" s="5" t="s">
        <v>34</v>
      </c>
      <c r="W10" s="5" t="s">
        <v>35</v>
      </c>
      <c r="X10" s="5" t="s">
        <v>36</v>
      </c>
      <c r="Y10" s="5" t="s">
        <v>37</v>
      </c>
      <c r="Z10" s="5" t="s">
        <v>38</v>
      </c>
      <c r="AA10" s="5" t="s">
        <v>39</v>
      </c>
      <c r="AB10" s="5" t="s">
        <v>40</v>
      </c>
      <c r="AC10" s="5" t="s">
        <v>41</v>
      </c>
      <c r="AD10" s="5" t="s">
        <v>42</v>
      </c>
      <c r="AE10" s="5" t="s">
        <v>43</v>
      </c>
      <c r="AF10" s="5" t="s">
        <v>44</v>
      </c>
      <c r="AG10" s="5" t="s">
        <v>45</v>
      </c>
      <c r="AH10" s="5" t="s">
        <v>46</v>
      </c>
      <c r="AI10" s="5" t="s">
        <v>47</v>
      </c>
      <c r="AJ10" s="5" t="s">
        <v>48</v>
      </c>
      <c r="AK10" s="93" t="s">
        <v>49</v>
      </c>
      <c r="AL10" s="5" t="s">
        <v>50</v>
      </c>
      <c r="AM10" s="5" t="s">
        <v>51</v>
      </c>
      <c r="AN10" s="5" t="s">
        <v>52</v>
      </c>
      <c r="AO10" s="5" t="s">
        <v>53</v>
      </c>
      <c r="AP10" s="5" t="s">
        <v>54</v>
      </c>
      <c r="AQ10" s="5" t="s">
        <v>55</v>
      </c>
      <c r="AR10" s="5" t="s">
        <v>56</v>
      </c>
      <c r="AS10" s="5" t="s">
        <v>57</v>
      </c>
      <c r="AT10" s="5" t="s">
        <v>58</v>
      </c>
      <c r="AU10" s="5" t="s">
        <v>59</v>
      </c>
      <c r="AV10" s="5" t="s">
        <v>60</v>
      </c>
      <c r="AW10" s="5" t="s">
        <v>61</v>
      </c>
    </row>
    <row r="11" spans="1:49" ht="12">
      <c r="A11" s="6" t="s">
        <v>62</v>
      </c>
      <c r="B11" s="7" t="s">
        <v>63</v>
      </c>
      <c r="C11" s="7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7" t="s">
        <v>63</v>
      </c>
      <c r="I11" s="7" t="s">
        <v>63</v>
      </c>
      <c r="J11" s="7" t="s">
        <v>63</v>
      </c>
      <c r="K11" s="7" t="s">
        <v>63</v>
      </c>
      <c r="L11" s="7" t="s">
        <v>63</v>
      </c>
      <c r="M11" s="109" t="s">
        <v>63</v>
      </c>
      <c r="N11" s="7" t="s">
        <v>63</v>
      </c>
      <c r="O11" s="7" t="s">
        <v>63</v>
      </c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109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109" t="s">
        <v>63</v>
      </c>
      <c r="AL11" s="7" t="s">
        <v>63</v>
      </c>
      <c r="AM11" s="7" t="s">
        <v>63</v>
      </c>
      <c r="AN11" s="7" t="s">
        <v>63</v>
      </c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</row>
    <row r="12" spans="1:49" ht="12">
      <c r="A12" s="8" t="s">
        <v>64</v>
      </c>
      <c r="B12" s="9">
        <v>248586.435</v>
      </c>
      <c r="C12" s="9">
        <v>216773.938</v>
      </c>
      <c r="D12" s="9">
        <v>223445.427</v>
      </c>
      <c r="E12" s="9">
        <v>201950.713</v>
      </c>
      <c r="F12" s="9">
        <v>202997.081</v>
      </c>
      <c r="G12" s="9">
        <v>196711.283</v>
      </c>
      <c r="H12" s="9">
        <v>208842.652</v>
      </c>
      <c r="I12" s="9">
        <v>199533.489</v>
      </c>
      <c r="J12" s="9">
        <v>196574.783</v>
      </c>
      <c r="K12" s="10">
        <v>209641.58</v>
      </c>
      <c r="L12" s="9">
        <v>219666.005</v>
      </c>
      <c r="M12" s="110">
        <v>224512.523</v>
      </c>
      <c r="N12" s="9">
        <v>236598.953</v>
      </c>
      <c r="O12" s="9">
        <v>218132.386</v>
      </c>
      <c r="P12" s="9">
        <v>214103.868</v>
      </c>
      <c r="Q12" s="9">
        <v>176120.882</v>
      </c>
      <c r="R12" s="10">
        <v>180598.56</v>
      </c>
      <c r="S12" s="9">
        <v>182578.552</v>
      </c>
      <c r="T12" s="9">
        <v>199069.509</v>
      </c>
      <c r="U12" s="9">
        <v>195298.289</v>
      </c>
      <c r="V12" s="9">
        <v>194134.208</v>
      </c>
      <c r="W12" s="10">
        <v>208726.94</v>
      </c>
      <c r="X12" s="9">
        <v>210970.271</v>
      </c>
      <c r="Y12" s="110">
        <v>225791.121</v>
      </c>
      <c r="Z12" s="9">
        <v>241148.772</v>
      </c>
      <c r="AA12" s="9">
        <v>215930.365</v>
      </c>
      <c r="AB12" s="10">
        <v>225287.95</v>
      </c>
      <c r="AC12" s="10">
        <v>203204.95</v>
      </c>
      <c r="AD12" s="9">
        <v>198771.645</v>
      </c>
      <c r="AE12" s="9">
        <v>196062.424</v>
      </c>
      <c r="AF12" s="9">
        <v>206634.113</v>
      </c>
      <c r="AG12" s="9">
        <v>199054.298</v>
      </c>
      <c r="AH12" s="9">
        <v>197878.682</v>
      </c>
      <c r="AI12" s="9">
        <v>209142.343</v>
      </c>
      <c r="AJ12" s="9">
        <v>222074.199</v>
      </c>
      <c r="AK12" s="110">
        <v>235431.436</v>
      </c>
      <c r="AL12" s="9">
        <v>240002.295</v>
      </c>
      <c r="AM12" s="9">
        <v>214806.838</v>
      </c>
      <c r="AN12" s="9">
        <v>223951.544</v>
      </c>
      <c r="AO12" s="9">
        <v>200855.173</v>
      </c>
      <c r="AP12" s="9">
        <v>196637.252</v>
      </c>
      <c r="AQ12" s="9">
        <v>195847.148</v>
      </c>
      <c r="AR12" s="9">
        <v>204890.041</v>
      </c>
      <c r="AS12" s="9">
        <v>195842.366</v>
      </c>
      <c r="AT12" s="9">
        <v>189467.611</v>
      </c>
      <c r="AU12" s="9">
        <v>191572.988</v>
      </c>
      <c r="AV12" s="9">
        <v>200299.514</v>
      </c>
      <c r="AW12" s="10">
        <v>216615.07</v>
      </c>
    </row>
    <row r="14" ht="12">
      <c r="A14" s="3" t="s">
        <v>65</v>
      </c>
    </row>
    <row r="15" spans="1:2" ht="12">
      <c r="A15" s="3" t="s">
        <v>66</v>
      </c>
      <c r="B15" s="1" t="s">
        <v>67</v>
      </c>
    </row>
    <row r="16" spans="7:8" ht="11.25" customHeight="1">
      <c r="G16" s="2" t="s">
        <v>194</v>
      </c>
      <c r="H16" s="2" t="s">
        <v>190</v>
      </c>
    </row>
    <row r="17" ht="11.25" customHeight="1">
      <c r="G17" s="2" t="s">
        <v>207</v>
      </c>
    </row>
    <row r="19" spans="2:5" ht="19.5" customHeight="1">
      <c r="B19" s="11">
        <v>2019</v>
      </c>
      <c r="C19" s="11">
        <v>2020</v>
      </c>
      <c r="D19" s="11">
        <v>2021</v>
      </c>
      <c r="E19" s="11">
        <v>2022</v>
      </c>
    </row>
    <row r="20" spans="1:5" ht="11.25" customHeight="1">
      <c r="A20" s="2" t="s">
        <v>92</v>
      </c>
      <c r="B20" s="9">
        <v>248586.435</v>
      </c>
      <c r="C20" s="9">
        <v>236598.953</v>
      </c>
      <c r="D20" s="9">
        <v>241148.772</v>
      </c>
      <c r="E20" s="9">
        <v>240002.295</v>
      </c>
    </row>
    <row r="21" spans="1:5" ht="11.25" customHeight="1">
      <c r="A21" s="2" t="s">
        <v>93</v>
      </c>
      <c r="B21" s="9">
        <v>216773.938</v>
      </c>
      <c r="C21" s="9">
        <v>218132.386</v>
      </c>
      <c r="D21" s="9">
        <v>215930.365</v>
      </c>
      <c r="E21" s="9">
        <v>214806.838</v>
      </c>
    </row>
    <row r="22" spans="1:5" ht="11.25" customHeight="1">
      <c r="A22" s="2" t="s">
        <v>94</v>
      </c>
      <c r="B22" s="9">
        <v>223445.427</v>
      </c>
      <c r="C22" s="9">
        <v>214103.868</v>
      </c>
      <c r="D22" s="10">
        <v>225287.95</v>
      </c>
      <c r="E22" s="9">
        <v>223951.544</v>
      </c>
    </row>
    <row r="23" spans="1:5" ht="11.25" customHeight="1">
      <c r="A23" s="2" t="s">
        <v>95</v>
      </c>
      <c r="B23" s="9">
        <v>201950.713</v>
      </c>
      <c r="C23" s="9">
        <v>176120.882</v>
      </c>
      <c r="D23" s="10">
        <v>203204.95</v>
      </c>
      <c r="E23" s="9">
        <v>200855.173</v>
      </c>
    </row>
    <row r="24" spans="1:5" ht="11.25" customHeight="1">
      <c r="A24" s="2" t="s">
        <v>96</v>
      </c>
      <c r="B24" s="9">
        <v>202997.081</v>
      </c>
      <c r="C24" s="10">
        <v>180598.56</v>
      </c>
      <c r="D24" s="9">
        <v>198771.645</v>
      </c>
      <c r="E24" s="9">
        <v>196637.252</v>
      </c>
    </row>
    <row r="25" spans="1:5" ht="11.25" customHeight="1">
      <c r="A25" s="2" t="s">
        <v>97</v>
      </c>
      <c r="B25" s="9">
        <v>196711.283</v>
      </c>
      <c r="C25" s="9">
        <v>182578.552</v>
      </c>
      <c r="D25" s="9">
        <v>196062.424</v>
      </c>
      <c r="E25" s="9">
        <v>195847.148</v>
      </c>
    </row>
    <row r="26" spans="1:5" ht="11.25" customHeight="1">
      <c r="A26" s="2" t="s">
        <v>98</v>
      </c>
      <c r="B26" s="9">
        <v>208842.652</v>
      </c>
      <c r="C26" s="9">
        <v>199069.509</v>
      </c>
      <c r="D26" s="9">
        <v>206634.113</v>
      </c>
      <c r="E26" s="9">
        <v>204890.041</v>
      </c>
    </row>
    <row r="27" spans="1:5" ht="11.25" customHeight="1">
      <c r="A27" s="2" t="s">
        <v>99</v>
      </c>
      <c r="B27" s="9">
        <v>199533.489</v>
      </c>
      <c r="C27" s="9">
        <v>195298.289</v>
      </c>
      <c r="D27" s="9">
        <v>199054.298</v>
      </c>
      <c r="E27" s="9">
        <v>195842.366</v>
      </c>
    </row>
    <row r="28" spans="1:5" ht="11.25" customHeight="1">
      <c r="A28" s="2" t="s">
        <v>100</v>
      </c>
      <c r="B28" s="9">
        <v>196574.783</v>
      </c>
      <c r="C28" s="9">
        <v>194134.208</v>
      </c>
      <c r="D28" s="9">
        <v>197878.682</v>
      </c>
      <c r="E28" s="9">
        <v>189467.611</v>
      </c>
    </row>
    <row r="29" spans="1:5" ht="11.25" customHeight="1">
      <c r="A29" s="2" t="s">
        <v>101</v>
      </c>
      <c r="B29" s="10">
        <v>209641.58</v>
      </c>
      <c r="C29" s="10">
        <v>208726.94</v>
      </c>
      <c r="D29" s="9">
        <v>209142.343</v>
      </c>
      <c r="E29" s="9">
        <v>191572.988</v>
      </c>
    </row>
    <row r="30" spans="1:5" ht="11.25" customHeight="1">
      <c r="A30" s="2" t="s">
        <v>102</v>
      </c>
      <c r="B30" s="9">
        <v>219666.005</v>
      </c>
      <c r="C30" s="9">
        <v>210970.271</v>
      </c>
      <c r="D30" s="9">
        <v>222074.199</v>
      </c>
      <c r="E30" s="9">
        <v>200299.514</v>
      </c>
    </row>
    <row r="31" spans="1:5" ht="11.25" customHeight="1">
      <c r="A31" s="2" t="s">
        <v>103</v>
      </c>
      <c r="B31" s="9">
        <v>224512.523</v>
      </c>
      <c r="C31" s="110">
        <v>225791.121</v>
      </c>
      <c r="D31" s="110">
        <v>235431.436</v>
      </c>
      <c r="E31" s="10">
        <v>216615.07</v>
      </c>
    </row>
    <row r="33" spans="2:5" ht="11.25" customHeight="1">
      <c r="B33" s="100">
        <f>SUM(B20:B32)</f>
        <v>2549235.909</v>
      </c>
      <c r="C33" s="100">
        <f>SUM(C20:C32)</f>
        <v>2442123.539</v>
      </c>
      <c r="D33" s="100">
        <f>SUM(D20:D32)</f>
        <v>2550621.177</v>
      </c>
      <c r="E33" s="100">
        <f>SUM(E20:E32)</f>
        <v>2470787.84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10"/>
  <sheetViews>
    <sheetView zoomScalePageLayoutView="0" workbookViewId="0" topLeftCell="A76">
      <selection activeCell="C78" sqref="C78"/>
    </sheetView>
  </sheetViews>
  <sheetFormatPr defaultColWidth="9.140625" defaultRowHeight="15"/>
  <cols>
    <col min="1" max="1" width="29.8515625" style="2" customWidth="1"/>
    <col min="2" max="2" width="10.00390625" style="2" customWidth="1"/>
    <col min="3" max="3" width="5.00390625" style="2" customWidth="1"/>
    <col min="4" max="4" width="10.00390625" style="2" customWidth="1"/>
    <col min="5" max="5" width="5.00390625" style="2" customWidth="1"/>
    <col min="6" max="6" width="10.421875" style="2" customWidth="1"/>
    <col min="7" max="7" width="5.00390625" style="2" customWidth="1"/>
    <col min="8" max="8" width="10.421875" style="2" customWidth="1"/>
    <col min="9" max="9" width="5.00390625" style="2" customWidth="1"/>
    <col min="10" max="10" width="10.28125" style="2" customWidth="1"/>
    <col min="11" max="11" width="5.00390625" style="2" customWidth="1"/>
    <col min="12" max="12" width="10.00390625" style="2" customWidth="1"/>
    <col min="13" max="13" width="5.00390625" style="2" customWidth="1"/>
    <col min="14" max="14" width="10.00390625" style="2" customWidth="1"/>
    <col min="15" max="15" width="5.00390625" style="2" customWidth="1"/>
    <col min="16" max="16" width="10.00390625" style="2" customWidth="1"/>
    <col min="17" max="17" width="5.00390625" style="2" customWidth="1"/>
    <col min="18" max="18" width="10.00390625" style="2" customWidth="1"/>
    <col min="19" max="19" width="5.00390625" style="2" customWidth="1"/>
    <col min="20" max="20" width="10.00390625" style="2" customWidth="1"/>
    <col min="21" max="21" width="5.00390625" style="2" customWidth="1"/>
    <col min="22" max="22" width="10.00390625" style="2" customWidth="1"/>
    <col min="23" max="23" width="5.00390625" style="2" customWidth="1"/>
    <col min="24" max="24" width="10.00390625" style="2" customWidth="1"/>
    <col min="25" max="25" width="5.00390625" style="2" customWidth="1"/>
    <col min="26" max="26" width="10.00390625" style="2" customWidth="1"/>
    <col min="27" max="27" width="5.00390625" style="2" customWidth="1"/>
    <col min="28" max="28" width="10.00390625" style="2" customWidth="1"/>
    <col min="29" max="29" width="5.00390625" style="2" customWidth="1"/>
    <col min="30" max="30" width="10.00390625" style="2" customWidth="1"/>
    <col min="31" max="31" width="5.00390625" style="2" customWidth="1"/>
    <col min="32" max="32" width="10.00390625" style="2" customWidth="1"/>
    <col min="33" max="33" width="5.00390625" style="2" customWidth="1"/>
    <col min="34" max="34" width="10.00390625" style="2" customWidth="1"/>
    <col min="35" max="35" width="5.00390625" style="2" customWidth="1"/>
    <col min="36" max="36" width="10.00390625" style="2" customWidth="1"/>
    <col min="37" max="37" width="5.00390625" style="2" customWidth="1"/>
    <col min="38" max="38" width="10.00390625" style="2" customWidth="1"/>
    <col min="39" max="39" width="5.00390625" style="2" customWidth="1"/>
    <col min="40" max="40" width="10.28125" style="92" customWidth="1"/>
    <col min="41" max="41" width="10.00390625" style="2" customWidth="1"/>
    <col min="42" max="42" width="5.00390625" style="2" customWidth="1"/>
    <col min="43" max="43" width="10.00390625" style="2" customWidth="1"/>
    <col min="44" max="44" width="5.00390625" style="2" customWidth="1"/>
    <col min="45" max="45" width="10.00390625" style="2" customWidth="1"/>
    <col min="46" max="46" width="5.00390625" style="2" customWidth="1"/>
    <col min="47" max="47" width="10.00390625" style="2" customWidth="1"/>
    <col min="48" max="48" width="5.00390625" style="2" customWidth="1"/>
    <col min="49" max="49" width="10.00390625" style="2" customWidth="1"/>
    <col min="50" max="50" width="5.00390625" style="2" customWidth="1"/>
    <col min="51" max="51" width="10.00390625" style="2" customWidth="1"/>
    <col min="52" max="52" width="5.00390625" style="2" customWidth="1"/>
    <col min="53" max="53" width="10.00390625" style="2" customWidth="1"/>
    <col min="54" max="54" width="5.00390625" style="2" customWidth="1"/>
    <col min="55" max="55" width="10.00390625" style="2" customWidth="1"/>
    <col min="56" max="56" width="5.00390625" style="2" customWidth="1"/>
    <col min="57" max="57" width="10.00390625" style="2" customWidth="1"/>
    <col min="58" max="58" width="5.00390625" style="2" customWidth="1"/>
    <col min="59" max="59" width="10.00390625" style="2" customWidth="1"/>
    <col min="60" max="60" width="5.00390625" style="2" customWidth="1"/>
    <col min="61" max="61" width="10.00390625" style="2" customWidth="1"/>
    <col min="62" max="62" width="5.00390625" style="2" customWidth="1"/>
    <col min="63" max="63" width="10.00390625" style="2" customWidth="1"/>
    <col min="64" max="64" width="5.00390625" style="2" customWidth="1"/>
    <col min="65" max="65" width="11.7109375" style="11" customWidth="1"/>
    <col min="66" max="16384" width="9.140625" style="2" customWidth="1"/>
  </cols>
  <sheetData>
    <row r="1" ht="12" hidden="1">
      <c r="A1" s="1" t="s">
        <v>150</v>
      </c>
    </row>
    <row r="2" spans="1:2" ht="12" hidden="1">
      <c r="A2" s="1" t="s">
        <v>1</v>
      </c>
      <c r="B2" s="3" t="s">
        <v>151</v>
      </c>
    </row>
    <row r="3" spans="1:2" ht="12" hidden="1">
      <c r="A3" s="1" t="s">
        <v>3</v>
      </c>
      <c r="B3" s="1" t="s">
        <v>152</v>
      </c>
    </row>
    <row r="4" ht="11.25" customHeight="1" hidden="1"/>
    <row r="5" spans="1:3" ht="12" hidden="1">
      <c r="A5" s="3" t="s">
        <v>5</v>
      </c>
      <c r="C5" s="1" t="s">
        <v>6</v>
      </c>
    </row>
    <row r="6" spans="1:3" ht="12" hidden="1">
      <c r="A6" s="3" t="s">
        <v>7</v>
      </c>
      <c r="C6" s="1" t="s">
        <v>153</v>
      </c>
    </row>
    <row r="7" spans="1:3" ht="12" hidden="1">
      <c r="A7" s="3" t="s">
        <v>9</v>
      </c>
      <c r="C7" s="1" t="s">
        <v>154</v>
      </c>
    </row>
    <row r="8" spans="1:3" ht="12" hidden="1">
      <c r="A8" s="3" t="s">
        <v>11</v>
      </c>
      <c r="C8" s="1" t="s">
        <v>132</v>
      </c>
    </row>
    <row r="9" ht="11.25" customHeight="1" hidden="1"/>
    <row r="10" spans="1:64" ht="12">
      <c r="A10" s="4" t="s">
        <v>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 t="s">
        <v>38</v>
      </c>
      <c r="Q10" s="144" t="s">
        <v>63</v>
      </c>
      <c r="R10" s="144" t="s">
        <v>39</v>
      </c>
      <c r="S10" s="144" t="s">
        <v>63</v>
      </c>
      <c r="T10" s="144" t="s">
        <v>40</v>
      </c>
      <c r="U10" s="144" t="s">
        <v>63</v>
      </c>
      <c r="V10" s="144" t="s">
        <v>41</v>
      </c>
      <c r="W10" s="144" t="s">
        <v>63</v>
      </c>
      <c r="X10" s="144" t="s">
        <v>42</v>
      </c>
      <c r="Y10" s="144" t="s">
        <v>63</v>
      </c>
      <c r="Z10" s="144" t="s">
        <v>43</v>
      </c>
      <c r="AA10" s="144" t="s">
        <v>63</v>
      </c>
      <c r="AB10" s="144" t="s">
        <v>44</v>
      </c>
      <c r="AC10" s="144" t="s">
        <v>63</v>
      </c>
      <c r="AD10" s="144" t="s">
        <v>45</v>
      </c>
      <c r="AE10" s="144" t="s">
        <v>63</v>
      </c>
      <c r="AF10" s="144" t="s">
        <v>46</v>
      </c>
      <c r="AG10" s="144" t="s">
        <v>63</v>
      </c>
      <c r="AH10" s="144" t="s">
        <v>47</v>
      </c>
      <c r="AI10" s="144" t="s">
        <v>63</v>
      </c>
      <c r="AJ10" s="144" t="s">
        <v>48</v>
      </c>
      <c r="AK10" s="144" t="s">
        <v>63</v>
      </c>
      <c r="AL10" s="144" t="s">
        <v>49</v>
      </c>
      <c r="AM10" s="144" t="s">
        <v>63</v>
      </c>
      <c r="AN10" s="93"/>
      <c r="AO10" s="144" t="s">
        <v>50</v>
      </c>
      <c r="AP10" s="144" t="s">
        <v>63</v>
      </c>
      <c r="AQ10" s="144" t="s">
        <v>51</v>
      </c>
      <c r="AR10" s="144" t="s">
        <v>63</v>
      </c>
      <c r="AS10" s="144" t="s">
        <v>52</v>
      </c>
      <c r="AT10" s="144" t="s">
        <v>63</v>
      </c>
      <c r="AU10" s="5" t="s">
        <v>53</v>
      </c>
      <c r="AV10" s="5" t="s">
        <v>63</v>
      </c>
      <c r="AW10" s="145" t="s">
        <v>54</v>
      </c>
      <c r="AX10" s="146" t="s">
        <v>63</v>
      </c>
      <c r="AY10" s="145" t="s">
        <v>55</v>
      </c>
      <c r="AZ10" s="146" t="s">
        <v>63</v>
      </c>
      <c r="BA10" s="145" t="s">
        <v>56</v>
      </c>
      <c r="BB10" s="146" t="s">
        <v>63</v>
      </c>
      <c r="BC10" s="145" t="s">
        <v>57</v>
      </c>
      <c r="BD10" s="146" t="s">
        <v>63</v>
      </c>
      <c r="BE10" s="145" t="s">
        <v>58</v>
      </c>
      <c r="BF10" s="146" t="s">
        <v>63</v>
      </c>
      <c r="BG10" s="145" t="s">
        <v>59</v>
      </c>
      <c r="BH10" s="146" t="s">
        <v>63</v>
      </c>
      <c r="BI10" s="145" t="s">
        <v>60</v>
      </c>
      <c r="BJ10" s="146" t="s">
        <v>63</v>
      </c>
      <c r="BK10" s="145" t="s">
        <v>61</v>
      </c>
      <c r="BL10" s="146" t="s">
        <v>63</v>
      </c>
    </row>
    <row r="11" spans="1:64" ht="12">
      <c r="A11" s="6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63</v>
      </c>
      <c r="Q11" s="7" t="s">
        <v>63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  <c r="Z11" s="7" t="s">
        <v>63</v>
      </c>
      <c r="AA11" s="7" t="s">
        <v>63</v>
      </c>
      <c r="AB11" s="7" t="s">
        <v>63</v>
      </c>
      <c r="AC11" s="7" t="s">
        <v>63</v>
      </c>
      <c r="AD11" s="7" t="s">
        <v>63</v>
      </c>
      <c r="AE11" s="7" t="s">
        <v>63</v>
      </c>
      <c r="AF11" s="7" t="s">
        <v>63</v>
      </c>
      <c r="AG11" s="7" t="s">
        <v>63</v>
      </c>
      <c r="AH11" s="7" t="s">
        <v>63</v>
      </c>
      <c r="AI11" s="7" t="s">
        <v>63</v>
      </c>
      <c r="AJ11" s="7" t="s">
        <v>63</v>
      </c>
      <c r="AK11" s="7" t="s">
        <v>63</v>
      </c>
      <c r="AL11" s="7" t="s">
        <v>63</v>
      </c>
      <c r="AM11" s="7" t="s">
        <v>63</v>
      </c>
      <c r="AN11" s="94"/>
      <c r="AO11" s="7" t="s">
        <v>63</v>
      </c>
      <c r="AP11" s="7" t="s">
        <v>63</v>
      </c>
      <c r="AQ11" s="7" t="s">
        <v>63</v>
      </c>
      <c r="AR11" s="7" t="s">
        <v>63</v>
      </c>
      <c r="AS11" s="7" t="s">
        <v>63</v>
      </c>
      <c r="AT11" s="7" t="s">
        <v>63</v>
      </c>
      <c r="AU11" s="7" t="s">
        <v>63</v>
      </c>
      <c r="AV11" s="7" t="s">
        <v>63</v>
      </c>
      <c r="AW11" s="7" t="s">
        <v>63</v>
      </c>
      <c r="AX11" s="7" t="s">
        <v>63</v>
      </c>
      <c r="AY11" s="7" t="s">
        <v>63</v>
      </c>
      <c r="AZ11" s="7" t="s">
        <v>63</v>
      </c>
      <c r="BA11" s="7" t="s">
        <v>63</v>
      </c>
      <c r="BB11" s="7" t="s">
        <v>63</v>
      </c>
      <c r="BC11" s="7" t="s">
        <v>63</v>
      </c>
      <c r="BD11" s="7" t="s">
        <v>63</v>
      </c>
      <c r="BE11" s="7" t="s">
        <v>63</v>
      </c>
      <c r="BF11" s="7" t="s">
        <v>63</v>
      </c>
      <c r="BG11" s="7" t="s">
        <v>63</v>
      </c>
      <c r="BH11" s="7" t="s">
        <v>63</v>
      </c>
      <c r="BI11" s="7" t="s">
        <v>63</v>
      </c>
      <c r="BJ11" s="7" t="s">
        <v>63</v>
      </c>
      <c r="BK11" s="7" t="s">
        <v>63</v>
      </c>
      <c r="BL11" s="7" t="s">
        <v>63</v>
      </c>
    </row>
    <row r="12" spans="1:65" ht="12">
      <c r="A12" s="8" t="s">
        <v>155</v>
      </c>
      <c r="B12" s="10"/>
      <c r="C12" s="95"/>
      <c r="D12" s="9"/>
      <c r="E12" s="95"/>
      <c r="F12" s="9"/>
      <c r="G12" s="95"/>
      <c r="H12" s="9"/>
      <c r="I12" s="95"/>
      <c r="J12" s="9"/>
      <c r="K12" s="95"/>
      <c r="L12" s="9"/>
      <c r="M12" s="95"/>
      <c r="N12" s="9"/>
      <c r="O12" s="95"/>
      <c r="P12" s="9">
        <v>7661.795</v>
      </c>
      <c r="Q12" s="95" t="s">
        <v>63</v>
      </c>
      <c r="R12" s="9">
        <v>6777.263</v>
      </c>
      <c r="S12" s="95" t="s">
        <v>63</v>
      </c>
      <c r="T12" s="9">
        <v>7071.967</v>
      </c>
      <c r="U12" s="95" t="s">
        <v>63</v>
      </c>
      <c r="V12" s="9">
        <v>6720.061</v>
      </c>
      <c r="W12" s="95" t="s">
        <v>63</v>
      </c>
      <c r="X12" s="9">
        <v>6587.673</v>
      </c>
      <c r="Y12" s="95" t="s">
        <v>63</v>
      </c>
      <c r="Z12" s="9">
        <v>6427.145</v>
      </c>
      <c r="AA12" s="95" t="s">
        <v>63</v>
      </c>
      <c r="AB12" s="9">
        <v>6353.601</v>
      </c>
      <c r="AC12" s="95" t="s">
        <v>63</v>
      </c>
      <c r="AD12" s="9">
        <v>6400.288</v>
      </c>
      <c r="AE12" s="95" t="s">
        <v>63</v>
      </c>
      <c r="AF12" s="9">
        <v>6460.112</v>
      </c>
      <c r="AG12" s="95" t="s">
        <v>63</v>
      </c>
      <c r="AH12" s="9">
        <v>6884.752</v>
      </c>
      <c r="AI12" s="95" t="s">
        <v>63</v>
      </c>
      <c r="AJ12" s="9">
        <v>7024.456</v>
      </c>
      <c r="AK12" s="95" t="s">
        <v>63</v>
      </c>
      <c r="AL12" s="9">
        <v>7367.952</v>
      </c>
      <c r="AM12" s="95" t="s">
        <v>63</v>
      </c>
      <c r="AN12" s="96">
        <f aca="true" t="shared" si="0" ref="AN12:AN38">SUM(P12:AM12)</f>
        <v>81737.06500000002</v>
      </c>
      <c r="AO12" s="9">
        <v>7460.893</v>
      </c>
      <c r="AP12" s="95" t="s">
        <v>63</v>
      </c>
      <c r="AQ12" s="9">
        <v>6681.214</v>
      </c>
      <c r="AR12" s="95" t="s">
        <v>63</v>
      </c>
      <c r="AS12" s="9">
        <v>6729.608</v>
      </c>
      <c r="AT12" s="95" t="s">
        <v>63</v>
      </c>
      <c r="AU12" s="9">
        <v>6343.921</v>
      </c>
      <c r="AV12" s="95" t="s">
        <v>63</v>
      </c>
      <c r="AW12" s="9">
        <v>6306.094</v>
      </c>
      <c r="AX12" s="95" t="s">
        <v>63</v>
      </c>
      <c r="AY12" s="10">
        <v>6158.27</v>
      </c>
      <c r="AZ12" s="95" t="s">
        <v>63</v>
      </c>
      <c r="BA12" s="9">
        <v>6010.169</v>
      </c>
      <c r="BB12" s="95" t="s">
        <v>63</v>
      </c>
      <c r="BC12" s="9">
        <v>6169.372</v>
      </c>
      <c r="BD12" s="95" t="s">
        <v>63</v>
      </c>
      <c r="BE12" s="9">
        <v>5983.643</v>
      </c>
      <c r="BF12" s="95" t="s">
        <v>63</v>
      </c>
      <c r="BG12" s="10">
        <v>6055.38</v>
      </c>
      <c r="BH12" s="95" t="s">
        <v>63</v>
      </c>
      <c r="BI12" s="9">
        <v>6109.907</v>
      </c>
      <c r="BJ12" s="95" t="s">
        <v>63</v>
      </c>
      <c r="BK12" s="9">
        <v>6646.809</v>
      </c>
      <c r="BL12" s="95" t="s">
        <v>63</v>
      </c>
      <c r="BM12" s="97">
        <f aca="true" t="shared" si="1" ref="BM12:BM38">SUM(AO12:BL12)</f>
        <v>76655.28</v>
      </c>
    </row>
    <row r="13" spans="1:65" ht="12">
      <c r="A13" s="8" t="s">
        <v>156</v>
      </c>
      <c r="B13" s="33"/>
      <c r="C13" s="98"/>
      <c r="D13" s="34"/>
      <c r="E13" s="98"/>
      <c r="F13" s="33"/>
      <c r="G13" s="98"/>
      <c r="H13" s="33"/>
      <c r="I13" s="98"/>
      <c r="J13" s="33"/>
      <c r="K13" s="98"/>
      <c r="L13" s="33"/>
      <c r="M13" s="98"/>
      <c r="N13" s="34"/>
      <c r="O13" s="98"/>
      <c r="P13" s="34">
        <v>3123.58</v>
      </c>
      <c r="Q13" s="98" t="s">
        <v>63</v>
      </c>
      <c r="R13" s="34">
        <v>2803.77</v>
      </c>
      <c r="S13" s="98" t="s">
        <v>63</v>
      </c>
      <c r="T13" s="33">
        <v>3028.845</v>
      </c>
      <c r="U13" s="98" t="s">
        <v>63</v>
      </c>
      <c r="V13" s="33">
        <v>2623.781</v>
      </c>
      <c r="W13" s="98" t="s">
        <v>63</v>
      </c>
      <c r="X13" s="33">
        <v>2257.185</v>
      </c>
      <c r="Y13" s="98" t="s">
        <v>63</v>
      </c>
      <c r="Z13" s="34">
        <v>2328.04</v>
      </c>
      <c r="AA13" s="98" t="s">
        <v>63</v>
      </c>
      <c r="AB13" s="34">
        <v>2567.36</v>
      </c>
      <c r="AC13" s="98" t="s">
        <v>63</v>
      </c>
      <c r="AD13" s="33">
        <v>2551.744</v>
      </c>
      <c r="AE13" s="98" t="s">
        <v>63</v>
      </c>
      <c r="AF13" s="33">
        <v>2236.577</v>
      </c>
      <c r="AG13" s="98" t="s">
        <v>63</v>
      </c>
      <c r="AH13" s="33">
        <v>2530.742</v>
      </c>
      <c r="AI13" s="98" t="s">
        <v>63</v>
      </c>
      <c r="AJ13" s="33">
        <v>2661.143</v>
      </c>
      <c r="AK13" s="98" t="s">
        <v>63</v>
      </c>
      <c r="AL13" s="34">
        <v>3086.54</v>
      </c>
      <c r="AM13" s="98" t="s">
        <v>63</v>
      </c>
      <c r="AN13" s="99">
        <f t="shared" si="0"/>
        <v>31799.306999999997</v>
      </c>
      <c r="AO13" s="33">
        <v>3263.426</v>
      </c>
      <c r="AP13" s="98" t="s">
        <v>63</v>
      </c>
      <c r="AQ13" s="33">
        <v>2784.076</v>
      </c>
      <c r="AR13" s="98" t="s">
        <v>63</v>
      </c>
      <c r="AS13" s="33">
        <v>3134.053</v>
      </c>
      <c r="AT13" s="98" t="s">
        <v>63</v>
      </c>
      <c r="AU13" s="33">
        <v>2449.024</v>
      </c>
      <c r="AV13" s="98" t="s">
        <v>63</v>
      </c>
      <c r="AW13" s="33">
        <v>2299.635</v>
      </c>
      <c r="AX13" s="98" t="s">
        <v>63</v>
      </c>
      <c r="AY13" s="33">
        <v>2257.064</v>
      </c>
      <c r="AZ13" s="98" t="s">
        <v>63</v>
      </c>
      <c r="BA13" s="33">
        <v>2445.539</v>
      </c>
      <c r="BB13" s="98" t="s">
        <v>63</v>
      </c>
      <c r="BC13" s="33">
        <v>2403.419</v>
      </c>
      <c r="BD13" s="98" t="s">
        <v>63</v>
      </c>
      <c r="BE13" s="33">
        <v>2185.173</v>
      </c>
      <c r="BF13" s="98" t="s">
        <v>63</v>
      </c>
      <c r="BG13" s="33">
        <v>2314.383</v>
      </c>
      <c r="BH13" s="98" t="s">
        <v>63</v>
      </c>
      <c r="BI13" s="33">
        <v>2563.547</v>
      </c>
      <c r="BJ13" s="98" t="s">
        <v>63</v>
      </c>
      <c r="BK13" s="33">
        <v>2967.922</v>
      </c>
      <c r="BL13" s="98" t="s">
        <v>63</v>
      </c>
      <c r="BM13" s="100">
        <f t="shared" si="1"/>
        <v>31067.26099999999</v>
      </c>
    </row>
    <row r="14" spans="1:65" ht="12">
      <c r="A14" s="8" t="s">
        <v>157</v>
      </c>
      <c r="B14" s="9"/>
      <c r="C14" s="95"/>
      <c r="D14" s="9"/>
      <c r="E14" s="95"/>
      <c r="F14" s="9"/>
      <c r="G14" s="95"/>
      <c r="H14" s="9"/>
      <c r="I14" s="95"/>
      <c r="J14" s="9"/>
      <c r="K14" s="95"/>
      <c r="L14" s="9"/>
      <c r="M14" s="95"/>
      <c r="N14" s="10"/>
      <c r="O14" s="95"/>
      <c r="P14" s="9">
        <v>6084.635</v>
      </c>
      <c r="Q14" s="95" t="s">
        <v>63</v>
      </c>
      <c r="R14" s="9">
        <v>5659.643</v>
      </c>
      <c r="S14" s="95" t="s">
        <v>63</v>
      </c>
      <c r="T14" s="9">
        <v>5852.019</v>
      </c>
      <c r="U14" s="95" t="s">
        <v>63</v>
      </c>
      <c r="V14" s="9">
        <v>5233.452</v>
      </c>
      <c r="W14" s="95" t="s">
        <v>63</v>
      </c>
      <c r="X14" s="9">
        <v>5055.047</v>
      </c>
      <c r="Y14" s="95" t="s">
        <v>63</v>
      </c>
      <c r="Z14" s="9">
        <v>4718.808</v>
      </c>
      <c r="AA14" s="95" t="s">
        <v>63</v>
      </c>
      <c r="AB14" s="9">
        <v>4563.705</v>
      </c>
      <c r="AC14" s="95" t="s">
        <v>63</v>
      </c>
      <c r="AD14" s="9">
        <v>4585.697</v>
      </c>
      <c r="AE14" s="95" t="s">
        <v>63</v>
      </c>
      <c r="AF14" s="9">
        <v>4683.319</v>
      </c>
      <c r="AG14" s="95" t="s">
        <v>63</v>
      </c>
      <c r="AH14" s="9">
        <v>5168.439</v>
      </c>
      <c r="AI14" s="95" t="s">
        <v>63</v>
      </c>
      <c r="AJ14" s="9">
        <v>5577.895</v>
      </c>
      <c r="AK14" s="95" t="s">
        <v>63</v>
      </c>
      <c r="AL14" s="9">
        <v>5813.644</v>
      </c>
      <c r="AM14" s="95" t="s">
        <v>63</v>
      </c>
      <c r="AN14" s="96">
        <f t="shared" si="0"/>
        <v>62996.303</v>
      </c>
      <c r="AO14" s="9">
        <v>6035.237</v>
      </c>
      <c r="AP14" s="95" t="s">
        <v>63</v>
      </c>
      <c r="AQ14" s="9">
        <v>5327.456</v>
      </c>
      <c r="AR14" s="95" t="s">
        <v>63</v>
      </c>
      <c r="AS14" s="9">
        <v>5720.839</v>
      </c>
      <c r="AT14" s="95" t="s">
        <v>63</v>
      </c>
      <c r="AU14" s="9">
        <v>5108.148</v>
      </c>
      <c r="AV14" s="95" t="s">
        <v>63</v>
      </c>
      <c r="AW14" s="9">
        <v>4811.278</v>
      </c>
      <c r="AX14" s="95" t="s">
        <v>63</v>
      </c>
      <c r="AY14" s="9">
        <v>4600.785</v>
      </c>
      <c r="AZ14" s="95" t="s">
        <v>63</v>
      </c>
      <c r="BA14" s="9">
        <v>4356.112</v>
      </c>
      <c r="BB14" s="95" t="s">
        <v>63</v>
      </c>
      <c r="BC14" s="9">
        <v>4495.153</v>
      </c>
      <c r="BD14" s="95" t="s">
        <v>63</v>
      </c>
      <c r="BE14" s="9">
        <v>4565.775</v>
      </c>
      <c r="BF14" s="95" t="s">
        <v>63</v>
      </c>
      <c r="BG14" s="9">
        <v>4788.938</v>
      </c>
      <c r="BH14" s="95" t="s">
        <v>63</v>
      </c>
      <c r="BI14" s="9">
        <v>5207.587</v>
      </c>
      <c r="BJ14" s="95" t="s">
        <v>63</v>
      </c>
      <c r="BK14" s="9">
        <v>5518.711</v>
      </c>
      <c r="BL14" s="95" t="s">
        <v>63</v>
      </c>
      <c r="BM14" s="100">
        <f t="shared" si="1"/>
        <v>60536.019</v>
      </c>
    </row>
    <row r="15" spans="1:65" ht="12">
      <c r="A15" s="8" t="s">
        <v>158</v>
      </c>
      <c r="B15" s="34"/>
      <c r="C15" s="98"/>
      <c r="D15" s="33"/>
      <c r="E15" s="98"/>
      <c r="F15" s="33"/>
      <c r="G15" s="98"/>
      <c r="H15" s="34"/>
      <c r="I15" s="98"/>
      <c r="J15" s="33"/>
      <c r="K15" s="98"/>
      <c r="L15" s="33"/>
      <c r="M15" s="98"/>
      <c r="N15" s="33"/>
      <c r="O15" s="98"/>
      <c r="P15" s="33">
        <v>3475.311</v>
      </c>
      <c r="Q15" s="98" t="s">
        <v>63</v>
      </c>
      <c r="R15" s="33">
        <v>3223.601</v>
      </c>
      <c r="S15" s="98" t="s">
        <v>63</v>
      </c>
      <c r="T15" s="33">
        <v>3168.265</v>
      </c>
      <c r="U15" s="98" t="s">
        <v>63</v>
      </c>
      <c r="V15" s="33">
        <v>2830.969</v>
      </c>
      <c r="W15" s="98" t="s">
        <v>63</v>
      </c>
      <c r="X15" s="33">
        <v>2775.768</v>
      </c>
      <c r="Y15" s="98" t="s">
        <v>63</v>
      </c>
      <c r="Z15" s="33">
        <v>2597.495</v>
      </c>
      <c r="AA15" s="98" t="s">
        <v>63</v>
      </c>
      <c r="AB15" s="33">
        <v>2525.068</v>
      </c>
      <c r="AC15" s="98" t="s">
        <v>63</v>
      </c>
      <c r="AD15" s="33">
        <v>2633.623</v>
      </c>
      <c r="AE15" s="98" t="s">
        <v>63</v>
      </c>
      <c r="AF15" s="33">
        <v>2699.098</v>
      </c>
      <c r="AG15" s="98" t="s">
        <v>63</v>
      </c>
      <c r="AH15" s="33">
        <v>2993.068</v>
      </c>
      <c r="AI15" s="98" t="s">
        <v>63</v>
      </c>
      <c r="AJ15" s="33">
        <v>3117.594</v>
      </c>
      <c r="AK15" s="98" t="s">
        <v>63</v>
      </c>
      <c r="AL15" s="34">
        <v>3437.57</v>
      </c>
      <c r="AM15" s="98" t="s">
        <v>63</v>
      </c>
      <c r="AN15" s="99">
        <f t="shared" si="0"/>
        <v>35477.43</v>
      </c>
      <c r="AO15" s="33">
        <v>3379.221</v>
      </c>
      <c r="AP15" s="98" t="s">
        <v>63</v>
      </c>
      <c r="AQ15" s="33">
        <v>3070.401</v>
      </c>
      <c r="AR15" s="98" t="s">
        <v>63</v>
      </c>
      <c r="AS15" s="33">
        <v>3058.322</v>
      </c>
      <c r="AT15" s="98" t="s">
        <v>63</v>
      </c>
      <c r="AU15" s="34">
        <v>2723.19</v>
      </c>
      <c r="AV15" s="98" t="s">
        <v>63</v>
      </c>
      <c r="AW15" s="33">
        <v>2376.694</v>
      </c>
      <c r="AX15" s="98" t="s">
        <v>63</v>
      </c>
      <c r="AY15" s="33">
        <v>2541.532</v>
      </c>
      <c r="AZ15" s="98" t="s">
        <v>63</v>
      </c>
      <c r="BA15" s="33">
        <v>2423.087</v>
      </c>
      <c r="BB15" s="98" t="s">
        <v>63</v>
      </c>
      <c r="BC15" s="33">
        <v>2587.341</v>
      </c>
      <c r="BD15" s="98" t="s">
        <v>63</v>
      </c>
      <c r="BE15" s="33">
        <v>2494.864</v>
      </c>
      <c r="BF15" s="98" t="s">
        <v>63</v>
      </c>
      <c r="BG15" s="33">
        <v>2626.906</v>
      </c>
      <c r="BH15" s="98" t="s">
        <v>63</v>
      </c>
      <c r="BI15" s="34">
        <v>2906.54</v>
      </c>
      <c r="BJ15" s="98" t="s">
        <v>63</v>
      </c>
      <c r="BK15" s="33">
        <v>3112.638</v>
      </c>
      <c r="BL15" s="98" t="s">
        <v>63</v>
      </c>
      <c r="BM15" s="100">
        <f t="shared" si="1"/>
        <v>33300.736000000004</v>
      </c>
    </row>
    <row r="16" spans="1:65" ht="12">
      <c r="A16" s="8" t="s">
        <v>159</v>
      </c>
      <c r="B16" s="9"/>
      <c r="C16" s="95"/>
      <c r="D16" s="9"/>
      <c r="E16" s="95"/>
      <c r="F16" s="9"/>
      <c r="G16" s="95"/>
      <c r="H16" s="9"/>
      <c r="I16" s="95"/>
      <c r="J16" s="9"/>
      <c r="K16" s="95"/>
      <c r="L16" s="9"/>
      <c r="M16" s="95"/>
      <c r="N16" s="9"/>
      <c r="O16" s="95"/>
      <c r="P16" s="9">
        <v>41251.889</v>
      </c>
      <c r="Q16" s="95" t="s">
        <v>63</v>
      </c>
      <c r="R16" s="9">
        <v>38432.563</v>
      </c>
      <c r="S16" s="95" t="s">
        <v>63</v>
      </c>
      <c r="T16" s="9">
        <v>41000.868</v>
      </c>
      <c r="U16" s="95" t="s">
        <v>63</v>
      </c>
      <c r="V16" s="9">
        <v>38347.105</v>
      </c>
      <c r="W16" s="95" t="s">
        <v>63</v>
      </c>
      <c r="X16" s="9">
        <v>37833.091</v>
      </c>
      <c r="Y16" s="95" t="s">
        <v>63</v>
      </c>
      <c r="Z16" s="9">
        <v>37549.207</v>
      </c>
      <c r="AA16" s="95" t="s">
        <v>63</v>
      </c>
      <c r="AB16" s="9">
        <v>38068.718</v>
      </c>
      <c r="AC16" s="95" t="s">
        <v>63</v>
      </c>
      <c r="AD16" s="10">
        <v>37459.23</v>
      </c>
      <c r="AE16" s="95" t="s">
        <v>63</v>
      </c>
      <c r="AF16" s="9">
        <v>37118.258</v>
      </c>
      <c r="AG16" s="95" t="s">
        <v>63</v>
      </c>
      <c r="AH16" s="9">
        <v>39866.616</v>
      </c>
      <c r="AI16" s="95" t="s">
        <v>63</v>
      </c>
      <c r="AJ16" s="9">
        <v>40746.193</v>
      </c>
      <c r="AK16" s="95" t="s">
        <v>63</v>
      </c>
      <c r="AL16" s="9">
        <v>40424.715</v>
      </c>
      <c r="AM16" s="95" t="s">
        <v>63</v>
      </c>
      <c r="AN16" s="96">
        <f t="shared" si="0"/>
        <v>468098.453</v>
      </c>
      <c r="AO16" s="9">
        <v>41627.096</v>
      </c>
      <c r="AP16" s="95" t="s">
        <v>63</v>
      </c>
      <c r="AQ16" s="9">
        <v>39320.532</v>
      </c>
      <c r="AR16" s="95" t="s">
        <v>63</v>
      </c>
      <c r="AS16" s="9">
        <v>40949.235</v>
      </c>
      <c r="AT16" s="95" t="s">
        <v>63</v>
      </c>
      <c r="AU16" s="9">
        <v>37996.224</v>
      </c>
      <c r="AV16" s="95" t="s">
        <v>63</v>
      </c>
      <c r="AW16" s="9">
        <v>37844.802</v>
      </c>
      <c r="AX16" s="95" t="s">
        <v>63</v>
      </c>
      <c r="AY16" s="9">
        <v>36447.982</v>
      </c>
      <c r="AZ16" s="95" t="s">
        <v>63</v>
      </c>
      <c r="BA16" s="10">
        <v>37585.49</v>
      </c>
      <c r="BB16" s="95" t="s">
        <v>63</v>
      </c>
      <c r="BC16" s="9">
        <v>36848.925</v>
      </c>
      <c r="BD16" s="95" t="s">
        <v>63</v>
      </c>
      <c r="BE16" s="9">
        <v>35278.979</v>
      </c>
      <c r="BF16" s="95" t="s">
        <v>63</v>
      </c>
      <c r="BG16" s="9">
        <v>36512.438</v>
      </c>
      <c r="BH16" s="95" t="s">
        <v>63</v>
      </c>
      <c r="BI16" s="9">
        <v>36779.395</v>
      </c>
      <c r="BJ16" s="95" t="s">
        <v>63</v>
      </c>
      <c r="BK16" s="9">
        <v>36419.706</v>
      </c>
      <c r="BL16" s="95" t="s">
        <v>63</v>
      </c>
      <c r="BM16" s="100">
        <f t="shared" si="1"/>
        <v>453610.804</v>
      </c>
    </row>
    <row r="17" spans="1:65" ht="12">
      <c r="A17" s="8" t="s">
        <v>160</v>
      </c>
      <c r="B17" s="34"/>
      <c r="C17" s="98"/>
      <c r="D17" s="34"/>
      <c r="E17" s="98"/>
      <c r="F17" s="34"/>
      <c r="G17" s="98"/>
      <c r="H17" s="34"/>
      <c r="I17" s="98"/>
      <c r="J17" s="33"/>
      <c r="K17" s="98"/>
      <c r="L17" s="33"/>
      <c r="M17" s="98"/>
      <c r="N17" s="34"/>
      <c r="O17" s="98"/>
      <c r="P17" s="33">
        <v>939.464</v>
      </c>
      <c r="Q17" s="98" t="s">
        <v>63</v>
      </c>
      <c r="R17" s="34">
        <v>849.6</v>
      </c>
      <c r="S17" s="98" t="s">
        <v>63</v>
      </c>
      <c r="T17" s="34">
        <v>850.5</v>
      </c>
      <c r="U17" s="98" t="s">
        <v>63</v>
      </c>
      <c r="V17" s="34">
        <v>721.3</v>
      </c>
      <c r="W17" s="98" t="s">
        <v>63</v>
      </c>
      <c r="X17" s="33">
        <v>675.519</v>
      </c>
      <c r="Y17" s="98" t="s">
        <v>63</v>
      </c>
      <c r="Z17" s="34">
        <v>610.2</v>
      </c>
      <c r="AA17" s="98" t="s">
        <v>63</v>
      </c>
      <c r="AB17" s="34">
        <v>617.17</v>
      </c>
      <c r="AC17" s="98" t="s">
        <v>63</v>
      </c>
      <c r="AD17" s="33">
        <v>626.323</v>
      </c>
      <c r="AE17" s="98" t="s">
        <v>63</v>
      </c>
      <c r="AF17" s="34">
        <v>684.93</v>
      </c>
      <c r="AG17" s="98" t="s">
        <v>63</v>
      </c>
      <c r="AH17" s="33">
        <v>724.429</v>
      </c>
      <c r="AI17" s="98" t="s">
        <v>63</v>
      </c>
      <c r="AJ17" s="33">
        <v>817.278</v>
      </c>
      <c r="AK17" s="98" t="s">
        <v>63</v>
      </c>
      <c r="AL17" s="33">
        <v>962.869</v>
      </c>
      <c r="AM17" s="98" t="s">
        <v>63</v>
      </c>
      <c r="AN17" s="99">
        <f t="shared" si="0"/>
        <v>9079.582000000002</v>
      </c>
      <c r="AO17" s="34">
        <v>896.1</v>
      </c>
      <c r="AP17" s="98" t="s">
        <v>63</v>
      </c>
      <c r="AQ17" s="33">
        <v>757.165</v>
      </c>
      <c r="AR17" s="98" t="s">
        <v>63</v>
      </c>
      <c r="AS17" s="34">
        <v>818.6</v>
      </c>
      <c r="AT17" s="98" t="s">
        <v>63</v>
      </c>
      <c r="AU17" s="34">
        <v>735.6</v>
      </c>
      <c r="AV17" s="98" t="s">
        <v>63</v>
      </c>
      <c r="AW17" s="33">
        <v>678.276</v>
      </c>
      <c r="AX17" s="98" t="s">
        <v>63</v>
      </c>
      <c r="AY17" s="33">
        <v>612.466</v>
      </c>
      <c r="AZ17" s="98" t="s">
        <v>63</v>
      </c>
      <c r="BA17" s="34">
        <v>594.6</v>
      </c>
      <c r="BB17" s="98" t="s">
        <v>63</v>
      </c>
      <c r="BC17" s="33">
        <v>623.053</v>
      </c>
      <c r="BD17" s="98" t="s">
        <v>63</v>
      </c>
      <c r="BE17" s="34">
        <v>636.59</v>
      </c>
      <c r="BF17" s="98" t="s">
        <v>63</v>
      </c>
      <c r="BG17" s="33">
        <v>674.636</v>
      </c>
      <c r="BH17" s="98" t="s">
        <v>63</v>
      </c>
      <c r="BI17" s="33">
        <v>727.642</v>
      </c>
      <c r="BJ17" s="98" t="s">
        <v>63</v>
      </c>
      <c r="BK17" s="33">
        <v>829.876</v>
      </c>
      <c r="BL17" s="98" t="s">
        <v>63</v>
      </c>
      <c r="BM17" s="97">
        <f t="shared" si="1"/>
        <v>8584.604</v>
      </c>
    </row>
    <row r="18" spans="1:65" ht="12">
      <c r="A18" s="8" t="s">
        <v>161</v>
      </c>
      <c r="B18" s="9"/>
      <c r="C18" s="95"/>
      <c r="D18" s="9"/>
      <c r="E18" s="95"/>
      <c r="F18" s="9"/>
      <c r="G18" s="95"/>
      <c r="H18" s="9"/>
      <c r="I18" s="95"/>
      <c r="J18" s="10"/>
      <c r="K18" s="95"/>
      <c r="L18" s="9"/>
      <c r="M18" s="95"/>
      <c r="N18" s="9"/>
      <c r="O18" s="95"/>
      <c r="P18" s="9">
        <v>2616.525</v>
      </c>
      <c r="Q18" s="95" t="s">
        <v>63</v>
      </c>
      <c r="R18" s="9">
        <v>2377.137</v>
      </c>
      <c r="S18" s="95" t="s">
        <v>63</v>
      </c>
      <c r="T18" s="9">
        <v>2509.911</v>
      </c>
      <c r="U18" s="95" t="s">
        <v>63</v>
      </c>
      <c r="V18" s="9">
        <v>2302.721</v>
      </c>
      <c r="W18" s="95" t="s">
        <v>63</v>
      </c>
      <c r="X18" s="9">
        <v>2325.094</v>
      </c>
      <c r="Y18" s="95" t="s">
        <v>63</v>
      </c>
      <c r="Z18" s="9">
        <v>2191.123</v>
      </c>
      <c r="AA18" s="95" t="s">
        <v>63</v>
      </c>
      <c r="AB18" s="9">
        <v>2277.608</v>
      </c>
      <c r="AC18" s="95" t="s">
        <v>63</v>
      </c>
      <c r="AD18" s="9">
        <v>2271.087</v>
      </c>
      <c r="AE18" s="95" t="s">
        <v>63</v>
      </c>
      <c r="AF18" s="9">
        <v>2275.246</v>
      </c>
      <c r="AG18" s="95" t="s">
        <v>63</v>
      </c>
      <c r="AH18" s="9">
        <v>2429.213</v>
      </c>
      <c r="AI18" s="95" t="s">
        <v>63</v>
      </c>
      <c r="AJ18" s="9">
        <v>2544.118</v>
      </c>
      <c r="AK18" s="95" t="s">
        <v>63</v>
      </c>
      <c r="AL18" s="9">
        <v>2649.322</v>
      </c>
      <c r="AM18" s="95" t="s">
        <v>63</v>
      </c>
      <c r="AN18" s="96">
        <f t="shared" si="0"/>
        <v>28769.104999999996</v>
      </c>
      <c r="AO18" s="10">
        <v>2602.92</v>
      </c>
      <c r="AP18" s="95" t="s">
        <v>63</v>
      </c>
      <c r="AQ18" s="9">
        <v>2473.153</v>
      </c>
      <c r="AR18" s="95" t="s">
        <v>63</v>
      </c>
      <c r="AS18" s="9">
        <v>2602.195</v>
      </c>
      <c r="AT18" s="95" t="s">
        <v>63</v>
      </c>
      <c r="AU18" s="9">
        <v>2385.863</v>
      </c>
      <c r="AV18" s="95" t="s">
        <v>63</v>
      </c>
      <c r="AW18" s="9">
        <v>2383.537</v>
      </c>
      <c r="AX18" s="95" t="s">
        <v>63</v>
      </c>
      <c r="AY18" s="9">
        <v>2279.267</v>
      </c>
      <c r="AZ18" s="95" t="s">
        <v>63</v>
      </c>
      <c r="BA18" s="9">
        <v>2322.401</v>
      </c>
      <c r="BB18" s="95" t="s">
        <v>63</v>
      </c>
      <c r="BC18" s="9">
        <v>2338.607</v>
      </c>
      <c r="BD18" s="95" t="s">
        <v>63</v>
      </c>
      <c r="BE18" s="9">
        <v>2289.593</v>
      </c>
      <c r="BF18" s="95" t="s">
        <v>63</v>
      </c>
      <c r="BG18" s="10">
        <v>2537.49</v>
      </c>
      <c r="BH18" s="95" t="s">
        <v>63</v>
      </c>
      <c r="BI18" s="9">
        <v>2648.339</v>
      </c>
      <c r="BJ18" s="95" t="s">
        <v>63</v>
      </c>
      <c r="BK18" s="9">
        <v>2773.675</v>
      </c>
      <c r="BL18" s="95" t="s">
        <v>63</v>
      </c>
      <c r="BM18" s="97">
        <f t="shared" si="1"/>
        <v>29637.039999999997</v>
      </c>
    </row>
    <row r="19" spans="1:65" ht="12">
      <c r="A19" s="8" t="s">
        <v>162</v>
      </c>
      <c r="B19" s="33"/>
      <c r="C19" s="98"/>
      <c r="D19" s="33"/>
      <c r="E19" s="98"/>
      <c r="F19" s="33"/>
      <c r="G19" s="98"/>
      <c r="H19" s="33"/>
      <c r="I19" s="98"/>
      <c r="J19" s="33"/>
      <c r="K19" s="98"/>
      <c r="L19" s="33"/>
      <c r="M19" s="98"/>
      <c r="N19" s="33"/>
      <c r="O19" s="98"/>
      <c r="P19" s="33">
        <v>4723.654</v>
      </c>
      <c r="Q19" s="98" t="s">
        <v>63</v>
      </c>
      <c r="R19" s="33">
        <v>4232.497</v>
      </c>
      <c r="S19" s="98" t="s">
        <v>63</v>
      </c>
      <c r="T19" s="33">
        <v>4440.737</v>
      </c>
      <c r="U19" s="98" t="s">
        <v>63</v>
      </c>
      <c r="V19" s="33">
        <v>3973.367</v>
      </c>
      <c r="W19" s="98" t="s">
        <v>63</v>
      </c>
      <c r="X19" s="34">
        <v>3954.5</v>
      </c>
      <c r="Y19" s="98" t="s">
        <v>63</v>
      </c>
      <c r="Z19" s="33">
        <v>4558.504</v>
      </c>
      <c r="AA19" s="98" t="s">
        <v>63</v>
      </c>
      <c r="AB19" s="33">
        <v>5965.705</v>
      </c>
      <c r="AC19" s="98" t="s">
        <v>63</v>
      </c>
      <c r="AD19" s="33">
        <v>5755.179</v>
      </c>
      <c r="AE19" s="98" t="s">
        <v>63</v>
      </c>
      <c r="AF19" s="33">
        <v>4389.921</v>
      </c>
      <c r="AG19" s="98" t="s">
        <v>63</v>
      </c>
      <c r="AH19" s="34">
        <v>4180.18</v>
      </c>
      <c r="AI19" s="98" t="s">
        <v>63</v>
      </c>
      <c r="AJ19" s="33">
        <v>4062.389</v>
      </c>
      <c r="AK19" s="98" t="s">
        <v>63</v>
      </c>
      <c r="AL19" s="34">
        <v>4669.61</v>
      </c>
      <c r="AM19" s="98" t="s">
        <v>63</v>
      </c>
      <c r="AN19" s="99">
        <f t="shared" si="0"/>
        <v>54906.24300000002</v>
      </c>
      <c r="AO19" s="34">
        <v>4866.34</v>
      </c>
      <c r="AP19" s="98" t="s">
        <v>63</v>
      </c>
      <c r="AQ19" s="33">
        <v>4168.355</v>
      </c>
      <c r="AR19" s="98" t="s">
        <v>63</v>
      </c>
      <c r="AS19" s="34">
        <v>4674.67</v>
      </c>
      <c r="AT19" s="98" t="s">
        <v>63</v>
      </c>
      <c r="AU19" s="33">
        <v>3676.998</v>
      </c>
      <c r="AV19" s="98" t="s">
        <v>63</v>
      </c>
      <c r="AW19" s="33">
        <v>3941.243</v>
      </c>
      <c r="AX19" s="98" t="s">
        <v>63</v>
      </c>
      <c r="AY19" s="33">
        <v>4401.957</v>
      </c>
      <c r="AZ19" s="98" t="s">
        <v>63</v>
      </c>
      <c r="BA19" s="33">
        <v>5146.246</v>
      </c>
      <c r="BB19" s="98" t="s">
        <v>63</v>
      </c>
      <c r="BC19" s="33">
        <v>4828.822</v>
      </c>
      <c r="BD19" s="98" t="s">
        <v>63</v>
      </c>
      <c r="BE19" s="33">
        <v>4046.558</v>
      </c>
      <c r="BF19" s="98" t="s">
        <v>63</v>
      </c>
      <c r="BG19" s="34">
        <v>3720.55</v>
      </c>
      <c r="BH19" s="98" t="s">
        <v>63</v>
      </c>
      <c r="BI19" s="33">
        <v>3700.371</v>
      </c>
      <c r="BJ19" s="98" t="s">
        <v>63</v>
      </c>
      <c r="BK19" s="33">
        <v>4071.132</v>
      </c>
      <c r="BL19" s="98" t="s">
        <v>63</v>
      </c>
      <c r="BM19" s="97">
        <f t="shared" si="1"/>
        <v>51243.242</v>
      </c>
    </row>
    <row r="20" spans="1:65" ht="12">
      <c r="A20" s="8" t="s">
        <v>163</v>
      </c>
      <c r="B20" s="9"/>
      <c r="C20" s="95"/>
      <c r="D20" s="101"/>
      <c r="E20" s="95"/>
      <c r="F20" s="9"/>
      <c r="G20" s="95"/>
      <c r="H20" s="9"/>
      <c r="I20" s="95"/>
      <c r="J20" s="9"/>
      <c r="K20" s="95"/>
      <c r="L20" s="9"/>
      <c r="M20" s="95"/>
      <c r="N20" s="9"/>
      <c r="O20" s="95"/>
      <c r="P20" s="9">
        <v>21634.454</v>
      </c>
      <c r="Q20" s="95" t="s">
        <v>63</v>
      </c>
      <c r="R20" s="9">
        <v>18263.966</v>
      </c>
      <c r="S20" s="95" t="s">
        <v>63</v>
      </c>
      <c r="T20" s="9">
        <v>19745.743</v>
      </c>
      <c r="U20" s="95" t="s">
        <v>63</v>
      </c>
      <c r="V20" s="9">
        <v>18037.236</v>
      </c>
      <c r="W20" s="95" t="s">
        <v>63</v>
      </c>
      <c r="X20" s="9">
        <v>18407.684</v>
      </c>
      <c r="Y20" s="95" t="s">
        <v>63</v>
      </c>
      <c r="Z20" s="9">
        <v>18748.414</v>
      </c>
      <c r="AA20" s="95" t="s">
        <v>63</v>
      </c>
      <c r="AB20" s="9">
        <v>20701.468</v>
      </c>
      <c r="AC20" s="95" t="s">
        <v>63</v>
      </c>
      <c r="AD20" s="9">
        <v>19908.005</v>
      </c>
      <c r="AE20" s="95" t="s">
        <v>63</v>
      </c>
      <c r="AF20" s="9">
        <v>18956.424</v>
      </c>
      <c r="AG20" s="95" t="s">
        <v>63</v>
      </c>
      <c r="AH20" s="9">
        <v>18267.496</v>
      </c>
      <c r="AI20" s="95" t="s">
        <v>63</v>
      </c>
      <c r="AJ20" s="9">
        <v>19371.889</v>
      </c>
      <c r="AK20" s="95" t="s">
        <v>63</v>
      </c>
      <c r="AL20" s="9">
        <v>19600.489</v>
      </c>
      <c r="AM20" s="95" t="s">
        <v>63</v>
      </c>
      <c r="AN20" s="96">
        <f t="shared" si="0"/>
        <v>231643.268</v>
      </c>
      <c r="AO20" s="9">
        <v>20563.437</v>
      </c>
      <c r="AP20" s="95" t="s">
        <v>63</v>
      </c>
      <c r="AQ20" s="9">
        <v>18217.776</v>
      </c>
      <c r="AR20" s="95" t="s">
        <v>63</v>
      </c>
      <c r="AS20" s="9">
        <v>19387.415</v>
      </c>
      <c r="AT20" s="95" t="s">
        <v>63</v>
      </c>
      <c r="AU20" s="9">
        <v>17694.986</v>
      </c>
      <c r="AV20" s="95" t="s">
        <v>63</v>
      </c>
      <c r="AW20" s="9">
        <v>18440.304</v>
      </c>
      <c r="AX20" s="95" t="s">
        <v>63</v>
      </c>
      <c r="AY20" s="9">
        <v>19227.828</v>
      </c>
      <c r="AZ20" s="95" t="s">
        <v>63</v>
      </c>
      <c r="BA20" s="9">
        <v>21295.507</v>
      </c>
      <c r="BB20" s="95" t="s">
        <v>63</v>
      </c>
      <c r="BC20" s="9">
        <v>19845.624</v>
      </c>
      <c r="BD20" s="95" t="s">
        <v>63</v>
      </c>
      <c r="BE20" s="9">
        <v>18371.155</v>
      </c>
      <c r="BF20" s="95" t="s">
        <v>63</v>
      </c>
      <c r="BG20" s="10">
        <v>17479.98</v>
      </c>
      <c r="BH20" s="95" t="s">
        <v>63</v>
      </c>
      <c r="BI20" s="9">
        <v>17497.095</v>
      </c>
      <c r="BJ20" s="95" t="s">
        <v>63</v>
      </c>
      <c r="BK20" s="9">
        <v>18330.011</v>
      </c>
      <c r="BL20" s="95" t="s">
        <v>63</v>
      </c>
      <c r="BM20" s="100">
        <f t="shared" si="1"/>
        <v>226351.11800000005</v>
      </c>
    </row>
    <row r="21" spans="1:65" ht="12">
      <c r="A21" s="8" t="s">
        <v>164</v>
      </c>
      <c r="B21" s="33"/>
      <c r="C21" s="98"/>
      <c r="D21" s="34"/>
      <c r="E21" s="98"/>
      <c r="F21" s="33"/>
      <c r="G21" s="98"/>
      <c r="H21" s="34"/>
      <c r="I21" s="98"/>
      <c r="J21" s="33"/>
      <c r="K21" s="98"/>
      <c r="L21" s="33"/>
      <c r="M21" s="98"/>
      <c r="N21" s="33"/>
      <c r="O21" s="98"/>
      <c r="P21" s="34">
        <v>48676.97</v>
      </c>
      <c r="Q21" s="98" t="s">
        <v>63</v>
      </c>
      <c r="R21" s="33">
        <v>39888.041</v>
      </c>
      <c r="S21" s="98" t="s">
        <v>63</v>
      </c>
      <c r="T21" s="33">
        <v>40886.963</v>
      </c>
      <c r="U21" s="98" t="s">
        <v>63</v>
      </c>
      <c r="V21" s="33">
        <v>35384.944</v>
      </c>
      <c r="W21" s="98" t="s">
        <v>63</v>
      </c>
      <c r="X21" s="33">
        <v>32918.067</v>
      </c>
      <c r="Y21" s="98" t="s">
        <v>63</v>
      </c>
      <c r="Z21" s="33">
        <v>30209.729</v>
      </c>
      <c r="AA21" s="98" t="s">
        <v>63</v>
      </c>
      <c r="AB21" s="33">
        <v>31047.527</v>
      </c>
      <c r="AC21" s="98" t="s">
        <v>63</v>
      </c>
      <c r="AD21" s="33">
        <v>29271.859</v>
      </c>
      <c r="AE21" s="98" t="s">
        <v>63</v>
      </c>
      <c r="AF21" s="33">
        <v>30502.766</v>
      </c>
      <c r="AG21" s="98" t="s">
        <v>63</v>
      </c>
      <c r="AH21" s="33">
        <v>34482.537</v>
      </c>
      <c r="AI21" s="98" t="s">
        <v>63</v>
      </c>
      <c r="AJ21" s="33">
        <v>41458.604</v>
      </c>
      <c r="AK21" s="98" t="s">
        <v>63</v>
      </c>
      <c r="AL21" s="33">
        <v>45554.807</v>
      </c>
      <c r="AM21" s="98" t="s">
        <v>63</v>
      </c>
      <c r="AN21" s="99">
        <f t="shared" si="0"/>
        <v>440282.814</v>
      </c>
      <c r="AO21" s="33">
        <v>48457.177</v>
      </c>
      <c r="AP21" s="98" t="s">
        <v>63</v>
      </c>
      <c r="AQ21" s="33">
        <v>40082.975</v>
      </c>
      <c r="AR21" s="98" t="s">
        <v>63</v>
      </c>
      <c r="AS21" s="33">
        <v>40112.719</v>
      </c>
      <c r="AT21" s="98" t="s">
        <v>63</v>
      </c>
      <c r="AU21" s="33">
        <v>34679.927</v>
      </c>
      <c r="AV21" s="98" t="s">
        <v>63</v>
      </c>
      <c r="AW21" s="33">
        <v>30875.684</v>
      </c>
      <c r="AX21" s="98" t="s">
        <v>63</v>
      </c>
      <c r="AY21" s="33">
        <v>30529.068</v>
      </c>
      <c r="AZ21" s="98" t="s">
        <v>63</v>
      </c>
      <c r="BA21" s="33">
        <v>31658.721</v>
      </c>
      <c r="BB21" s="98" t="s">
        <v>63</v>
      </c>
      <c r="BC21" s="33">
        <v>29824.114</v>
      </c>
      <c r="BD21" s="98" t="s">
        <v>63</v>
      </c>
      <c r="BE21" s="33">
        <v>29809.576</v>
      </c>
      <c r="BF21" s="98" t="s">
        <v>63</v>
      </c>
      <c r="BG21" s="33">
        <v>30144.364</v>
      </c>
      <c r="BH21" s="98" t="s">
        <v>63</v>
      </c>
      <c r="BI21" s="33">
        <v>34232.073</v>
      </c>
      <c r="BJ21" s="98" t="s">
        <v>63</v>
      </c>
      <c r="BK21" s="33">
        <v>42137.691</v>
      </c>
      <c r="BL21" s="98" t="s">
        <v>63</v>
      </c>
      <c r="BM21" s="100">
        <f t="shared" si="1"/>
        <v>422544.089</v>
      </c>
    </row>
    <row r="22" spans="1:65" ht="12">
      <c r="A22" s="8" t="s">
        <v>165</v>
      </c>
      <c r="B22" s="9"/>
      <c r="C22" s="95"/>
      <c r="D22" s="9"/>
      <c r="E22" s="95"/>
      <c r="F22" s="9"/>
      <c r="G22" s="95"/>
      <c r="H22" s="9"/>
      <c r="I22" s="95"/>
      <c r="J22" s="10"/>
      <c r="K22" s="95"/>
      <c r="L22" s="9"/>
      <c r="M22" s="95"/>
      <c r="N22" s="9"/>
      <c r="O22" s="95"/>
      <c r="P22" s="10">
        <v>1491.25</v>
      </c>
      <c r="Q22" s="95" t="s">
        <v>63</v>
      </c>
      <c r="R22" s="10">
        <v>1344.76</v>
      </c>
      <c r="S22" s="95" t="s">
        <v>63</v>
      </c>
      <c r="T22" s="9">
        <v>1445.796</v>
      </c>
      <c r="U22" s="95" t="s">
        <v>63</v>
      </c>
      <c r="V22" s="9">
        <v>1331.952</v>
      </c>
      <c r="W22" s="95" t="s">
        <v>63</v>
      </c>
      <c r="X22" s="9">
        <v>1253.511</v>
      </c>
      <c r="Y22" s="95" t="s">
        <v>63</v>
      </c>
      <c r="Z22" s="9">
        <v>1326.578</v>
      </c>
      <c r="AA22" s="95" t="s">
        <v>63</v>
      </c>
      <c r="AB22" s="10">
        <v>1418.06</v>
      </c>
      <c r="AC22" s="95" t="s">
        <v>63</v>
      </c>
      <c r="AD22" s="9">
        <v>1486.712</v>
      </c>
      <c r="AE22" s="95" t="s">
        <v>63</v>
      </c>
      <c r="AF22" s="9">
        <v>1299.461</v>
      </c>
      <c r="AG22" s="95" t="s">
        <v>63</v>
      </c>
      <c r="AH22" s="10">
        <v>1355.81</v>
      </c>
      <c r="AI22" s="95" t="s">
        <v>63</v>
      </c>
      <c r="AJ22" s="9">
        <v>1382.682</v>
      </c>
      <c r="AK22" s="95" t="s">
        <v>63</v>
      </c>
      <c r="AL22" s="9">
        <v>1551.288</v>
      </c>
      <c r="AM22" s="95" t="s">
        <v>63</v>
      </c>
      <c r="AN22" s="96">
        <f t="shared" si="0"/>
        <v>16687.859999999997</v>
      </c>
      <c r="AO22" s="9">
        <v>1532.839</v>
      </c>
      <c r="AP22" s="95" t="s">
        <v>63</v>
      </c>
      <c r="AQ22" s="9">
        <v>1343.265</v>
      </c>
      <c r="AR22" s="95" t="s">
        <v>63</v>
      </c>
      <c r="AS22" s="9">
        <v>1458.279</v>
      </c>
      <c r="AT22" s="95" t="s">
        <v>63</v>
      </c>
      <c r="AU22" s="9">
        <v>1291.881</v>
      </c>
      <c r="AV22" s="95" t="s">
        <v>63</v>
      </c>
      <c r="AW22" s="9">
        <v>1247.821</v>
      </c>
      <c r="AX22" s="95" t="s">
        <v>63</v>
      </c>
      <c r="AY22" s="9">
        <v>1359.949</v>
      </c>
      <c r="AZ22" s="95" t="s">
        <v>63</v>
      </c>
      <c r="BA22" s="9">
        <v>1525.398</v>
      </c>
      <c r="BB22" s="95" t="s">
        <v>63</v>
      </c>
      <c r="BC22" s="9">
        <v>1454.093</v>
      </c>
      <c r="BD22" s="95" t="s">
        <v>63</v>
      </c>
      <c r="BE22" s="9">
        <v>1280.696</v>
      </c>
      <c r="BF22" s="95" t="s">
        <v>63</v>
      </c>
      <c r="BG22" s="9">
        <v>1244.484</v>
      </c>
      <c r="BH22" s="95" t="s">
        <v>63</v>
      </c>
      <c r="BI22" s="9">
        <v>1295.632</v>
      </c>
      <c r="BJ22" s="95" t="s">
        <v>63</v>
      </c>
      <c r="BK22" s="9">
        <v>1452.834</v>
      </c>
      <c r="BL22" s="95" t="s">
        <v>63</v>
      </c>
      <c r="BM22" s="100">
        <f t="shared" si="1"/>
        <v>16487.171</v>
      </c>
    </row>
    <row r="23" spans="1:65" ht="12">
      <c r="A23" s="8" t="s">
        <v>166</v>
      </c>
      <c r="B23" s="34"/>
      <c r="C23" s="98"/>
      <c r="D23" s="34"/>
      <c r="E23" s="98"/>
      <c r="F23" s="34"/>
      <c r="G23" s="98"/>
      <c r="H23" s="34"/>
      <c r="I23" s="98"/>
      <c r="J23" s="34"/>
      <c r="K23" s="98"/>
      <c r="L23" s="34"/>
      <c r="M23" s="98"/>
      <c r="N23" s="34"/>
      <c r="O23" s="98"/>
      <c r="P23" s="34">
        <v>27066</v>
      </c>
      <c r="Q23" s="98" t="s">
        <v>63</v>
      </c>
      <c r="R23" s="34">
        <v>24811</v>
      </c>
      <c r="S23" s="98" t="s">
        <v>63</v>
      </c>
      <c r="T23" s="34">
        <v>26420</v>
      </c>
      <c r="U23" s="98" t="s">
        <v>63</v>
      </c>
      <c r="V23" s="34">
        <v>23928</v>
      </c>
      <c r="W23" s="98" t="s">
        <v>63</v>
      </c>
      <c r="X23" s="34">
        <v>24390</v>
      </c>
      <c r="Y23" s="98" t="s">
        <v>63</v>
      </c>
      <c r="Z23" s="34">
        <v>27191</v>
      </c>
      <c r="AA23" s="98" t="s">
        <v>63</v>
      </c>
      <c r="AB23" s="34">
        <v>30402</v>
      </c>
      <c r="AC23" s="98" t="s">
        <v>63</v>
      </c>
      <c r="AD23" s="34">
        <v>26648</v>
      </c>
      <c r="AE23" s="98" t="s">
        <v>63</v>
      </c>
      <c r="AF23" s="34">
        <v>26994</v>
      </c>
      <c r="AG23" s="98" t="s">
        <v>63</v>
      </c>
      <c r="AH23" s="34">
        <v>26372</v>
      </c>
      <c r="AI23" s="98" t="s">
        <v>63</v>
      </c>
      <c r="AJ23" s="34">
        <v>26434</v>
      </c>
      <c r="AK23" s="98" t="s">
        <v>63</v>
      </c>
      <c r="AL23" s="34">
        <v>27419</v>
      </c>
      <c r="AM23" s="98" t="s">
        <v>63</v>
      </c>
      <c r="AN23" s="99">
        <f t="shared" si="0"/>
        <v>318075</v>
      </c>
      <c r="AO23" s="34">
        <v>27419</v>
      </c>
      <c r="AP23" s="98" t="s">
        <v>63</v>
      </c>
      <c r="AQ23" s="34">
        <v>25625</v>
      </c>
      <c r="AR23" s="98" t="s">
        <v>63</v>
      </c>
      <c r="AS23" s="34">
        <v>27594</v>
      </c>
      <c r="AT23" s="98" t="s">
        <v>63</v>
      </c>
      <c r="AU23" s="34">
        <v>24421</v>
      </c>
      <c r="AV23" s="98" t="s">
        <v>63</v>
      </c>
      <c r="AW23" s="34">
        <v>25936</v>
      </c>
      <c r="AX23" s="98" t="s">
        <v>63</v>
      </c>
      <c r="AY23" s="34">
        <v>28005</v>
      </c>
      <c r="AZ23" s="98" t="s">
        <v>63</v>
      </c>
      <c r="BA23" s="34">
        <v>31121</v>
      </c>
      <c r="BB23" s="98" t="s">
        <v>63</v>
      </c>
      <c r="BC23" s="34">
        <v>25981</v>
      </c>
      <c r="BD23" s="98" t="s">
        <v>63</v>
      </c>
      <c r="BE23" s="34">
        <v>26032</v>
      </c>
      <c r="BF23" s="98" t="s">
        <v>63</v>
      </c>
      <c r="BG23" s="34">
        <v>24733</v>
      </c>
      <c r="BH23" s="98" t="s">
        <v>63</v>
      </c>
      <c r="BI23" s="34">
        <v>24987</v>
      </c>
      <c r="BJ23" s="98" t="s">
        <v>63</v>
      </c>
      <c r="BK23" s="34">
        <v>24973</v>
      </c>
      <c r="BL23" s="98" t="s">
        <v>63</v>
      </c>
      <c r="BM23" s="97">
        <f t="shared" si="1"/>
        <v>316827</v>
      </c>
    </row>
    <row r="24" spans="1:65" ht="12">
      <c r="A24" s="8" t="s">
        <v>167</v>
      </c>
      <c r="B24" s="9"/>
      <c r="C24" s="95"/>
      <c r="D24" s="9"/>
      <c r="E24" s="95"/>
      <c r="F24" s="9"/>
      <c r="G24" s="95"/>
      <c r="H24" s="10"/>
      <c r="I24" s="95"/>
      <c r="J24" s="9"/>
      <c r="K24" s="95"/>
      <c r="L24" s="10"/>
      <c r="M24" s="95"/>
      <c r="N24" s="10"/>
      <c r="O24" s="95"/>
      <c r="P24" s="9">
        <v>390.298</v>
      </c>
      <c r="Q24" s="95" t="s">
        <v>63</v>
      </c>
      <c r="R24" s="9">
        <v>337.697</v>
      </c>
      <c r="S24" s="95" t="s">
        <v>63</v>
      </c>
      <c r="T24" s="9">
        <v>347.749</v>
      </c>
      <c r="U24" s="95" t="s">
        <v>63</v>
      </c>
      <c r="V24" s="9">
        <v>299.321</v>
      </c>
      <c r="W24" s="95" t="s">
        <v>63</v>
      </c>
      <c r="X24" s="9">
        <v>351.801</v>
      </c>
      <c r="Y24" s="95" t="s">
        <v>63</v>
      </c>
      <c r="Z24" s="9">
        <v>408.169</v>
      </c>
      <c r="AA24" s="95" t="s">
        <v>63</v>
      </c>
      <c r="AB24" s="9">
        <v>587.898</v>
      </c>
      <c r="AC24" s="95" t="s">
        <v>63</v>
      </c>
      <c r="AD24" s="9">
        <v>596.719</v>
      </c>
      <c r="AE24" s="95" t="s">
        <v>63</v>
      </c>
      <c r="AF24" s="9">
        <v>450.832</v>
      </c>
      <c r="AG24" s="95" t="s">
        <v>63</v>
      </c>
      <c r="AH24" s="9">
        <v>374.863</v>
      </c>
      <c r="AI24" s="95" t="s">
        <v>63</v>
      </c>
      <c r="AJ24" s="9">
        <v>334.297</v>
      </c>
      <c r="AK24" s="95" t="s">
        <v>63</v>
      </c>
      <c r="AL24" s="10">
        <v>399.49</v>
      </c>
      <c r="AM24" s="95" t="s">
        <v>63</v>
      </c>
      <c r="AN24" s="96">
        <f t="shared" si="0"/>
        <v>4879.134</v>
      </c>
      <c r="AO24" s="9">
        <v>467.952</v>
      </c>
      <c r="AP24" s="95" t="s">
        <v>63</v>
      </c>
      <c r="AQ24" s="9">
        <v>382.188</v>
      </c>
      <c r="AR24" s="95" t="s">
        <v>63</v>
      </c>
      <c r="AS24" s="9">
        <v>443.609</v>
      </c>
      <c r="AT24" s="95" t="s">
        <v>63</v>
      </c>
      <c r="AU24" s="9">
        <v>316.227</v>
      </c>
      <c r="AV24" s="95" t="s">
        <v>63</v>
      </c>
      <c r="AW24" s="9">
        <v>358.884</v>
      </c>
      <c r="AX24" s="95" t="s">
        <v>63</v>
      </c>
      <c r="AY24" s="10">
        <v>424.63</v>
      </c>
      <c r="AZ24" s="95" t="s">
        <v>63</v>
      </c>
      <c r="BA24" s="9">
        <v>561.159</v>
      </c>
      <c r="BB24" s="95" t="s">
        <v>63</v>
      </c>
      <c r="BC24" s="9">
        <v>536.273</v>
      </c>
      <c r="BD24" s="95" t="s">
        <v>63</v>
      </c>
      <c r="BE24" s="9">
        <v>463.396</v>
      </c>
      <c r="BF24" s="95" t="s">
        <v>63</v>
      </c>
      <c r="BG24" s="9">
        <v>380.709</v>
      </c>
      <c r="BH24" s="95" t="s">
        <v>63</v>
      </c>
      <c r="BI24" s="9">
        <v>329.672</v>
      </c>
      <c r="BJ24" s="95" t="s">
        <v>63</v>
      </c>
      <c r="BK24" s="9">
        <v>351.576</v>
      </c>
      <c r="BL24" s="95" t="s">
        <v>63</v>
      </c>
      <c r="BM24" s="100">
        <f t="shared" si="1"/>
        <v>5016.275000000001</v>
      </c>
    </row>
    <row r="25" spans="1:65" ht="12">
      <c r="A25" s="8" t="s">
        <v>168</v>
      </c>
      <c r="B25" s="34"/>
      <c r="C25" s="98"/>
      <c r="D25" s="34"/>
      <c r="E25" s="98"/>
      <c r="F25" s="34"/>
      <c r="G25" s="98"/>
      <c r="H25" s="34"/>
      <c r="I25" s="98"/>
      <c r="J25" s="34"/>
      <c r="K25" s="98"/>
      <c r="L25" s="34"/>
      <c r="M25" s="98"/>
      <c r="N25" s="34"/>
      <c r="O25" s="98"/>
      <c r="P25" s="34">
        <v>672</v>
      </c>
      <c r="Q25" s="98" t="s">
        <v>63</v>
      </c>
      <c r="R25" s="34">
        <v>631</v>
      </c>
      <c r="S25" s="98" t="s">
        <v>63</v>
      </c>
      <c r="T25" s="34">
        <v>648</v>
      </c>
      <c r="U25" s="98" t="s">
        <v>63</v>
      </c>
      <c r="V25" s="34">
        <v>581</v>
      </c>
      <c r="W25" s="98" t="s">
        <v>63</v>
      </c>
      <c r="X25" s="34">
        <v>577</v>
      </c>
      <c r="Y25" s="98" t="s">
        <v>63</v>
      </c>
      <c r="Z25" s="34">
        <v>555</v>
      </c>
      <c r="AA25" s="98" t="s">
        <v>63</v>
      </c>
      <c r="AB25" s="34">
        <v>598</v>
      </c>
      <c r="AC25" s="98" t="s">
        <v>63</v>
      </c>
      <c r="AD25" s="34">
        <v>582</v>
      </c>
      <c r="AE25" s="98" t="s">
        <v>63</v>
      </c>
      <c r="AF25" s="34">
        <v>588</v>
      </c>
      <c r="AG25" s="98" t="s">
        <v>63</v>
      </c>
      <c r="AH25" s="34">
        <v>614</v>
      </c>
      <c r="AI25" s="98" t="s">
        <v>63</v>
      </c>
      <c r="AJ25" s="34">
        <v>627</v>
      </c>
      <c r="AK25" s="98" t="s">
        <v>63</v>
      </c>
      <c r="AL25" s="34">
        <v>709</v>
      </c>
      <c r="AM25" s="98" t="s">
        <v>63</v>
      </c>
      <c r="AN25" s="99">
        <f t="shared" si="0"/>
        <v>7382</v>
      </c>
      <c r="AO25" s="34">
        <v>676</v>
      </c>
      <c r="AP25" s="98" t="s">
        <v>63</v>
      </c>
      <c r="AQ25" s="34">
        <v>608</v>
      </c>
      <c r="AR25" s="98" t="s">
        <v>63</v>
      </c>
      <c r="AS25" s="34">
        <v>653</v>
      </c>
      <c r="AT25" s="98" t="s">
        <v>63</v>
      </c>
      <c r="AU25" s="34">
        <v>583</v>
      </c>
      <c r="AV25" s="98" t="s">
        <v>63</v>
      </c>
      <c r="AW25" s="34">
        <v>571</v>
      </c>
      <c r="AX25" s="98" t="s">
        <v>63</v>
      </c>
      <c r="AY25" s="34">
        <v>538</v>
      </c>
      <c r="AZ25" s="98" t="s">
        <v>63</v>
      </c>
      <c r="BA25" s="34">
        <v>544</v>
      </c>
      <c r="BB25" s="98" t="s">
        <v>63</v>
      </c>
      <c r="BC25" s="34">
        <v>570</v>
      </c>
      <c r="BD25" s="98" t="s">
        <v>63</v>
      </c>
      <c r="BE25" s="34">
        <v>531</v>
      </c>
      <c r="BF25" s="98" t="s">
        <v>63</v>
      </c>
      <c r="BG25" s="34">
        <v>572</v>
      </c>
      <c r="BH25" s="98" t="s">
        <v>63</v>
      </c>
      <c r="BI25" s="34">
        <v>598</v>
      </c>
      <c r="BJ25" s="98" t="s">
        <v>63</v>
      </c>
      <c r="BK25" s="34">
        <v>661</v>
      </c>
      <c r="BL25" s="98" t="s">
        <v>63</v>
      </c>
      <c r="BM25" s="97">
        <f t="shared" si="1"/>
        <v>7105</v>
      </c>
    </row>
    <row r="26" spans="1:65" ht="12">
      <c r="A26" s="8" t="s">
        <v>169</v>
      </c>
      <c r="B26" s="9"/>
      <c r="C26" s="95"/>
      <c r="D26" s="9"/>
      <c r="E26" s="95"/>
      <c r="F26" s="9"/>
      <c r="G26" s="95"/>
      <c r="H26" s="9"/>
      <c r="I26" s="95"/>
      <c r="J26" s="9"/>
      <c r="K26" s="95"/>
      <c r="L26" s="9"/>
      <c r="M26" s="95"/>
      <c r="N26" s="9"/>
      <c r="O26" s="95"/>
      <c r="P26" s="9">
        <v>1015.786</v>
      </c>
      <c r="Q26" s="95" t="s">
        <v>63</v>
      </c>
      <c r="R26" s="9">
        <v>992.626</v>
      </c>
      <c r="S26" s="95" t="s">
        <v>63</v>
      </c>
      <c r="T26" s="9">
        <v>992.558</v>
      </c>
      <c r="U26" s="95" t="s">
        <v>63</v>
      </c>
      <c r="V26" s="9">
        <v>893.773</v>
      </c>
      <c r="W26" s="95" t="s">
        <v>63</v>
      </c>
      <c r="X26" s="9">
        <v>900.168</v>
      </c>
      <c r="Y26" s="95" t="s">
        <v>63</v>
      </c>
      <c r="Z26" s="9">
        <v>884.577</v>
      </c>
      <c r="AA26" s="95" t="s">
        <v>63</v>
      </c>
      <c r="AB26" s="9">
        <v>900.526</v>
      </c>
      <c r="AC26" s="95" t="s">
        <v>63</v>
      </c>
      <c r="AD26" s="9">
        <v>893.897</v>
      </c>
      <c r="AE26" s="95" t="s">
        <v>63</v>
      </c>
      <c r="AF26" s="9">
        <v>909.145</v>
      </c>
      <c r="AG26" s="95" t="s">
        <v>63</v>
      </c>
      <c r="AH26" s="9">
        <v>947.725</v>
      </c>
      <c r="AI26" s="95" t="s">
        <v>63</v>
      </c>
      <c r="AJ26" s="9">
        <v>991.022</v>
      </c>
      <c r="AK26" s="95" t="s">
        <v>63</v>
      </c>
      <c r="AL26" s="9">
        <v>1171.375</v>
      </c>
      <c r="AM26" s="95" t="s">
        <v>63</v>
      </c>
      <c r="AN26" s="96">
        <f t="shared" si="0"/>
        <v>11493.178000000002</v>
      </c>
      <c r="AO26" s="9">
        <v>1056.948</v>
      </c>
      <c r="AP26" s="95" t="s">
        <v>63</v>
      </c>
      <c r="AQ26" s="9">
        <v>962.461</v>
      </c>
      <c r="AR26" s="95" t="s">
        <v>63</v>
      </c>
      <c r="AS26" s="9">
        <v>987.711</v>
      </c>
      <c r="AT26" s="95" t="s">
        <v>63</v>
      </c>
      <c r="AU26" s="9">
        <v>896.114</v>
      </c>
      <c r="AV26" s="95" t="s">
        <v>63</v>
      </c>
      <c r="AW26" s="9">
        <v>843.362</v>
      </c>
      <c r="AX26" s="95" t="s">
        <v>63</v>
      </c>
      <c r="AY26" s="9">
        <v>810.194</v>
      </c>
      <c r="AZ26" s="95" t="s">
        <v>63</v>
      </c>
      <c r="BA26" s="9">
        <v>831.067</v>
      </c>
      <c r="BB26" s="95" t="s">
        <v>63</v>
      </c>
      <c r="BC26" s="9">
        <v>850.583</v>
      </c>
      <c r="BD26" s="95" t="s">
        <v>63</v>
      </c>
      <c r="BE26" s="9">
        <v>774.271</v>
      </c>
      <c r="BF26" s="95" t="s">
        <v>63</v>
      </c>
      <c r="BG26" s="9">
        <v>833.041</v>
      </c>
      <c r="BH26" s="95" t="s">
        <v>63</v>
      </c>
      <c r="BI26" s="9">
        <v>904.756</v>
      </c>
      <c r="BJ26" s="95" t="s">
        <v>63</v>
      </c>
      <c r="BK26" s="9">
        <v>1017.201</v>
      </c>
      <c r="BL26" s="95" t="s">
        <v>63</v>
      </c>
      <c r="BM26" s="100">
        <f t="shared" si="1"/>
        <v>10767.708999999999</v>
      </c>
    </row>
    <row r="27" spans="1:65" ht="12">
      <c r="A27" s="8" t="s">
        <v>170</v>
      </c>
      <c r="B27" s="33"/>
      <c r="C27" s="98"/>
      <c r="D27" s="33"/>
      <c r="E27" s="98"/>
      <c r="F27" s="33"/>
      <c r="G27" s="98"/>
      <c r="H27" s="33"/>
      <c r="I27" s="98"/>
      <c r="J27" s="33"/>
      <c r="K27" s="98"/>
      <c r="L27" s="33"/>
      <c r="M27" s="98"/>
      <c r="N27" s="33"/>
      <c r="O27" s="98"/>
      <c r="P27" s="33">
        <v>573.443</v>
      </c>
      <c r="Q27" s="98" t="s">
        <v>171</v>
      </c>
      <c r="R27" s="33">
        <v>531.076</v>
      </c>
      <c r="S27" s="98" t="s">
        <v>171</v>
      </c>
      <c r="T27" s="33">
        <v>570.874</v>
      </c>
      <c r="U27" s="98" t="s">
        <v>171</v>
      </c>
      <c r="V27" s="33">
        <v>535.277</v>
      </c>
      <c r="W27" s="98" t="s">
        <v>171</v>
      </c>
      <c r="X27" s="33">
        <v>529.371</v>
      </c>
      <c r="Y27" s="98" t="s">
        <v>171</v>
      </c>
      <c r="Z27" s="33">
        <v>532.714</v>
      </c>
      <c r="AA27" s="98" t="s">
        <v>171</v>
      </c>
      <c r="AB27" s="34">
        <v>541.84</v>
      </c>
      <c r="AC27" s="98" t="s">
        <v>171</v>
      </c>
      <c r="AD27" s="33">
        <v>486.602</v>
      </c>
      <c r="AE27" s="98" t="s">
        <v>171</v>
      </c>
      <c r="AF27" s="33">
        <v>520.525</v>
      </c>
      <c r="AG27" s="98" t="s">
        <v>171</v>
      </c>
      <c r="AH27" s="33">
        <v>552.102</v>
      </c>
      <c r="AI27" s="98" t="s">
        <v>171</v>
      </c>
      <c r="AJ27" s="33">
        <v>570.364</v>
      </c>
      <c r="AK27" s="98" t="s">
        <v>171</v>
      </c>
      <c r="AL27" s="33">
        <v>528.869</v>
      </c>
      <c r="AM27" s="98" t="s">
        <v>171</v>
      </c>
      <c r="AN27" s="99">
        <f t="shared" si="0"/>
        <v>6473.057</v>
      </c>
      <c r="AO27" s="33">
        <v>584.246</v>
      </c>
      <c r="AP27" s="98" t="s">
        <v>171</v>
      </c>
      <c r="AQ27" s="33">
        <v>536.345</v>
      </c>
      <c r="AR27" s="98" t="s">
        <v>171</v>
      </c>
      <c r="AS27" s="33">
        <v>567.906</v>
      </c>
      <c r="AT27" s="98" t="s">
        <v>171</v>
      </c>
      <c r="AU27" s="33">
        <v>532.343</v>
      </c>
      <c r="AV27" s="98" t="s">
        <v>171</v>
      </c>
      <c r="AW27" s="33">
        <v>528.939</v>
      </c>
      <c r="AX27" s="98" t="s">
        <v>171</v>
      </c>
      <c r="AY27" s="33">
        <v>487.296</v>
      </c>
      <c r="AZ27" s="98" t="s">
        <v>171</v>
      </c>
      <c r="BA27" s="33">
        <v>497.501</v>
      </c>
      <c r="BB27" s="98" t="s">
        <v>171</v>
      </c>
      <c r="BC27" s="33">
        <v>467.594</v>
      </c>
      <c r="BD27" s="98" t="s">
        <v>171</v>
      </c>
      <c r="BE27" s="33">
        <v>495.117</v>
      </c>
      <c r="BF27" s="98" t="s">
        <v>171</v>
      </c>
      <c r="BG27" s="33">
        <v>519.654</v>
      </c>
      <c r="BH27" s="98" t="s">
        <v>171</v>
      </c>
      <c r="BI27" s="33">
        <v>503.436</v>
      </c>
      <c r="BJ27" s="98" t="s">
        <v>171</v>
      </c>
      <c r="BK27" s="34">
        <v>479.14</v>
      </c>
      <c r="BL27" s="98" t="s">
        <v>171</v>
      </c>
      <c r="BM27" s="100">
        <f t="shared" si="1"/>
        <v>6199.516999999999</v>
      </c>
    </row>
    <row r="28" spans="1:65" ht="12">
      <c r="A28" s="8" t="s">
        <v>172</v>
      </c>
      <c r="B28" s="9"/>
      <c r="C28" s="95"/>
      <c r="D28" s="9"/>
      <c r="E28" s="95"/>
      <c r="F28" s="10"/>
      <c r="G28" s="95"/>
      <c r="H28" s="9"/>
      <c r="I28" s="95"/>
      <c r="J28" s="9"/>
      <c r="K28" s="95"/>
      <c r="L28" s="9"/>
      <c r="M28" s="95"/>
      <c r="N28" s="10"/>
      <c r="O28" s="95"/>
      <c r="P28" s="9">
        <v>3846.333</v>
      </c>
      <c r="Q28" s="95" t="s">
        <v>63</v>
      </c>
      <c r="R28" s="9">
        <v>3567.394</v>
      </c>
      <c r="S28" s="95" t="s">
        <v>63</v>
      </c>
      <c r="T28" s="9">
        <v>3723.641</v>
      </c>
      <c r="U28" s="95" t="s">
        <v>63</v>
      </c>
      <c r="V28" s="9">
        <v>3454.278</v>
      </c>
      <c r="W28" s="95" t="s">
        <v>63</v>
      </c>
      <c r="X28" s="9">
        <v>3412.801</v>
      </c>
      <c r="Y28" s="95" t="s">
        <v>63</v>
      </c>
      <c r="Z28" s="10">
        <v>3606.31</v>
      </c>
      <c r="AA28" s="95" t="s">
        <v>63</v>
      </c>
      <c r="AB28" s="9">
        <v>3787.025</v>
      </c>
      <c r="AC28" s="95" t="s">
        <v>63</v>
      </c>
      <c r="AD28" s="9">
        <v>3503.523</v>
      </c>
      <c r="AE28" s="95" t="s">
        <v>63</v>
      </c>
      <c r="AF28" s="9">
        <v>3342.197</v>
      </c>
      <c r="AG28" s="95" t="s">
        <v>63</v>
      </c>
      <c r="AH28" s="9">
        <v>3676.135</v>
      </c>
      <c r="AI28" s="95" t="s">
        <v>63</v>
      </c>
      <c r="AJ28" s="9">
        <v>3787.299</v>
      </c>
      <c r="AK28" s="95" t="s">
        <v>63</v>
      </c>
      <c r="AL28" s="9">
        <v>3949.987</v>
      </c>
      <c r="AM28" s="95" t="s">
        <v>63</v>
      </c>
      <c r="AN28" s="96">
        <f t="shared" si="0"/>
        <v>43656.923</v>
      </c>
      <c r="AO28" s="9">
        <v>4062.719</v>
      </c>
      <c r="AP28" s="95" t="s">
        <v>63</v>
      </c>
      <c r="AQ28" s="9">
        <v>3594.718</v>
      </c>
      <c r="AR28" s="95" t="s">
        <v>63</v>
      </c>
      <c r="AS28" s="9">
        <v>3897.451</v>
      </c>
      <c r="AT28" s="95" t="s">
        <v>63</v>
      </c>
      <c r="AU28" s="9">
        <v>3521.139</v>
      </c>
      <c r="AV28" s="95" t="s">
        <v>63</v>
      </c>
      <c r="AW28" s="9">
        <v>3481.904</v>
      </c>
      <c r="AX28" s="95" t="s">
        <v>63</v>
      </c>
      <c r="AY28" s="9">
        <v>3509.137</v>
      </c>
      <c r="AZ28" s="95" t="s">
        <v>63</v>
      </c>
      <c r="BA28" s="9">
        <v>3592.264</v>
      </c>
      <c r="BB28" s="95" t="s">
        <v>63</v>
      </c>
      <c r="BC28" s="9">
        <v>3418.172</v>
      </c>
      <c r="BD28" s="95" t="s">
        <v>63</v>
      </c>
      <c r="BE28" s="9">
        <v>3255.046</v>
      </c>
      <c r="BF28" s="95" t="s">
        <v>63</v>
      </c>
      <c r="BG28" s="9">
        <v>3366.026</v>
      </c>
      <c r="BH28" s="95" t="s">
        <v>63</v>
      </c>
      <c r="BI28" s="9">
        <v>3508.272</v>
      </c>
      <c r="BJ28" s="95" t="s">
        <v>63</v>
      </c>
      <c r="BK28" s="10">
        <v>3667.54</v>
      </c>
      <c r="BL28" s="95" t="s">
        <v>63</v>
      </c>
      <c r="BM28" s="100">
        <f t="shared" si="1"/>
        <v>42874.38799999999</v>
      </c>
    </row>
    <row r="29" spans="1:65" ht="12">
      <c r="A29" s="8" t="s">
        <v>173</v>
      </c>
      <c r="B29" s="33"/>
      <c r="C29" s="98"/>
      <c r="D29" s="33"/>
      <c r="E29" s="98"/>
      <c r="F29" s="33"/>
      <c r="G29" s="98"/>
      <c r="H29" s="33"/>
      <c r="I29" s="98"/>
      <c r="J29" s="33"/>
      <c r="K29" s="98"/>
      <c r="L29" s="33"/>
      <c r="M29" s="98"/>
      <c r="N29" s="33"/>
      <c r="O29" s="98"/>
      <c r="P29" s="33">
        <v>211.106</v>
      </c>
      <c r="Q29" s="98" t="s">
        <v>63</v>
      </c>
      <c r="R29" s="33">
        <v>185.131</v>
      </c>
      <c r="S29" s="98" t="s">
        <v>63</v>
      </c>
      <c r="T29" s="33">
        <v>197.269</v>
      </c>
      <c r="U29" s="98" t="s">
        <v>63</v>
      </c>
      <c r="V29" s="33">
        <v>177.924</v>
      </c>
      <c r="W29" s="98" t="s">
        <v>63</v>
      </c>
      <c r="X29" s="33">
        <v>185.965</v>
      </c>
      <c r="Y29" s="98" t="s">
        <v>63</v>
      </c>
      <c r="Z29" s="33">
        <v>229.251</v>
      </c>
      <c r="AA29" s="98" t="s">
        <v>63</v>
      </c>
      <c r="AB29" s="33">
        <v>286.372</v>
      </c>
      <c r="AC29" s="98" t="s">
        <v>63</v>
      </c>
      <c r="AD29" s="33">
        <v>307.657</v>
      </c>
      <c r="AE29" s="98" t="s">
        <v>63</v>
      </c>
      <c r="AF29" s="33">
        <v>254.565</v>
      </c>
      <c r="AG29" s="98" t="s">
        <v>63</v>
      </c>
      <c r="AH29" s="33">
        <v>209.089</v>
      </c>
      <c r="AI29" s="98" t="s">
        <v>63</v>
      </c>
      <c r="AJ29" s="33">
        <v>197.778</v>
      </c>
      <c r="AK29" s="98" t="s">
        <v>63</v>
      </c>
      <c r="AL29" s="33">
        <v>217.206</v>
      </c>
      <c r="AM29" s="98" t="s">
        <v>63</v>
      </c>
      <c r="AN29" s="99">
        <f t="shared" si="0"/>
        <v>2659.313</v>
      </c>
      <c r="AO29" s="33">
        <v>232.605</v>
      </c>
      <c r="AP29" s="98" t="s">
        <v>63</v>
      </c>
      <c r="AQ29" s="34">
        <v>203.91</v>
      </c>
      <c r="AR29" s="98" t="s">
        <v>63</v>
      </c>
      <c r="AS29" s="33">
        <v>228.273</v>
      </c>
      <c r="AT29" s="98" t="s">
        <v>63</v>
      </c>
      <c r="AU29" s="33">
        <v>195.995</v>
      </c>
      <c r="AV29" s="98" t="s">
        <v>63</v>
      </c>
      <c r="AW29" s="33">
        <v>206.566</v>
      </c>
      <c r="AX29" s="98" t="s">
        <v>63</v>
      </c>
      <c r="AY29" s="33">
        <v>258.217</v>
      </c>
      <c r="AZ29" s="98" t="s">
        <v>63</v>
      </c>
      <c r="BA29" s="34">
        <v>317.74</v>
      </c>
      <c r="BB29" s="98" t="s">
        <v>63</v>
      </c>
      <c r="BC29" s="33">
        <v>317.662</v>
      </c>
      <c r="BD29" s="98" t="s">
        <v>63</v>
      </c>
      <c r="BE29" s="33">
        <v>270.968</v>
      </c>
      <c r="BF29" s="98" t="s">
        <v>63</v>
      </c>
      <c r="BG29" s="33">
        <v>224.839</v>
      </c>
      <c r="BH29" s="98" t="s">
        <v>63</v>
      </c>
      <c r="BI29" s="33">
        <v>205.465</v>
      </c>
      <c r="BJ29" s="98" t="s">
        <v>63</v>
      </c>
      <c r="BK29" s="33">
        <v>206.904</v>
      </c>
      <c r="BL29" s="98" t="s">
        <v>63</v>
      </c>
      <c r="BM29" s="100">
        <f t="shared" si="1"/>
        <v>2869.144</v>
      </c>
    </row>
    <row r="30" spans="1:65" ht="12">
      <c r="A30" s="8" t="s">
        <v>174</v>
      </c>
      <c r="B30" s="9"/>
      <c r="C30" s="95"/>
      <c r="D30" s="9"/>
      <c r="E30" s="95"/>
      <c r="F30" s="9"/>
      <c r="G30" s="95"/>
      <c r="H30" s="9"/>
      <c r="I30" s="95"/>
      <c r="J30" s="9"/>
      <c r="K30" s="95"/>
      <c r="L30" s="9"/>
      <c r="M30" s="95"/>
      <c r="N30" s="9"/>
      <c r="O30" s="95"/>
      <c r="P30" s="9">
        <v>10721.055</v>
      </c>
      <c r="Q30" s="95" t="s">
        <v>63</v>
      </c>
      <c r="R30" s="10">
        <v>9606.86</v>
      </c>
      <c r="S30" s="95" t="s">
        <v>63</v>
      </c>
      <c r="T30" s="9">
        <v>9941.574</v>
      </c>
      <c r="U30" s="95" t="s">
        <v>63</v>
      </c>
      <c r="V30" s="9">
        <v>8812.198</v>
      </c>
      <c r="W30" s="95" t="s">
        <v>63</v>
      </c>
      <c r="X30" s="10">
        <v>9021.1</v>
      </c>
      <c r="Y30" s="95" t="s">
        <v>63</v>
      </c>
      <c r="Z30" s="9">
        <v>9064.272</v>
      </c>
      <c r="AA30" s="95" t="s">
        <v>63</v>
      </c>
      <c r="AB30" s="9">
        <v>9314.388</v>
      </c>
      <c r="AC30" s="95" t="s">
        <v>63</v>
      </c>
      <c r="AD30" s="10">
        <v>8986.85</v>
      </c>
      <c r="AE30" s="95" t="s">
        <v>63</v>
      </c>
      <c r="AF30" s="9">
        <v>9030.959</v>
      </c>
      <c r="AG30" s="95" t="s">
        <v>63</v>
      </c>
      <c r="AH30" s="9">
        <v>9372.737</v>
      </c>
      <c r="AI30" s="95" t="s">
        <v>63</v>
      </c>
      <c r="AJ30" s="9">
        <v>9663.911</v>
      </c>
      <c r="AK30" s="95" t="s">
        <v>63</v>
      </c>
      <c r="AL30" s="9">
        <v>10022.062</v>
      </c>
      <c r="AM30" s="95" t="s">
        <v>63</v>
      </c>
      <c r="AN30" s="96">
        <f t="shared" si="0"/>
        <v>113557.96600000001</v>
      </c>
      <c r="AO30" s="9">
        <v>10181.758</v>
      </c>
      <c r="AP30" s="95" t="s">
        <v>63</v>
      </c>
      <c r="AQ30" s="9">
        <v>9133.404</v>
      </c>
      <c r="AR30" s="95" t="s">
        <v>63</v>
      </c>
      <c r="AS30" s="9">
        <v>9165.062</v>
      </c>
      <c r="AT30" s="95" t="s">
        <v>63</v>
      </c>
      <c r="AU30" s="9">
        <v>8857.586</v>
      </c>
      <c r="AV30" s="95" t="s">
        <v>63</v>
      </c>
      <c r="AW30" s="9">
        <v>9083.257</v>
      </c>
      <c r="AX30" s="95" t="s">
        <v>63</v>
      </c>
      <c r="AY30" s="9">
        <v>9017.293</v>
      </c>
      <c r="AZ30" s="95" t="s">
        <v>63</v>
      </c>
      <c r="BA30" s="9">
        <v>9241.941</v>
      </c>
      <c r="BB30" s="95" t="s">
        <v>63</v>
      </c>
      <c r="BC30" s="9">
        <v>9107.438</v>
      </c>
      <c r="BD30" s="95" t="s">
        <v>63</v>
      </c>
      <c r="BE30" s="9">
        <v>8524.433</v>
      </c>
      <c r="BF30" s="95" t="s">
        <v>63</v>
      </c>
      <c r="BG30" s="9">
        <v>8581.579</v>
      </c>
      <c r="BH30" s="95" t="s">
        <v>63</v>
      </c>
      <c r="BI30" s="9">
        <v>8790.171</v>
      </c>
      <c r="BJ30" s="95" t="s">
        <v>63</v>
      </c>
      <c r="BK30" s="9">
        <v>9652.296</v>
      </c>
      <c r="BL30" s="95" t="s">
        <v>63</v>
      </c>
      <c r="BM30" s="100">
        <f t="shared" si="1"/>
        <v>109336.218</v>
      </c>
    </row>
    <row r="31" spans="1:65" ht="12">
      <c r="A31" s="8" t="s">
        <v>175</v>
      </c>
      <c r="B31" s="33"/>
      <c r="C31" s="98"/>
      <c r="D31" s="33"/>
      <c r="E31" s="98"/>
      <c r="F31" s="33"/>
      <c r="G31" s="98"/>
      <c r="H31" s="33"/>
      <c r="I31" s="98"/>
      <c r="J31" s="34"/>
      <c r="K31" s="98"/>
      <c r="L31" s="33"/>
      <c r="M31" s="98"/>
      <c r="N31" s="33"/>
      <c r="O31" s="98"/>
      <c r="P31" s="33">
        <v>6061.711</v>
      </c>
      <c r="Q31" s="98" t="s">
        <v>63</v>
      </c>
      <c r="R31" s="33">
        <v>5417.159</v>
      </c>
      <c r="S31" s="98" t="s">
        <v>63</v>
      </c>
      <c r="T31" s="33">
        <v>5837.977</v>
      </c>
      <c r="U31" s="98" t="s">
        <v>63</v>
      </c>
      <c r="V31" s="33">
        <v>5292.216</v>
      </c>
      <c r="W31" s="98" t="s">
        <v>63</v>
      </c>
      <c r="X31" s="33">
        <v>5200.376</v>
      </c>
      <c r="Y31" s="98" t="s">
        <v>63</v>
      </c>
      <c r="Z31" s="33">
        <v>5139.668</v>
      </c>
      <c r="AA31" s="98" t="s">
        <v>63</v>
      </c>
      <c r="AB31" s="33">
        <v>5238.894</v>
      </c>
      <c r="AC31" s="98" t="s">
        <v>63</v>
      </c>
      <c r="AD31" s="33">
        <v>5125.441</v>
      </c>
      <c r="AE31" s="98" t="s">
        <v>63</v>
      </c>
      <c r="AF31" s="33">
        <v>5138.257</v>
      </c>
      <c r="AG31" s="98" t="s">
        <v>63</v>
      </c>
      <c r="AH31" s="34">
        <v>5534.87</v>
      </c>
      <c r="AI31" s="98" t="s">
        <v>63</v>
      </c>
      <c r="AJ31" s="33">
        <v>5889.139</v>
      </c>
      <c r="AK31" s="98" t="s">
        <v>63</v>
      </c>
      <c r="AL31" s="33">
        <v>6194.275</v>
      </c>
      <c r="AM31" s="98" t="s">
        <v>63</v>
      </c>
      <c r="AN31" s="99">
        <f t="shared" si="0"/>
        <v>66069.983</v>
      </c>
      <c r="AO31" s="33">
        <v>6241.162</v>
      </c>
      <c r="AP31" s="98" t="s">
        <v>63</v>
      </c>
      <c r="AQ31" s="33">
        <v>5572.221</v>
      </c>
      <c r="AR31" s="98" t="s">
        <v>63</v>
      </c>
      <c r="AS31" s="34">
        <v>5889.35</v>
      </c>
      <c r="AT31" s="98" t="s">
        <v>63</v>
      </c>
      <c r="AU31" s="33">
        <v>5254.954</v>
      </c>
      <c r="AV31" s="98" t="s">
        <v>63</v>
      </c>
      <c r="AW31" s="33">
        <v>5067.914</v>
      </c>
      <c r="AX31" s="98" t="s">
        <v>63</v>
      </c>
      <c r="AY31" s="33">
        <v>4959.545</v>
      </c>
      <c r="AZ31" s="98" t="s">
        <v>63</v>
      </c>
      <c r="BA31" s="33">
        <v>5000.562</v>
      </c>
      <c r="BB31" s="98" t="s">
        <v>63</v>
      </c>
      <c r="BC31" s="34">
        <v>4923.9</v>
      </c>
      <c r="BD31" s="98" t="s">
        <v>63</v>
      </c>
      <c r="BE31" s="34">
        <v>4961.22</v>
      </c>
      <c r="BF31" s="98" t="s">
        <v>63</v>
      </c>
      <c r="BG31" s="33">
        <v>5021.191</v>
      </c>
      <c r="BH31" s="98" t="s">
        <v>63</v>
      </c>
      <c r="BI31" s="33">
        <v>5395.307</v>
      </c>
      <c r="BJ31" s="98" t="s">
        <v>63</v>
      </c>
      <c r="BK31" s="33">
        <v>5788.714</v>
      </c>
      <c r="BL31" s="98" t="s">
        <v>63</v>
      </c>
      <c r="BM31" s="100">
        <f t="shared" si="1"/>
        <v>64076.04</v>
      </c>
    </row>
    <row r="32" spans="1:65" ht="12">
      <c r="A32" s="8" t="s">
        <v>176</v>
      </c>
      <c r="B32" s="10"/>
      <c r="C32" s="95"/>
      <c r="D32" s="9"/>
      <c r="E32" s="95"/>
      <c r="F32" s="9"/>
      <c r="G32" s="95"/>
      <c r="H32" s="9"/>
      <c r="I32" s="95"/>
      <c r="J32" s="9"/>
      <c r="K32" s="95"/>
      <c r="L32" s="9"/>
      <c r="M32" s="95"/>
      <c r="N32" s="9"/>
      <c r="O32" s="95"/>
      <c r="P32" s="10">
        <v>13135.78</v>
      </c>
      <c r="Q32" s="95" t="s">
        <v>63</v>
      </c>
      <c r="R32" s="9">
        <v>12863.738</v>
      </c>
      <c r="S32" s="95" t="s">
        <v>63</v>
      </c>
      <c r="T32" s="9">
        <v>13623.985</v>
      </c>
      <c r="U32" s="95" t="s">
        <v>63</v>
      </c>
      <c r="V32" s="9">
        <v>12553.637</v>
      </c>
      <c r="W32" s="95" t="s">
        <v>63</v>
      </c>
      <c r="X32" s="9">
        <v>12434.475</v>
      </c>
      <c r="Y32" s="95" t="s">
        <v>63</v>
      </c>
      <c r="Z32" s="9">
        <v>12084.566</v>
      </c>
      <c r="AA32" s="95" t="s">
        <v>63</v>
      </c>
      <c r="AB32" s="9">
        <v>12675.365</v>
      </c>
      <c r="AC32" s="95" t="s">
        <v>63</v>
      </c>
      <c r="AD32" s="9">
        <v>12550.455</v>
      </c>
      <c r="AE32" s="95" t="s">
        <v>63</v>
      </c>
      <c r="AF32" s="9">
        <v>12515.571</v>
      </c>
      <c r="AG32" s="95" t="s">
        <v>63</v>
      </c>
      <c r="AH32" s="10">
        <v>13288.37</v>
      </c>
      <c r="AI32" s="95" t="s">
        <v>63</v>
      </c>
      <c r="AJ32" s="9">
        <v>13084.222</v>
      </c>
      <c r="AK32" s="95" t="s">
        <v>63</v>
      </c>
      <c r="AL32" s="9">
        <v>13627.817</v>
      </c>
      <c r="AM32" s="95" t="s">
        <v>63</v>
      </c>
      <c r="AN32" s="96">
        <f t="shared" si="0"/>
        <v>154437.981</v>
      </c>
      <c r="AO32" s="9">
        <v>13695.937</v>
      </c>
      <c r="AP32" s="95" t="s">
        <v>63</v>
      </c>
      <c r="AQ32" s="9">
        <v>12947.338</v>
      </c>
      <c r="AR32" s="95" t="s">
        <v>63</v>
      </c>
      <c r="AS32" s="9">
        <v>13525.675</v>
      </c>
      <c r="AT32" s="95" t="s">
        <v>63</v>
      </c>
      <c r="AU32" s="9">
        <v>12541.209</v>
      </c>
      <c r="AV32" s="95" t="s">
        <v>63</v>
      </c>
      <c r="AW32" s="9">
        <v>12346.156</v>
      </c>
      <c r="AX32" s="95" t="s">
        <v>63</v>
      </c>
      <c r="AY32" s="9">
        <v>11989.588</v>
      </c>
      <c r="AZ32" s="95" t="s">
        <v>63</v>
      </c>
      <c r="BA32" s="9">
        <v>12158.429</v>
      </c>
      <c r="BB32" s="95" t="s">
        <v>63</v>
      </c>
      <c r="BC32" s="9">
        <v>12474.364</v>
      </c>
      <c r="BD32" s="95" t="s">
        <v>63</v>
      </c>
      <c r="BE32" s="10">
        <v>12067.85</v>
      </c>
      <c r="BF32" s="95" t="s">
        <v>63</v>
      </c>
      <c r="BG32" s="9">
        <v>12299.733</v>
      </c>
      <c r="BH32" s="95" t="s">
        <v>63</v>
      </c>
      <c r="BI32" s="9">
        <v>12547.314</v>
      </c>
      <c r="BJ32" s="95" t="s">
        <v>63</v>
      </c>
      <c r="BK32" s="9">
        <v>13087.044</v>
      </c>
      <c r="BL32" s="95" t="s">
        <v>63</v>
      </c>
      <c r="BM32" s="100">
        <f t="shared" si="1"/>
        <v>151680.63700000002</v>
      </c>
    </row>
    <row r="33" spans="1:65" ht="12">
      <c r="A33" s="8" t="s">
        <v>177</v>
      </c>
      <c r="B33" s="34"/>
      <c r="C33" s="98"/>
      <c r="D33" s="34"/>
      <c r="E33" s="98"/>
      <c r="F33" s="34"/>
      <c r="G33" s="98"/>
      <c r="H33" s="34"/>
      <c r="I33" s="98"/>
      <c r="J33" s="33"/>
      <c r="K33" s="98"/>
      <c r="L33" s="33"/>
      <c r="M33" s="98"/>
      <c r="N33" s="33"/>
      <c r="O33" s="98"/>
      <c r="P33" s="33">
        <v>4737.152</v>
      </c>
      <c r="Q33" s="98" t="s">
        <v>63</v>
      </c>
      <c r="R33" s="34">
        <v>3815.62</v>
      </c>
      <c r="S33" s="98" t="s">
        <v>63</v>
      </c>
      <c r="T33" s="33">
        <v>3869.919</v>
      </c>
      <c r="U33" s="98" t="s">
        <v>63</v>
      </c>
      <c r="V33" s="33">
        <v>3585.381</v>
      </c>
      <c r="W33" s="98" t="s">
        <v>63</v>
      </c>
      <c r="X33" s="33">
        <v>3703.474</v>
      </c>
      <c r="Y33" s="98" t="s">
        <v>63</v>
      </c>
      <c r="Z33" s="33">
        <v>3217.247</v>
      </c>
      <c r="AA33" s="98" t="s">
        <v>63</v>
      </c>
      <c r="AB33" s="33">
        <v>3978.093</v>
      </c>
      <c r="AC33" s="98" t="s">
        <v>63</v>
      </c>
      <c r="AD33" s="33">
        <v>3832.183</v>
      </c>
      <c r="AE33" s="98" t="s">
        <v>63</v>
      </c>
      <c r="AF33" s="33">
        <v>3851.158</v>
      </c>
      <c r="AG33" s="98" t="s">
        <v>63</v>
      </c>
      <c r="AH33" s="33">
        <v>3906.124</v>
      </c>
      <c r="AI33" s="98" t="s">
        <v>63</v>
      </c>
      <c r="AJ33" s="33">
        <v>4114.002</v>
      </c>
      <c r="AK33" s="98" t="s">
        <v>63</v>
      </c>
      <c r="AL33" s="33">
        <v>4304.362</v>
      </c>
      <c r="AM33" s="98" t="s">
        <v>63</v>
      </c>
      <c r="AN33" s="99">
        <f t="shared" si="0"/>
        <v>46914.71500000001</v>
      </c>
      <c r="AO33" s="33">
        <v>4472.005</v>
      </c>
      <c r="AP33" s="98" t="s">
        <v>63</v>
      </c>
      <c r="AQ33" s="33">
        <v>4009.195</v>
      </c>
      <c r="AR33" s="98" t="s">
        <v>63</v>
      </c>
      <c r="AS33" s="34">
        <v>4313.74</v>
      </c>
      <c r="AT33" s="98" t="s">
        <v>63</v>
      </c>
      <c r="AU33" s="33">
        <v>3893.039</v>
      </c>
      <c r="AV33" s="98" t="s">
        <v>63</v>
      </c>
      <c r="AW33" s="33">
        <v>3903.683</v>
      </c>
      <c r="AX33" s="98" t="s">
        <v>63</v>
      </c>
      <c r="AY33" s="33">
        <v>3899.167</v>
      </c>
      <c r="AZ33" s="98" t="s">
        <v>63</v>
      </c>
      <c r="BA33" s="33">
        <v>4288.952</v>
      </c>
      <c r="BB33" s="98" t="s">
        <v>63</v>
      </c>
      <c r="BC33" s="33">
        <v>3968.815</v>
      </c>
      <c r="BD33" s="98" t="s">
        <v>63</v>
      </c>
      <c r="BE33" s="33">
        <v>3880.303</v>
      </c>
      <c r="BF33" s="98" t="s">
        <v>63</v>
      </c>
      <c r="BG33" s="33">
        <v>3907.484</v>
      </c>
      <c r="BH33" s="98" t="s">
        <v>63</v>
      </c>
      <c r="BI33" s="33">
        <v>4074.882</v>
      </c>
      <c r="BJ33" s="98" t="s">
        <v>63</v>
      </c>
      <c r="BK33" s="33">
        <v>4254.623</v>
      </c>
      <c r="BL33" s="98" t="s">
        <v>63</v>
      </c>
      <c r="BM33" s="100">
        <f t="shared" si="1"/>
        <v>48865.888</v>
      </c>
    </row>
    <row r="34" spans="1:65" ht="12">
      <c r="A34" s="8" t="s">
        <v>178</v>
      </c>
      <c r="B34" s="10"/>
      <c r="C34" s="95"/>
      <c r="D34" s="10"/>
      <c r="E34" s="95"/>
      <c r="F34" s="10"/>
      <c r="G34" s="95"/>
      <c r="H34" s="10"/>
      <c r="I34" s="95"/>
      <c r="J34" s="10"/>
      <c r="K34" s="95"/>
      <c r="L34" s="10"/>
      <c r="M34" s="95"/>
      <c r="N34" s="10"/>
      <c r="O34" s="95"/>
      <c r="P34" s="10">
        <v>4785</v>
      </c>
      <c r="Q34" s="95" t="s">
        <v>63</v>
      </c>
      <c r="R34" s="10">
        <v>4769</v>
      </c>
      <c r="S34" s="95" t="s">
        <v>63</v>
      </c>
      <c r="T34" s="10">
        <v>5069</v>
      </c>
      <c r="U34" s="95" t="s">
        <v>63</v>
      </c>
      <c r="V34" s="10">
        <v>4606</v>
      </c>
      <c r="W34" s="95" t="s">
        <v>63</v>
      </c>
      <c r="X34" s="10">
        <v>4323</v>
      </c>
      <c r="Y34" s="95" t="s">
        <v>63</v>
      </c>
      <c r="Z34" s="10">
        <v>4331</v>
      </c>
      <c r="AA34" s="95" t="s">
        <v>63</v>
      </c>
      <c r="AB34" s="10">
        <v>4785</v>
      </c>
      <c r="AC34" s="95" t="s">
        <v>63</v>
      </c>
      <c r="AD34" s="10">
        <v>4549</v>
      </c>
      <c r="AE34" s="95" t="s">
        <v>63</v>
      </c>
      <c r="AF34" s="10">
        <v>4260</v>
      </c>
      <c r="AG34" s="95" t="s">
        <v>63</v>
      </c>
      <c r="AH34" s="10">
        <v>4614</v>
      </c>
      <c r="AI34" s="95" t="s">
        <v>63</v>
      </c>
      <c r="AJ34" s="10">
        <v>4710</v>
      </c>
      <c r="AK34" s="95" t="s">
        <v>63</v>
      </c>
      <c r="AL34" s="10">
        <v>5090</v>
      </c>
      <c r="AM34" s="95" t="s">
        <v>63</v>
      </c>
      <c r="AN34" s="96">
        <f t="shared" si="0"/>
        <v>55891</v>
      </c>
      <c r="AO34" s="10">
        <v>5041</v>
      </c>
      <c r="AP34" s="95" t="s">
        <v>63</v>
      </c>
      <c r="AQ34" s="10">
        <v>4419</v>
      </c>
      <c r="AR34" s="95" t="s">
        <v>63</v>
      </c>
      <c r="AS34" s="10">
        <v>4773</v>
      </c>
      <c r="AT34" s="95" t="s">
        <v>63</v>
      </c>
      <c r="AU34" s="10">
        <v>4171</v>
      </c>
      <c r="AV34" s="95" t="s">
        <v>63</v>
      </c>
      <c r="AW34" s="10">
        <v>4164</v>
      </c>
      <c r="AX34" s="95" t="s">
        <v>63</v>
      </c>
      <c r="AY34" s="10">
        <v>4077</v>
      </c>
      <c r="AZ34" s="95" t="s">
        <v>63</v>
      </c>
      <c r="BA34" s="10">
        <v>4398</v>
      </c>
      <c r="BB34" s="95" t="s">
        <v>63</v>
      </c>
      <c r="BC34" s="10">
        <v>4203</v>
      </c>
      <c r="BD34" s="95" t="s">
        <v>63</v>
      </c>
      <c r="BE34" s="10">
        <v>3787</v>
      </c>
      <c r="BF34" s="95" t="s">
        <v>63</v>
      </c>
      <c r="BG34" s="10">
        <v>3992</v>
      </c>
      <c r="BH34" s="95" t="s">
        <v>63</v>
      </c>
      <c r="BI34" s="10">
        <v>4168</v>
      </c>
      <c r="BJ34" s="95" t="s">
        <v>63</v>
      </c>
      <c r="BK34" s="10">
        <v>4346</v>
      </c>
      <c r="BL34" s="95" t="s">
        <v>63</v>
      </c>
      <c r="BM34" s="97">
        <f t="shared" si="1"/>
        <v>51539</v>
      </c>
    </row>
    <row r="35" spans="1:65" ht="12">
      <c r="A35" s="8" t="s">
        <v>179</v>
      </c>
      <c r="B35" s="33"/>
      <c r="C35" s="98"/>
      <c r="D35" s="33"/>
      <c r="E35" s="98"/>
      <c r="F35" s="33"/>
      <c r="G35" s="98"/>
      <c r="H35" s="33"/>
      <c r="I35" s="98"/>
      <c r="J35" s="33"/>
      <c r="K35" s="98"/>
      <c r="L35" s="33"/>
      <c r="M35" s="98"/>
      <c r="N35" s="33"/>
      <c r="O35" s="98"/>
      <c r="P35" s="33">
        <v>1179.946</v>
      </c>
      <c r="Q35" s="98" t="s">
        <v>63</v>
      </c>
      <c r="R35" s="33">
        <v>1058.944</v>
      </c>
      <c r="S35" s="98" t="s">
        <v>63</v>
      </c>
      <c r="T35" s="33">
        <v>1168.344</v>
      </c>
      <c r="U35" s="98" t="s">
        <v>63</v>
      </c>
      <c r="V35" s="33">
        <v>1065.824</v>
      </c>
      <c r="W35" s="98" t="s">
        <v>63</v>
      </c>
      <c r="X35" s="33">
        <v>1078.752</v>
      </c>
      <c r="Y35" s="98" t="s">
        <v>63</v>
      </c>
      <c r="Z35" s="33">
        <v>1071.316</v>
      </c>
      <c r="AA35" s="98" t="s">
        <v>63</v>
      </c>
      <c r="AB35" s="33">
        <v>1069.917</v>
      </c>
      <c r="AC35" s="98" t="s">
        <v>63</v>
      </c>
      <c r="AD35" s="33">
        <v>1016.675</v>
      </c>
      <c r="AE35" s="98" t="s">
        <v>63</v>
      </c>
      <c r="AF35" s="33">
        <v>1042.867</v>
      </c>
      <c r="AG35" s="98" t="s">
        <v>63</v>
      </c>
      <c r="AH35" s="33">
        <v>1114.875</v>
      </c>
      <c r="AI35" s="98" t="s">
        <v>63</v>
      </c>
      <c r="AJ35" s="33">
        <v>1127.085</v>
      </c>
      <c r="AK35" s="98" t="s">
        <v>63</v>
      </c>
      <c r="AL35" s="33">
        <v>1194.812</v>
      </c>
      <c r="AM35" s="98" t="s">
        <v>63</v>
      </c>
      <c r="AN35" s="99">
        <f t="shared" si="0"/>
        <v>13189.356999999998</v>
      </c>
      <c r="AO35" s="33">
        <v>1194.034</v>
      </c>
      <c r="AP35" s="98" t="s">
        <v>63</v>
      </c>
      <c r="AQ35" s="33">
        <v>1084.066</v>
      </c>
      <c r="AR35" s="98" t="s">
        <v>63</v>
      </c>
      <c r="AS35" s="33">
        <v>1181.838</v>
      </c>
      <c r="AT35" s="98" t="s">
        <v>63</v>
      </c>
      <c r="AU35" s="33">
        <v>1043.329</v>
      </c>
      <c r="AV35" s="98" t="s">
        <v>63</v>
      </c>
      <c r="AW35" s="34">
        <v>1055.76</v>
      </c>
      <c r="AX35" s="98" t="s">
        <v>63</v>
      </c>
      <c r="AY35" s="33">
        <v>1053.877</v>
      </c>
      <c r="AZ35" s="98" t="s">
        <v>63</v>
      </c>
      <c r="BA35" s="33">
        <v>1019.838</v>
      </c>
      <c r="BB35" s="98" t="s">
        <v>63</v>
      </c>
      <c r="BC35" s="33">
        <v>969.211</v>
      </c>
      <c r="BD35" s="98" t="s">
        <v>63</v>
      </c>
      <c r="BE35" s="33">
        <v>980.828</v>
      </c>
      <c r="BF35" s="98" t="s">
        <v>63</v>
      </c>
      <c r="BG35" s="33">
        <v>982.602</v>
      </c>
      <c r="BH35" s="98" t="s">
        <v>63</v>
      </c>
      <c r="BI35" s="33">
        <v>1023.187</v>
      </c>
      <c r="BJ35" s="98" t="s">
        <v>63</v>
      </c>
      <c r="BK35" s="33">
        <v>1083.889</v>
      </c>
      <c r="BL35" s="98" t="s">
        <v>63</v>
      </c>
      <c r="BM35" s="100">
        <f t="shared" si="1"/>
        <v>12672.458999999999</v>
      </c>
    </row>
    <row r="36" spans="1:65" ht="12">
      <c r="A36" s="8" t="s">
        <v>180</v>
      </c>
      <c r="B36" s="10"/>
      <c r="C36" s="95"/>
      <c r="D36" s="10"/>
      <c r="E36" s="95"/>
      <c r="F36" s="10"/>
      <c r="G36" s="95"/>
      <c r="H36" s="10"/>
      <c r="I36" s="95"/>
      <c r="J36" s="10"/>
      <c r="K36" s="95"/>
      <c r="L36" s="10"/>
      <c r="M36" s="95"/>
      <c r="N36" s="10"/>
      <c r="O36" s="95"/>
      <c r="P36" s="10">
        <v>2479</v>
      </c>
      <c r="Q36" s="95" t="s">
        <v>63</v>
      </c>
      <c r="R36" s="10">
        <v>2334</v>
      </c>
      <c r="S36" s="95" t="s">
        <v>63</v>
      </c>
      <c r="T36" s="10">
        <v>2485</v>
      </c>
      <c r="U36" s="95" t="s">
        <v>63</v>
      </c>
      <c r="V36" s="10">
        <v>2255</v>
      </c>
      <c r="W36" s="95" t="s">
        <v>63</v>
      </c>
      <c r="X36" s="10">
        <v>2287</v>
      </c>
      <c r="Y36" s="95" t="s">
        <v>63</v>
      </c>
      <c r="Z36" s="10">
        <v>2193</v>
      </c>
      <c r="AA36" s="95" t="s">
        <v>63</v>
      </c>
      <c r="AB36" s="10">
        <v>2291</v>
      </c>
      <c r="AC36" s="95" t="s">
        <v>63</v>
      </c>
      <c r="AD36" s="10">
        <v>2195</v>
      </c>
      <c r="AE36" s="95" t="s">
        <v>63</v>
      </c>
      <c r="AF36" s="10">
        <v>2135</v>
      </c>
      <c r="AG36" s="95" t="s">
        <v>63</v>
      </c>
      <c r="AH36" s="10">
        <v>2422</v>
      </c>
      <c r="AI36" s="95" t="s">
        <v>63</v>
      </c>
      <c r="AJ36" s="10">
        <v>2472</v>
      </c>
      <c r="AK36" s="95" t="s">
        <v>63</v>
      </c>
      <c r="AL36" s="10">
        <v>2557</v>
      </c>
      <c r="AM36" s="95" t="s">
        <v>63</v>
      </c>
      <c r="AN36" s="96">
        <f t="shared" si="0"/>
        <v>28105</v>
      </c>
      <c r="AO36" s="10">
        <v>2454</v>
      </c>
      <c r="AP36" s="95" t="s">
        <v>63</v>
      </c>
      <c r="AQ36" s="10">
        <v>2283</v>
      </c>
      <c r="AR36" s="95" t="s">
        <v>63</v>
      </c>
      <c r="AS36" s="10">
        <v>2469</v>
      </c>
      <c r="AT36" s="95" t="s">
        <v>63</v>
      </c>
      <c r="AU36" s="10">
        <v>2185</v>
      </c>
      <c r="AV36" s="95" t="s">
        <v>63</v>
      </c>
      <c r="AW36" s="10">
        <v>2102</v>
      </c>
      <c r="AX36" s="95" t="s">
        <v>63</v>
      </c>
      <c r="AY36" s="10">
        <v>2057</v>
      </c>
      <c r="AZ36" s="95" t="s">
        <v>63</v>
      </c>
      <c r="BA36" s="10">
        <v>1992</v>
      </c>
      <c r="BB36" s="95" t="s">
        <v>63</v>
      </c>
      <c r="BC36" s="10">
        <v>2001</v>
      </c>
      <c r="BD36" s="95" t="s">
        <v>63</v>
      </c>
      <c r="BE36" s="10">
        <v>1807</v>
      </c>
      <c r="BF36" s="95" t="s">
        <v>63</v>
      </c>
      <c r="BG36" s="10">
        <v>1978</v>
      </c>
      <c r="BH36" s="95" t="s">
        <v>63</v>
      </c>
      <c r="BI36" s="10">
        <v>2018</v>
      </c>
      <c r="BJ36" s="95" t="s">
        <v>63</v>
      </c>
      <c r="BK36" s="10">
        <v>2128</v>
      </c>
      <c r="BL36" s="95" t="s">
        <v>63</v>
      </c>
      <c r="BM36" s="97">
        <f t="shared" si="1"/>
        <v>25474</v>
      </c>
    </row>
    <row r="37" spans="1:65" ht="12">
      <c r="A37" s="8" t="s">
        <v>181</v>
      </c>
      <c r="B37" s="34"/>
      <c r="C37" s="98"/>
      <c r="D37" s="34"/>
      <c r="E37" s="98"/>
      <c r="F37" s="34"/>
      <c r="G37" s="98"/>
      <c r="H37" s="34"/>
      <c r="I37" s="98"/>
      <c r="J37" s="34"/>
      <c r="K37" s="98"/>
      <c r="L37" s="34"/>
      <c r="M37" s="98"/>
      <c r="N37" s="34"/>
      <c r="O37" s="98"/>
      <c r="P37" s="33">
        <v>8325.635</v>
      </c>
      <c r="Q37" s="98" t="s">
        <v>63</v>
      </c>
      <c r="R37" s="33">
        <v>7938.279</v>
      </c>
      <c r="S37" s="98" t="s">
        <v>63</v>
      </c>
      <c r="T37" s="33">
        <v>7807.446</v>
      </c>
      <c r="U37" s="98" t="s">
        <v>63</v>
      </c>
      <c r="V37" s="33">
        <v>6612.233</v>
      </c>
      <c r="W37" s="98" t="s">
        <v>63</v>
      </c>
      <c r="X37" s="33">
        <v>6242.223</v>
      </c>
      <c r="Y37" s="98" t="s">
        <v>63</v>
      </c>
      <c r="Z37" s="33">
        <v>5504.091</v>
      </c>
      <c r="AA37" s="98" t="s">
        <v>63</v>
      </c>
      <c r="AB37" s="33">
        <v>5601.805</v>
      </c>
      <c r="AC37" s="98" t="s">
        <v>171</v>
      </c>
      <c r="AD37" s="33">
        <v>5798.549</v>
      </c>
      <c r="AE37" s="98" t="s">
        <v>63</v>
      </c>
      <c r="AF37" s="33">
        <v>6036.494</v>
      </c>
      <c r="AG37" s="98" t="s">
        <v>63</v>
      </c>
      <c r="AH37" s="33">
        <v>6711.171</v>
      </c>
      <c r="AI37" s="98" t="s">
        <v>63</v>
      </c>
      <c r="AJ37" s="33">
        <v>7387.839</v>
      </c>
      <c r="AK37" s="98" t="s">
        <v>63</v>
      </c>
      <c r="AL37" s="33">
        <v>8772.302</v>
      </c>
      <c r="AM37" s="98" t="s">
        <v>63</v>
      </c>
      <c r="AN37" s="99">
        <f t="shared" si="0"/>
        <v>82738.06699999998</v>
      </c>
      <c r="AO37" s="33">
        <v>8149.243</v>
      </c>
      <c r="AP37" s="98" t="s">
        <v>63</v>
      </c>
      <c r="AQ37" s="33">
        <v>7178.624</v>
      </c>
      <c r="AR37" s="98" t="s">
        <v>63</v>
      </c>
      <c r="AS37" s="33">
        <v>7318.994</v>
      </c>
      <c r="AT37" s="98" t="s">
        <v>63</v>
      </c>
      <c r="AU37" s="33">
        <v>6544.476</v>
      </c>
      <c r="AV37" s="98" t="s">
        <v>63</v>
      </c>
      <c r="AW37" s="33">
        <v>6207.459</v>
      </c>
      <c r="AX37" s="98" t="s">
        <v>63</v>
      </c>
      <c r="AY37" s="33">
        <v>5626.036</v>
      </c>
      <c r="AZ37" s="98" t="s">
        <v>63</v>
      </c>
      <c r="BA37" s="33">
        <v>5610.318</v>
      </c>
      <c r="BB37" s="98" t="s">
        <v>63</v>
      </c>
      <c r="BC37" s="33">
        <v>5791.831</v>
      </c>
      <c r="BD37" s="98" t="s">
        <v>63</v>
      </c>
      <c r="BE37" s="33">
        <v>5703.577</v>
      </c>
      <c r="BF37" s="98" t="s">
        <v>63</v>
      </c>
      <c r="BG37" s="33">
        <v>6327.581</v>
      </c>
      <c r="BH37" s="98" t="s">
        <v>63</v>
      </c>
      <c r="BI37" s="33">
        <v>6800.924</v>
      </c>
      <c r="BJ37" s="98" t="s">
        <v>63</v>
      </c>
      <c r="BK37" s="33">
        <v>7414.436</v>
      </c>
      <c r="BL37" s="98" t="s">
        <v>63</v>
      </c>
      <c r="BM37" s="100">
        <f t="shared" si="1"/>
        <v>78673.499</v>
      </c>
    </row>
    <row r="38" spans="1:65" ht="12">
      <c r="A38" s="8" t="s">
        <v>182</v>
      </c>
      <c r="B38" s="9"/>
      <c r="C38" s="95"/>
      <c r="D38" s="9"/>
      <c r="E38" s="95"/>
      <c r="F38" s="9"/>
      <c r="G38" s="95"/>
      <c r="H38" s="9"/>
      <c r="I38" s="95"/>
      <c r="J38" s="9"/>
      <c r="K38" s="95"/>
      <c r="L38" s="9"/>
      <c r="M38" s="95"/>
      <c r="N38" s="9"/>
      <c r="O38" s="95"/>
      <c r="P38" s="10">
        <v>14269</v>
      </c>
      <c r="Q38" s="95" t="s">
        <v>63</v>
      </c>
      <c r="R38" s="10">
        <v>13218</v>
      </c>
      <c r="S38" s="95" t="s">
        <v>63</v>
      </c>
      <c r="T38" s="10">
        <v>12583</v>
      </c>
      <c r="U38" s="95" t="s">
        <v>63</v>
      </c>
      <c r="V38" s="10">
        <v>11046</v>
      </c>
      <c r="W38" s="95" t="s">
        <v>63</v>
      </c>
      <c r="X38" s="10">
        <v>10091</v>
      </c>
      <c r="Y38" s="95" t="s">
        <v>63</v>
      </c>
      <c r="Z38" s="10">
        <v>8785</v>
      </c>
      <c r="AA38" s="95" t="s">
        <v>63</v>
      </c>
      <c r="AB38" s="10">
        <v>8470</v>
      </c>
      <c r="AC38" s="95" t="s">
        <v>63</v>
      </c>
      <c r="AD38" s="10">
        <v>9032</v>
      </c>
      <c r="AE38" s="95" t="s">
        <v>63</v>
      </c>
      <c r="AF38" s="10">
        <v>9503</v>
      </c>
      <c r="AG38" s="95" t="s">
        <v>63</v>
      </c>
      <c r="AH38" s="10">
        <v>10549</v>
      </c>
      <c r="AI38" s="95" t="s">
        <v>63</v>
      </c>
      <c r="AJ38" s="10">
        <v>11920</v>
      </c>
      <c r="AK38" s="95" t="s">
        <v>63</v>
      </c>
      <c r="AL38" s="9">
        <v>14155.073</v>
      </c>
      <c r="AM38" s="95" t="s">
        <v>63</v>
      </c>
      <c r="AN38" s="96">
        <f t="shared" si="0"/>
        <v>133621.073</v>
      </c>
      <c r="AO38" s="10">
        <v>13389</v>
      </c>
      <c r="AP38" s="95" t="s">
        <v>63</v>
      </c>
      <c r="AQ38" s="10">
        <v>12041</v>
      </c>
      <c r="AR38" s="95" t="s">
        <v>63</v>
      </c>
      <c r="AS38" s="10">
        <v>12297</v>
      </c>
      <c r="AT38" s="95" t="s">
        <v>63</v>
      </c>
      <c r="AU38" s="10">
        <v>10813</v>
      </c>
      <c r="AV38" s="95" t="s">
        <v>63</v>
      </c>
      <c r="AW38" s="10">
        <v>9575</v>
      </c>
      <c r="AX38" s="95" t="s">
        <v>63</v>
      </c>
      <c r="AY38" s="10">
        <v>8719</v>
      </c>
      <c r="AZ38" s="95" t="s">
        <v>63</v>
      </c>
      <c r="BA38" s="10">
        <v>8352</v>
      </c>
      <c r="BB38" s="95" t="s">
        <v>63</v>
      </c>
      <c r="BC38" s="10">
        <v>8843</v>
      </c>
      <c r="BD38" s="95" t="s">
        <v>63</v>
      </c>
      <c r="BE38" s="10">
        <v>8991</v>
      </c>
      <c r="BF38" s="95" t="s">
        <v>63</v>
      </c>
      <c r="BG38" s="10">
        <v>9754</v>
      </c>
      <c r="BH38" s="95" t="s">
        <v>63</v>
      </c>
      <c r="BI38" s="10">
        <v>10777</v>
      </c>
      <c r="BJ38" s="95" t="s">
        <v>63</v>
      </c>
      <c r="BK38" s="9">
        <v>13242.702</v>
      </c>
      <c r="BL38" s="95" t="s">
        <v>63</v>
      </c>
      <c r="BM38" s="97">
        <f t="shared" si="1"/>
        <v>126793.702</v>
      </c>
    </row>
    <row r="39" ht="11.25" customHeight="1"/>
    <row r="40" ht="12">
      <c r="A40" s="3" t="s">
        <v>65</v>
      </c>
    </row>
    <row r="41" spans="1:2" ht="12">
      <c r="A41" s="3" t="s">
        <v>66</v>
      </c>
      <c r="B41" s="1" t="s">
        <v>67</v>
      </c>
    </row>
    <row r="42" ht="12">
      <c r="A42" s="3" t="s">
        <v>183</v>
      </c>
    </row>
    <row r="43" spans="1:2" ht="12">
      <c r="A43" s="3" t="s">
        <v>171</v>
      </c>
      <c r="B43" s="1" t="s">
        <v>184</v>
      </c>
    </row>
    <row r="44" ht="11.25" customHeight="1">
      <c r="A44" s="102" t="s">
        <v>185</v>
      </c>
    </row>
    <row r="45" ht="11.25" customHeight="1"/>
    <row r="46" ht="11.25" customHeight="1"/>
    <row r="47" spans="4:14" ht="40.5" customHeight="1">
      <c r="D47" s="103"/>
      <c r="E47" s="104"/>
      <c r="F47" s="103"/>
      <c r="G47" s="103"/>
      <c r="H47" s="103">
        <v>2021</v>
      </c>
      <c r="I47" s="103"/>
      <c r="J47" s="103">
        <v>2022</v>
      </c>
      <c r="N47" s="105" t="s">
        <v>186</v>
      </c>
    </row>
    <row r="48" spans="1:14" ht="11.25" customHeight="1">
      <c r="A48" s="8" t="s">
        <v>155</v>
      </c>
      <c r="D48" s="106"/>
      <c r="F48" s="11"/>
      <c r="H48" s="11">
        <v>81737.06500000002</v>
      </c>
      <c r="J48" s="106">
        <v>76655.28</v>
      </c>
      <c r="N48" s="107">
        <v>-0.06217234494534416</v>
      </c>
    </row>
    <row r="49" spans="1:14" ht="11.25" customHeight="1">
      <c r="A49" s="8" t="s">
        <v>156</v>
      </c>
      <c r="D49" s="11"/>
      <c r="F49" s="106"/>
      <c r="H49" s="11">
        <v>31799.306999999997</v>
      </c>
      <c r="J49" s="11">
        <v>31067.26099999999</v>
      </c>
      <c r="N49" s="107">
        <v>-0.02302081614545895</v>
      </c>
    </row>
    <row r="50" spans="1:14" ht="11.25" customHeight="1">
      <c r="A50" s="8" t="s">
        <v>157</v>
      </c>
      <c r="D50" s="106"/>
      <c r="F50" s="11"/>
      <c r="H50" s="11">
        <v>62996.303</v>
      </c>
      <c r="J50" s="11">
        <v>60536.019</v>
      </c>
      <c r="N50" s="107">
        <v>-0.03905441879660779</v>
      </c>
    </row>
    <row r="51" spans="1:14" ht="11.25" customHeight="1">
      <c r="A51" s="8" t="s">
        <v>158</v>
      </c>
      <c r="D51" s="106"/>
      <c r="F51" s="106"/>
      <c r="H51" s="106">
        <v>35477.43</v>
      </c>
      <c r="J51" s="11">
        <v>33300.736000000004</v>
      </c>
      <c r="N51" s="107">
        <v>-0.06135433147214992</v>
      </c>
    </row>
    <row r="52" spans="1:14" ht="11.25" customHeight="1">
      <c r="A52" s="8" t="s">
        <v>159</v>
      </c>
      <c r="D52" s="11"/>
      <c r="F52" s="106"/>
      <c r="H52" s="106">
        <v>468098.453</v>
      </c>
      <c r="J52" s="106">
        <v>453610.804</v>
      </c>
      <c r="N52" s="107">
        <v>-0.030950004015501364</v>
      </c>
    </row>
    <row r="53" spans="1:14" ht="11.25" customHeight="1">
      <c r="A53" s="8" t="s">
        <v>160</v>
      </c>
      <c r="D53" s="11"/>
      <c r="F53" s="11"/>
      <c r="H53" s="11">
        <v>9079.582000000002</v>
      </c>
      <c r="J53" s="11">
        <v>8584.604</v>
      </c>
      <c r="N53" s="107">
        <v>-0.05451550522920578</v>
      </c>
    </row>
    <row r="54" spans="1:14" ht="11.25" customHeight="1">
      <c r="A54" s="8" t="s">
        <v>161</v>
      </c>
      <c r="D54" s="11"/>
      <c r="F54" s="11"/>
      <c r="H54" s="11">
        <v>28769.104999999996</v>
      </c>
      <c r="J54" s="106">
        <v>29637.039999999997</v>
      </c>
      <c r="N54" s="107">
        <v>0.030168995524886902</v>
      </c>
    </row>
    <row r="55" spans="1:14" ht="11.25" customHeight="1">
      <c r="A55" s="8" t="s">
        <v>162</v>
      </c>
      <c r="D55" s="106"/>
      <c r="F55" s="11"/>
      <c r="H55" s="11">
        <v>54906.24300000002</v>
      </c>
      <c r="J55" s="11">
        <v>51243.242</v>
      </c>
      <c r="N55" s="107">
        <v>-0.06671374328052308</v>
      </c>
    </row>
    <row r="56" spans="1:14" ht="11.25" customHeight="1">
      <c r="A56" s="8" t="s">
        <v>163</v>
      </c>
      <c r="D56" s="106"/>
      <c r="F56" s="106"/>
      <c r="H56" s="106">
        <v>231643.268</v>
      </c>
      <c r="J56" s="106">
        <v>226351.11800000005</v>
      </c>
      <c r="N56" s="107">
        <v>-0.02284612044067676</v>
      </c>
    </row>
    <row r="57" spans="1:14" ht="11.25" customHeight="1">
      <c r="A57" s="8" t="s">
        <v>164</v>
      </c>
      <c r="D57" s="11"/>
      <c r="F57" s="106"/>
      <c r="H57" s="106">
        <v>440282.814</v>
      </c>
      <c r="J57" s="106">
        <v>422544.089</v>
      </c>
      <c r="N57" s="107">
        <v>-0.040289387720684536</v>
      </c>
    </row>
    <row r="58" spans="1:14" ht="11.25" customHeight="1">
      <c r="A58" s="8" t="s">
        <v>165</v>
      </c>
      <c r="D58" s="106"/>
      <c r="F58" s="11"/>
      <c r="H58" s="106">
        <v>16687.859999999997</v>
      </c>
      <c r="J58" s="11">
        <v>16487.171</v>
      </c>
      <c r="N58" s="107">
        <v>-0.012026047677772855</v>
      </c>
    </row>
    <row r="59" spans="1:14" ht="11.25" customHeight="1">
      <c r="A59" s="8" t="s">
        <v>166</v>
      </c>
      <c r="D59" s="106"/>
      <c r="F59" s="106"/>
      <c r="H59" s="106">
        <v>318075</v>
      </c>
      <c r="J59" s="106">
        <v>316827</v>
      </c>
      <c r="N59" s="107">
        <v>-0.003923602923838717</v>
      </c>
    </row>
    <row r="60" spans="1:14" ht="11.25" customHeight="1">
      <c r="A60" s="8" t="s">
        <v>167</v>
      </c>
      <c r="D60" s="11"/>
      <c r="F60" s="11"/>
      <c r="H60" s="11">
        <v>4879.134</v>
      </c>
      <c r="J60" s="11">
        <v>5016.275000000001</v>
      </c>
      <c r="N60" s="107">
        <v>0.02810765189068399</v>
      </c>
    </row>
    <row r="61" spans="1:14" ht="11.25" customHeight="1">
      <c r="A61" s="8" t="s">
        <v>168</v>
      </c>
      <c r="D61" s="106"/>
      <c r="F61" s="106"/>
      <c r="H61" s="106">
        <v>7382</v>
      </c>
      <c r="J61" s="106">
        <v>7105</v>
      </c>
      <c r="N61" s="107">
        <v>-0.0375237063126524</v>
      </c>
    </row>
    <row r="62" spans="1:14" ht="11.25" customHeight="1">
      <c r="A62" s="8" t="s">
        <v>169</v>
      </c>
      <c r="D62" s="106"/>
      <c r="F62" s="11"/>
      <c r="H62" s="11">
        <v>11493.178000000002</v>
      </c>
      <c r="J62" s="11">
        <v>10767.708999999999</v>
      </c>
      <c r="N62" s="107">
        <v>-0.06312170576319297</v>
      </c>
    </row>
    <row r="63" spans="1:14" ht="11.25" customHeight="1">
      <c r="A63" s="8" t="s">
        <v>170</v>
      </c>
      <c r="D63" s="11"/>
      <c r="F63" s="11"/>
      <c r="H63" s="11">
        <v>6473.057</v>
      </c>
      <c r="J63" s="11">
        <v>6199.516999999999</v>
      </c>
      <c r="N63" s="107">
        <v>-0.04225824058091886</v>
      </c>
    </row>
    <row r="64" spans="1:14" ht="11.25" customHeight="1">
      <c r="A64" s="8" t="s">
        <v>172</v>
      </c>
      <c r="D64" s="11"/>
      <c r="F64" s="11"/>
      <c r="H64" s="11">
        <v>43656.923</v>
      </c>
      <c r="J64" s="11">
        <v>42874.38799999999</v>
      </c>
      <c r="N64" s="107">
        <v>-0.017924648514509617</v>
      </c>
    </row>
    <row r="65" spans="1:14" ht="11.25" customHeight="1">
      <c r="A65" s="8" t="s">
        <v>173</v>
      </c>
      <c r="D65" s="11"/>
      <c r="F65" s="11"/>
      <c r="H65" s="11">
        <v>2659.313</v>
      </c>
      <c r="J65" s="11">
        <v>2869.144</v>
      </c>
      <c r="N65" s="107">
        <v>0.07890421323101104</v>
      </c>
    </row>
    <row r="66" spans="1:14" ht="11.25" customHeight="1">
      <c r="A66" s="8" t="s">
        <v>174</v>
      </c>
      <c r="D66" s="106"/>
      <c r="F66" s="106"/>
      <c r="H66" s="106">
        <v>113557.96600000001</v>
      </c>
      <c r="J66" s="106">
        <v>109336.218</v>
      </c>
      <c r="N66" s="107">
        <v>-0.03717703080381011</v>
      </c>
    </row>
    <row r="67" spans="1:14" ht="11.25" customHeight="1">
      <c r="A67" s="8" t="s">
        <v>175</v>
      </c>
      <c r="D67" s="106"/>
      <c r="F67" s="11"/>
      <c r="H67" s="11">
        <v>66069.983</v>
      </c>
      <c r="J67" s="106">
        <v>64076.04</v>
      </c>
      <c r="N67" s="107">
        <v>-0.03017925704627459</v>
      </c>
    </row>
    <row r="68" spans="1:14" ht="11.25" customHeight="1">
      <c r="A68" s="8" t="s">
        <v>176</v>
      </c>
      <c r="D68" s="11"/>
      <c r="F68" s="106"/>
      <c r="H68" s="106">
        <v>154437.981</v>
      </c>
      <c r="J68" s="106">
        <v>151680.63700000002</v>
      </c>
      <c r="N68" s="107">
        <v>-0.017854053660543406</v>
      </c>
    </row>
    <row r="69" spans="1:14" ht="11.25" customHeight="1">
      <c r="A69" s="8" t="s">
        <v>177</v>
      </c>
      <c r="D69" s="106"/>
      <c r="F69" s="11"/>
      <c r="H69" s="11">
        <v>46914.71500000001</v>
      </c>
      <c r="J69" s="11">
        <v>48865.888</v>
      </c>
      <c r="N69" s="107">
        <v>0.04158978691440388</v>
      </c>
    </row>
    <row r="70" spans="1:14" ht="11.25" customHeight="1">
      <c r="A70" s="8" t="s">
        <v>178</v>
      </c>
      <c r="D70" s="106"/>
      <c r="F70" s="106"/>
      <c r="H70" s="106">
        <v>55891</v>
      </c>
      <c r="J70" s="106">
        <v>51539</v>
      </c>
      <c r="N70" s="107">
        <v>-0.07786584602172085</v>
      </c>
    </row>
    <row r="71" spans="1:14" ht="11.25" customHeight="1">
      <c r="A71" s="8" t="s">
        <v>179</v>
      </c>
      <c r="D71" s="11"/>
      <c r="F71" s="11"/>
      <c r="H71" s="11">
        <v>13189.356999999998</v>
      </c>
      <c r="J71" s="11">
        <v>12672.458999999999</v>
      </c>
      <c r="N71" s="107">
        <v>-0.0391905382498934</v>
      </c>
    </row>
    <row r="72" spans="1:14" ht="11.25" customHeight="1">
      <c r="A72" s="8" t="s">
        <v>180</v>
      </c>
      <c r="D72" s="106"/>
      <c r="F72" s="106"/>
      <c r="H72" s="106">
        <v>28105</v>
      </c>
      <c r="J72" s="106">
        <v>25474</v>
      </c>
      <c r="N72" s="107">
        <v>-0.0936132360789895</v>
      </c>
    </row>
    <row r="73" spans="1:14" ht="11.25" customHeight="1">
      <c r="A73" s="8" t="s">
        <v>181</v>
      </c>
      <c r="D73" s="106"/>
      <c r="F73" s="11"/>
      <c r="H73" s="11">
        <v>82738.06699999998</v>
      </c>
      <c r="J73" s="11">
        <v>78673.499</v>
      </c>
      <c r="N73" s="107">
        <v>-0.04912573072319886</v>
      </c>
    </row>
    <row r="74" spans="1:14" ht="11.25" customHeight="1">
      <c r="A74" s="8" t="s">
        <v>182</v>
      </c>
      <c r="D74" s="11"/>
      <c r="F74" s="106"/>
      <c r="H74" s="106">
        <v>133621.073</v>
      </c>
      <c r="J74" s="106">
        <v>126793.702</v>
      </c>
      <c r="N74" s="107">
        <v>-0.05109501702624405</v>
      </c>
    </row>
    <row r="75" ht="11.25" customHeight="1"/>
    <row r="76" ht="11.25" customHeight="1"/>
    <row r="77" ht="11.25" customHeight="1"/>
    <row r="78" spans="6:7" ht="11.25" customHeight="1">
      <c r="F78" s="2" t="s">
        <v>194</v>
      </c>
      <c r="G78" s="2" t="s">
        <v>198</v>
      </c>
    </row>
    <row r="79" ht="11.25" customHeight="1">
      <c r="F79" s="2" t="s">
        <v>207</v>
      </c>
    </row>
    <row r="80" ht="11.25" customHeight="1"/>
    <row r="81" ht="11.25" customHeight="1"/>
    <row r="82" ht="11.25" customHeight="1"/>
    <row r="83" ht="24" customHeight="1">
      <c r="B83" s="105" t="s">
        <v>186</v>
      </c>
    </row>
    <row r="84" spans="1:2" ht="11.25" customHeight="1">
      <c r="A84" s="8" t="s">
        <v>173</v>
      </c>
      <c r="B84" s="107">
        <v>0.07890421323101104</v>
      </c>
    </row>
    <row r="85" spans="1:2" ht="11.25" customHeight="1">
      <c r="A85" s="8" t="s">
        <v>177</v>
      </c>
      <c r="B85" s="107">
        <v>0.04158978691440388</v>
      </c>
    </row>
    <row r="86" spans="1:2" ht="11.25" customHeight="1">
      <c r="A86" s="8" t="s">
        <v>161</v>
      </c>
      <c r="B86" s="107">
        <v>0.030168995524886902</v>
      </c>
    </row>
    <row r="87" spans="1:2" ht="11.25" customHeight="1">
      <c r="A87" s="8" t="s">
        <v>167</v>
      </c>
      <c r="B87" s="107">
        <v>0.02810765189068399</v>
      </c>
    </row>
    <row r="88" spans="1:2" ht="11.25" customHeight="1">
      <c r="A88" s="8" t="s">
        <v>166</v>
      </c>
      <c r="B88" s="107">
        <v>-0.003923602923838717</v>
      </c>
    </row>
    <row r="89" spans="1:2" ht="11.25" customHeight="1">
      <c r="A89" s="8" t="s">
        <v>165</v>
      </c>
      <c r="B89" s="107">
        <v>-0.012026047677772855</v>
      </c>
    </row>
    <row r="90" spans="1:2" ht="11.25" customHeight="1">
      <c r="A90" s="8" t="s">
        <v>176</v>
      </c>
      <c r="B90" s="107">
        <v>-0.017854053660543406</v>
      </c>
    </row>
    <row r="91" spans="1:2" ht="11.25" customHeight="1">
      <c r="A91" s="8" t="s">
        <v>172</v>
      </c>
      <c r="B91" s="107">
        <v>-0.017924648514509617</v>
      </c>
    </row>
    <row r="92" spans="1:2" ht="11.25" customHeight="1">
      <c r="A92" s="8" t="s">
        <v>163</v>
      </c>
      <c r="B92" s="107">
        <v>-0.02284612044067676</v>
      </c>
    </row>
    <row r="93" spans="1:2" ht="11.25" customHeight="1">
      <c r="A93" s="8" t="s">
        <v>156</v>
      </c>
      <c r="B93" s="107">
        <v>-0.02302081614545895</v>
      </c>
    </row>
    <row r="94" spans="1:2" ht="11.25" customHeight="1">
      <c r="A94" s="8" t="s">
        <v>175</v>
      </c>
      <c r="B94" s="107">
        <v>-0.03017925704627459</v>
      </c>
    </row>
    <row r="95" spans="1:2" ht="11.25" customHeight="1">
      <c r="A95" s="8" t="s">
        <v>187</v>
      </c>
      <c r="B95" s="107">
        <v>-0.030950004015501364</v>
      </c>
    </row>
    <row r="96" spans="1:2" ht="11.25" customHeight="1">
      <c r="A96" s="8" t="s">
        <v>174</v>
      </c>
      <c r="B96" s="107">
        <v>-0.03717703080381011</v>
      </c>
    </row>
    <row r="97" spans="1:2" ht="11.25" customHeight="1">
      <c r="A97" s="8" t="s">
        <v>168</v>
      </c>
      <c r="B97" s="107">
        <v>-0.0375237063126524</v>
      </c>
    </row>
    <row r="98" spans="1:2" ht="11.25" customHeight="1">
      <c r="A98" s="8" t="s">
        <v>157</v>
      </c>
      <c r="B98" s="107">
        <v>-0.03905441879660779</v>
      </c>
    </row>
    <row r="99" spans="1:2" ht="11.25" customHeight="1">
      <c r="A99" s="8" t="s">
        <v>179</v>
      </c>
      <c r="B99" s="107">
        <v>-0.0391905382498934</v>
      </c>
    </row>
    <row r="100" spans="1:2" ht="11.25" customHeight="1">
      <c r="A100" s="8" t="s">
        <v>164</v>
      </c>
      <c r="B100" s="107">
        <v>-0.040289387720684536</v>
      </c>
    </row>
    <row r="101" spans="1:2" ht="11.25" customHeight="1">
      <c r="A101" s="8" t="s">
        <v>170</v>
      </c>
      <c r="B101" s="107">
        <v>-0.04225824058091886</v>
      </c>
    </row>
    <row r="102" spans="1:2" ht="11.25" customHeight="1">
      <c r="A102" s="8" t="s">
        <v>181</v>
      </c>
      <c r="B102" s="107">
        <v>-0.04912573072319886</v>
      </c>
    </row>
    <row r="103" spans="1:2" ht="11.25" customHeight="1">
      <c r="A103" s="8" t="s">
        <v>182</v>
      </c>
      <c r="B103" s="107">
        <v>-0.05109501702624405</v>
      </c>
    </row>
    <row r="104" spans="1:2" ht="11.25" customHeight="1">
      <c r="A104" s="8" t="s">
        <v>160</v>
      </c>
      <c r="B104" s="107">
        <v>-0.05451550522920578</v>
      </c>
    </row>
    <row r="105" spans="1:2" ht="11.25" customHeight="1">
      <c r="A105" s="8" t="s">
        <v>158</v>
      </c>
      <c r="B105" s="107">
        <v>-0.06135433147214992</v>
      </c>
    </row>
    <row r="106" spans="1:2" ht="11.25" customHeight="1">
      <c r="A106" s="8" t="s">
        <v>155</v>
      </c>
      <c r="B106" s="107">
        <v>-0.06217234494534416</v>
      </c>
    </row>
    <row r="107" spans="1:2" ht="11.25" customHeight="1">
      <c r="A107" s="8" t="s">
        <v>169</v>
      </c>
      <c r="B107" s="107">
        <v>-0.06312170576319297</v>
      </c>
    </row>
    <row r="108" spans="1:2" ht="11.25" customHeight="1">
      <c r="A108" s="8" t="s">
        <v>162</v>
      </c>
      <c r="B108" s="107">
        <v>-0.06671374328052308</v>
      </c>
    </row>
    <row r="109" spans="1:2" ht="11.25" customHeight="1">
      <c r="A109" s="8" t="s">
        <v>178</v>
      </c>
      <c r="B109" s="107">
        <v>-0.07786584602172085</v>
      </c>
    </row>
    <row r="110" spans="1:2" ht="11.25" customHeight="1">
      <c r="A110" s="8" t="s">
        <v>180</v>
      </c>
      <c r="B110" s="107">
        <v>-0.0936132360789895</v>
      </c>
    </row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</sheetData>
  <sheetProtection/>
  <mergeCells count="30">
    <mergeCell ref="BA10:BB10"/>
    <mergeCell ref="BC10:BD10"/>
    <mergeCell ref="BE10:BF10"/>
    <mergeCell ref="BG10:BH10"/>
    <mergeCell ref="BI10:BJ10"/>
    <mergeCell ref="BK10:BL10"/>
    <mergeCell ref="AL10:AM10"/>
    <mergeCell ref="AO10:AP10"/>
    <mergeCell ref="AQ10:AR10"/>
    <mergeCell ref="AS10:AT10"/>
    <mergeCell ref="AW10:AX10"/>
    <mergeCell ref="AY10:AZ10"/>
    <mergeCell ref="Z10:AA10"/>
    <mergeCell ref="AB10:AC10"/>
    <mergeCell ref="AD10:AE10"/>
    <mergeCell ref="AF10:AG10"/>
    <mergeCell ref="AH10:AI10"/>
    <mergeCell ref="AJ10:AK10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72"/>
  <sheetViews>
    <sheetView showGridLines="0" zoomScalePageLayoutView="0" workbookViewId="0" topLeftCell="M7">
      <selection activeCell="Q11" sqref="Q11"/>
    </sheetView>
  </sheetViews>
  <sheetFormatPr defaultColWidth="9.140625" defaultRowHeight="15"/>
  <cols>
    <col min="2" max="13" width="9.8515625" style="0" bestFit="1" customWidth="1"/>
    <col min="14" max="14" width="12.140625" style="0" customWidth="1"/>
    <col min="15" max="15" width="12.7109375" style="0" customWidth="1"/>
  </cols>
  <sheetData>
    <row r="2" ht="14.25">
      <c r="A2" s="44" t="s">
        <v>136</v>
      </c>
    </row>
    <row r="3" spans="1:2" ht="14.25">
      <c r="A3" s="44" t="s">
        <v>1</v>
      </c>
      <c r="B3" s="43" t="s">
        <v>130</v>
      </c>
    </row>
    <row r="4" spans="1:2" ht="14.25">
      <c r="A4" s="44" t="s">
        <v>3</v>
      </c>
      <c r="B4" s="44" t="s">
        <v>4</v>
      </c>
    </row>
    <row r="6" spans="1:3" ht="14.25">
      <c r="A6" s="43" t="s">
        <v>5</v>
      </c>
      <c r="C6" s="44" t="s">
        <v>6</v>
      </c>
    </row>
    <row r="7" spans="1:3" ht="14.25">
      <c r="A7" s="43" t="s">
        <v>9</v>
      </c>
      <c r="C7" s="44" t="s">
        <v>131</v>
      </c>
    </row>
    <row r="8" spans="1:3" ht="14.25">
      <c r="A8" s="43" t="s">
        <v>11</v>
      </c>
      <c r="C8" s="44" t="s">
        <v>132</v>
      </c>
    </row>
    <row r="9" ht="15" thickBot="1"/>
    <row r="10" spans="2:15" ht="15" thickBot="1">
      <c r="B10" s="45" t="s">
        <v>133</v>
      </c>
      <c r="C10" s="46" t="s">
        <v>93</v>
      </c>
      <c r="D10" s="46" t="s">
        <v>94</v>
      </c>
      <c r="E10" s="46" t="s">
        <v>95</v>
      </c>
      <c r="F10" s="46" t="s">
        <v>96</v>
      </c>
      <c r="G10" s="46" t="s">
        <v>97</v>
      </c>
      <c r="H10" s="46" t="s">
        <v>98</v>
      </c>
      <c r="I10" s="46" t="s">
        <v>99</v>
      </c>
      <c r="J10" s="46" t="s">
        <v>100</v>
      </c>
      <c r="K10" s="46" t="s">
        <v>101</v>
      </c>
      <c r="L10" s="46" t="s">
        <v>102</v>
      </c>
      <c r="M10" s="47" t="s">
        <v>103</v>
      </c>
      <c r="N10" s="48" t="s">
        <v>131</v>
      </c>
      <c r="O10" s="48" t="s">
        <v>134</v>
      </c>
    </row>
    <row r="11" spans="2:15" ht="14.25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2"/>
      <c r="O11" s="52"/>
    </row>
    <row r="12" spans="2:15" ht="14.25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130"/>
    </row>
    <row r="13" spans="2:15" ht="14.25">
      <c r="B13" s="116" t="s">
        <v>14</v>
      </c>
      <c r="C13" s="117" t="s">
        <v>15</v>
      </c>
      <c r="D13" s="117" t="s">
        <v>16</v>
      </c>
      <c r="E13" s="117" t="s">
        <v>17</v>
      </c>
      <c r="F13" s="117" t="s">
        <v>18</v>
      </c>
      <c r="G13" s="117" t="s">
        <v>19</v>
      </c>
      <c r="H13" s="117" t="s">
        <v>20</v>
      </c>
      <c r="I13" s="117" t="s">
        <v>21</v>
      </c>
      <c r="J13" s="117" t="s">
        <v>22</v>
      </c>
      <c r="K13" s="117" t="s">
        <v>23</v>
      </c>
      <c r="L13" s="117" t="s">
        <v>24</v>
      </c>
      <c r="M13" s="118" t="s">
        <v>25</v>
      </c>
      <c r="N13" s="119">
        <v>2019</v>
      </c>
      <c r="O13" s="131"/>
    </row>
    <row r="14" spans="2:15" ht="14.25">
      <c r="B14" s="53" t="s">
        <v>63</v>
      </c>
      <c r="C14" s="54" t="s">
        <v>63</v>
      </c>
      <c r="D14" s="54" t="s">
        <v>63</v>
      </c>
      <c r="E14" s="54" t="s">
        <v>63</v>
      </c>
      <c r="F14" s="54" t="s">
        <v>63</v>
      </c>
      <c r="G14" s="54" t="s">
        <v>63</v>
      </c>
      <c r="H14" s="54" t="s">
        <v>63</v>
      </c>
      <c r="I14" s="54" t="s">
        <v>63</v>
      </c>
      <c r="J14" s="54" t="s">
        <v>63</v>
      </c>
      <c r="K14" s="54" t="s">
        <v>63</v>
      </c>
      <c r="L14" s="54" t="s">
        <v>63</v>
      </c>
      <c r="M14" s="55" t="s">
        <v>63</v>
      </c>
      <c r="N14" s="56"/>
      <c r="O14" s="131"/>
    </row>
    <row r="15" spans="2:15" ht="14.25">
      <c r="B15" s="57">
        <v>42624.254</v>
      </c>
      <c r="C15" s="58">
        <v>34254.905</v>
      </c>
      <c r="D15" s="58">
        <v>29713.663</v>
      </c>
      <c r="E15" s="58">
        <v>27039.379</v>
      </c>
      <c r="F15" s="58">
        <v>28579.42</v>
      </c>
      <c r="G15" s="58">
        <v>29321.665</v>
      </c>
      <c r="H15" s="58">
        <v>36204.706</v>
      </c>
      <c r="I15" s="58">
        <v>35449.741</v>
      </c>
      <c r="J15" s="58">
        <v>35126.203</v>
      </c>
      <c r="K15" s="58">
        <v>39426.601</v>
      </c>
      <c r="L15" s="58">
        <v>39006.288</v>
      </c>
      <c r="M15" s="59">
        <v>33709.285</v>
      </c>
      <c r="N15" s="56">
        <f>SUM(B15:M15)</f>
        <v>410456.11</v>
      </c>
      <c r="O15" s="131">
        <f>N15/N60</f>
        <v>0.15061623063009388</v>
      </c>
    </row>
    <row r="16" spans="2:15" ht="1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6"/>
      <c r="O16" s="131"/>
    </row>
    <row r="17" spans="2:15" ht="15">
      <c r="B17" s="116" t="s">
        <v>26</v>
      </c>
      <c r="C17" s="117" t="s">
        <v>27</v>
      </c>
      <c r="D17" s="117" t="s">
        <v>28</v>
      </c>
      <c r="E17" s="117" t="s">
        <v>29</v>
      </c>
      <c r="F17" s="117" t="s">
        <v>30</v>
      </c>
      <c r="G17" s="117" t="s">
        <v>31</v>
      </c>
      <c r="H17" s="117" t="s">
        <v>32</v>
      </c>
      <c r="I17" s="117" t="s">
        <v>33</v>
      </c>
      <c r="J17" s="117" t="s">
        <v>34</v>
      </c>
      <c r="K17" s="117" t="s">
        <v>35</v>
      </c>
      <c r="L17" s="117" t="s">
        <v>36</v>
      </c>
      <c r="M17" s="118" t="s">
        <v>37</v>
      </c>
      <c r="N17" s="119">
        <v>2020</v>
      </c>
      <c r="O17" s="131"/>
    </row>
    <row r="18" spans="2:15" ht="15">
      <c r="B18" s="53" t="s">
        <v>63</v>
      </c>
      <c r="C18" s="54" t="s">
        <v>63</v>
      </c>
      <c r="D18" s="54" t="s">
        <v>63</v>
      </c>
      <c r="E18" s="54" t="s">
        <v>63</v>
      </c>
      <c r="F18" s="54" t="s">
        <v>63</v>
      </c>
      <c r="G18" s="54" t="s">
        <v>63</v>
      </c>
      <c r="H18" s="54" t="s">
        <v>63</v>
      </c>
      <c r="I18" s="54" t="s">
        <v>63</v>
      </c>
      <c r="J18" s="54" t="s">
        <v>63</v>
      </c>
      <c r="K18" s="54" t="s">
        <v>63</v>
      </c>
      <c r="L18" s="54" t="s">
        <v>63</v>
      </c>
      <c r="M18" s="55" t="s">
        <v>63</v>
      </c>
      <c r="N18" s="56"/>
      <c r="O18" s="131"/>
    </row>
    <row r="19" spans="2:15" ht="15">
      <c r="B19" s="57">
        <v>42232.699</v>
      </c>
      <c r="C19" s="58">
        <v>33096.03</v>
      </c>
      <c r="D19" s="58">
        <v>30709.309</v>
      </c>
      <c r="E19" s="58">
        <v>22023.122</v>
      </c>
      <c r="F19" s="58">
        <v>25277.197</v>
      </c>
      <c r="G19" s="58">
        <v>31618.728</v>
      </c>
      <c r="H19" s="58">
        <v>38431.569</v>
      </c>
      <c r="I19" s="58">
        <v>36506.936</v>
      </c>
      <c r="J19" s="58">
        <v>34009.18</v>
      </c>
      <c r="K19" s="58">
        <v>31835.39</v>
      </c>
      <c r="L19" s="58">
        <v>38266.41</v>
      </c>
      <c r="M19" s="59">
        <v>38982.432</v>
      </c>
      <c r="N19" s="56">
        <f>SUM(B19:M19)</f>
        <v>402989.0020000001</v>
      </c>
      <c r="O19" s="131">
        <f>N19/N64</f>
        <v>0.1542885111680968</v>
      </c>
    </row>
    <row r="20" spans="2:15" ht="15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56"/>
      <c r="O20" s="131"/>
    </row>
    <row r="21" spans="2:25" ht="15">
      <c r="B21" s="116" t="s">
        <v>38</v>
      </c>
      <c r="C21" s="117" t="s">
        <v>39</v>
      </c>
      <c r="D21" s="117" t="s">
        <v>40</v>
      </c>
      <c r="E21" s="117" t="s">
        <v>41</v>
      </c>
      <c r="F21" s="117" t="s">
        <v>42</v>
      </c>
      <c r="G21" s="117" t="s">
        <v>43</v>
      </c>
      <c r="H21" s="117" t="s">
        <v>44</v>
      </c>
      <c r="I21" s="117" t="s">
        <v>45</v>
      </c>
      <c r="J21" s="117" t="s">
        <v>46</v>
      </c>
      <c r="K21" s="117" t="s">
        <v>47</v>
      </c>
      <c r="L21" s="117" t="s">
        <v>48</v>
      </c>
      <c r="M21" s="118" t="s">
        <v>49</v>
      </c>
      <c r="N21" s="119">
        <v>2021</v>
      </c>
      <c r="O21" s="131"/>
    </row>
    <row r="22" spans="2:25" ht="15">
      <c r="B22" s="53" t="s">
        <v>63</v>
      </c>
      <c r="C22" s="54" t="s">
        <v>63</v>
      </c>
      <c r="D22" s="54" t="s">
        <v>63</v>
      </c>
      <c r="E22" s="54" t="s">
        <v>63</v>
      </c>
      <c r="F22" s="54" t="s">
        <v>63</v>
      </c>
      <c r="G22" s="54" t="s">
        <v>63</v>
      </c>
      <c r="H22" s="54" t="s">
        <v>63</v>
      </c>
      <c r="I22" s="54" t="s">
        <v>63</v>
      </c>
      <c r="J22" s="54" t="s">
        <v>63</v>
      </c>
      <c r="K22" s="54" t="s">
        <v>63</v>
      </c>
      <c r="L22" s="54" t="s">
        <v>63</v>
      </c>
      <c r="M22" s="55" t="s">
        <v>63</v>
      </c>
      <c r="N22" s="56"/>
      <c r="O22" s="131"/>
    </row>
    <row r="23" spans="2:25" ht="15">
      <c r="B23" s="57">
        <v>40148.762</v>
      </c>
      <c r="C23" s="58">
        <v>32663.109</v>
      </c>
      <c r="D23" s="58">
        <v>35134.188</v>
      </c>
      <c r="E23" s="58">
        <v>32179.668</v>
      </c>
      <c r="F23" s="58">
        <v>23743.918</v>
      </c>
      <c r="G23" s="58">
        <v>27806.989</v>
      </c>
      <c r="H23" s="58">
        <v>27562.86</v>
      </c>
      <c r="I23" s="58">
        <v>23152.266</v>
      </c>
      <c r="J23" s="58">
        <v>27868.461</v>
      </c>
      <c r="K23" s="58">
        <v>27452.671</v>
      </c>
      <c r="L23" s="58">
        <v>40889.807</v>
      </c>
      <c r="M23" s="59">
        <v>39218.951</v>
      </c>
      <c r="N23" s="56">
        <f>SUM(B23:M23)</f>
        <v>377821.65</v>
      </c>
      <c r="O23" s="131">
        <f>N23/N68</f>
        <v>0.1385873655935065</v>
      </c>
    </row>
    <row r="24" spans="2:15" ht="1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131"/>
    </row>
    <row r="25" spans="2:25" ht="15">
      <c r="B25" s="116" t="s">
        <v>50</v>
      </c>
      <c r="C25" s="117" t="s">
        <v>51</v>
      </c>
      <c r="D25" s="117" t="s">
        <v>52</v>
      </c>
      <c r="E25" s="117" t="s">
        <v>53</v>
      </c>
      <c r="F25" s="117" t="s">
        <v>54</v>
      </c>
      <c r="G25" s="117" t="s">
        <v>55</v>
      </c>
      <c r="H25" s="117" t="s">
        <v>56</v>
      </c>
      <c r="I25" s="117" t="s">
        <v>57</v>
      </c>
      <c r="J25" s="117" t="s">
        <v>58</v>
      </c>
      <c r="K25" s="117" t="s">
        <v>59</v>
      </c>
      <c r="L25" s="117" t="s">
        <v>60</v>
      </c>
      <c r="M25" s="118" t="s">
        <v>61</v>
      </c>
      <c r="N25" s="119">
        <v>2022</v>
      </c>
      <c r="O25" s="131"/>
    </row>
    <row r="26" spans="2:25" ht="15">
      <c r="B26" s="53" t="s">
        <v>63</v>
      </c>
      <c r="C26" s="54" t="s">
        <v>63</v>
      </c>
      <c r="D26" s="54" t="s">
        <v>63</v>
      </c>
      <c r="E26" s="54" t="s">
        <v>63</v>
      </c>
      <c r="F26" s="54" t="s">
        <v>63</v>
      </c>
      <c r="G26" s="54" t="s">
        <v>63</v>
      </c>
      <c r="H26" s="54" t="s">
        <v>63</v>
      </c>
      <c r="I26" s="54" t="s">
        <v>63</v>
      </c>
      <c r="J26" s="54" t="s">
        <v>63</v>
      </c>
      <c r="K26" s="54" t="s">
        <v>63</v>
      </c>
      <c r="L26" s="54" t="s">
        <v>63</v>
      </c>
      <c r="M26" s="55" t="s">
        <v>63</v>
      </c>
      <c r="N26" s="56"/>
      <c r="O26" s="131"/>
    </row>
    <row r="27" spans="2:25" ht="15.75" thickBot="1">
      <c r="B27" s="60">
        <v>54230.977</v>
      </c>
      <c r="C27" s="61">
        <v>43056.032</v>
      </c>
      <c r="D27" s="61">
        <v>48590.138</v>
      </c>
      <c r="E27" s="61">
        <v>35228.252</v>
      </c>
      <c r="F27" s="61">
        <v>36141.134</v>
      </c>
      <c r="G27" s="61">
        <v>40758.614</v>
      </c>
      <c r="H27" s="61">
        <v>43169.915</v>
      </c>
      <c r="I27" s="61">
        <v>43671.294</v>
      </c>
      <c r="J27" s="61">
        <v>40885.722</v>
      </c>
      <c r="K27" s="61">
        <v>42545.754</v>
      </c>
      <c r="L27" s="61">
        <v>41683.81</v>
      </c>
      <c r="M27" s="62">
        <v>48194.534</v>
      </c>
      <c r="N27" s="63">
        <f>SUM(B27:M27)</f>
        <v>518156.176</v>
      </c>
      <c r="O27" s="132">
        <f>N27/N72</f>
        <v>0.1961789616500697</v>
      </c>
    </row>
    <row r="30" spans="2:3" ht="15">
      <c r="B30" s="115" t="s">
        <v>194</v>
      </c>
      <c r="C30" s="2" t="s">
        <v>202</v>
      </c>
    </row>
    <row r="31" spans="2:3" ht="15">
      <c r="B31" s="147" t="s">
        <v>208</v>
      </c>
      <c r="C31" s="2"/>
    </row>
    <row r="54" ht="14.25">
      <c r="B54" t="s">
        <v>135</v>
      </c>
    </row>
    <row r="55" ht="15" thickBot="1"/>
    <row r="56" spans="2:14" ht="15" thickBot="1">
      <c r="B56" s="45" t="s">
        <v>133</v>
      </c>
      <c r="C56" s="46" t="s">
        <v>93</v>
      </c>
      <c r="D56" s="46" t="s">
        <v>94</v>
      </c>
      <c r="E56" s="46" t="s">
        <v>95</v>
      </c>
      <c r="F56" s="46" t="s">
        <v>96</v>
      </c>
      <c r="G56" s="46" t="s">
        <v>97</v>
      </c>
      <c r="H56" s="46" t="s">
        <v>98</v>
      </c>
      <c r="I56" s="46" t="s">
        <v>99</v>
      </c>
      <c r="J56" s="46" t="s">
        <v>100</v>
      </c>
      <c r="K56" s="46" t="s">
        <v>101</v>
      </c>
      <c r="L56" s="46" t="s">
        <v>102</v>
      </c>
      <c r="M56" s="64" t="s">
        <v>103</v>
      </c>
      <c r="N56" s="48" t="s">
        <v>131</v>
      </c>
    </row>
    <row r="57" spans="2:14" ht="14.25"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5"/>
      <c r="N57" s="130"/>
    </row>
    <row r="58" spans="2:14" ht="14.25">
      <c r="B58" s="133" t="s">
        <v>14</v>
      </c>
      <c r="C58" s="134" t="s">
        <v>15</v>
      </c>
      <c r="D58" s="134" t="s">
        <v>16</v>
      </c>
      <c r="E58" s="134" t="s">
        <v>17</v>
      </c>
      <c r="F58" s="134" t="s">
        <v>18</v>
      </c>
      <c r="G58" s="134" t="s">
        <v>19</v>
      </c>
      <c r="H58" s="134" t="s">
        <v>20</v>
      </c>
      <c r="I58" s="134" t="s">
        <v>21</v>
      </c>
      <c r="J58" s="134" t="s">
        <v>22</v>
      </c>
      <c r="K58" s="134" t="s">
        <v>23</v>
      </c>
      <c r="L58" s="134" t="s">
        <v>24</v>
      </c>
      <c r="M58" s="135" t="s">
        <v>25</v>
      </c>
      <c r="N58" s="136">
        <v>2019</v>
      </c>
    </row>
    <row r="59" spans="2:14" ht="14.25">
      <c r="B59" s="133" t="s">
        <v>63</v>
      </c>
      <c r="C59" s="134" t="s">
        <v>63</v>
      </c>
      <c r="D59" s="134" t="s">
        <v>63</v>
      </c>
      <c r="E59" s="134" t="s">
        <v>63</v>
      </c>
      <c r="F59" s="134" t="s">
        <v>63</v>
      </c>
      <c r="G59" s="134" t="s">
        <v>63</v>
      </c>
      <c r="H59" s="134" t="s">
        <v>63</v>
      </c>
      <c r="I59" s="134" t="s">
        <v>63</v>
      </c>
      <c r="J59" s="134" t="s">
        <v>63</v>
      </c>
      <c r="K59" s="134" t="s">
        <v>63</v>
      </c>
      <c r="L59" s="134" t="s">
        <v>63</v>
      </c>
      <c r="M59" s="135" t="s">
        <v>63</v>
      </c>
      <c r="N59" s="130"/>
    </row>
    <row r="60" spans="2:14" ht="14.25">
      <c r="B60" s="137">
        <f>'[6]Total_2019-2022'!B11</f>
        <v>269098.255</v>
      </c>
      <c r="C60" s="138">
        <f>'[6]Total_2019-2022'!D11</f>
        <v>233850.237</v>
      </c>
      <c r="D60" s="138">
        <f>'[6]Total_2019-2022'!F11</f>
        <v>241913.393</v>
      </c>
      <c r="E60" s="138">
        <f>'[6]Total_2019-2022'!H11</f>
        <v>216132.596</v>
      </c>
      <c r="F60" s="138">
        <f>'[6]Total_2019-2022'!H11</f>
        <v>216132.596</v>
      </c>
      <c r="G60" s="138">
        <f>'[6]Total_2019-2022'!L11</f>
        <v>208609.859</v>
      </c>
      <c r="H60" s="138">
        <f>'[6]Total_2019-2022'!N11</f>
        <v>218764.459</v>
      </c>
      <c r="I60" s="138">
        <f>'[6]Total_2019-2022'!P11</f>
        <v>208469.16</v>
      </c>
      <c r="J60" s="138">
        <f>'[6]Total_2019-2022'!R11</f>
        <v>207662.71</v>
      </c>
      <c r="K60" s="138">
        <f>'[6]Total_2019-2022'!T11</f>
        <v>224109.516</v>
      </c>
      <c r="L60" s="138">
        <f>'[6]Total_2019-2022'!V11</f>
        <v>235933.351</v>
      </c>
      <c r="M60" s="139">
        <f>'[6]Total_2019-2022'!X11</f>
        <v>244502.345</v>
      </c>
      <c r="N60" s="130">
        <f>SUM(B60:M60)</f>
        <v>2725178.477</v>
      </c>
    </row>
    <row r="61" spans="2:14" ht="14.25"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5"/>
      <c r="N61" s="130"/>
    </row>
    <row r="62" spans="2:14" ht="14.25">
      <c r="B62" s="133" t="s">
        <v>26</v>
      </c>
      <c r="C62" s="134" t="s">
        <v>27</v>
      </c>
      <c r="D62" s="134" t="s">
        <v>28</v>
      </c>
      <c r="E62" s="134" t="s">
        <v>29</v>
      </c>
      <c r="F62" s="134" t="s">
        <v>30</v>
      </c>
      <c r="G62" s="134" t="s">
        <v>31</v>
      </c>
      <c r="H62" s="134" t="s">
        <v>32</v>
      </c>
      <c r="I62" s="134" t="s">
        <v>33</v>
      </c>
      <c r="J62" s="134" t="s">
        <v>34</v>
      </c>
      <c r="K62" s="134" t="s">
        <v>35</v>
      </c>
      <c r="L62" s="134" t="s">
        <v>36</v>
      </c>
      <c r="M62" s="135" t="s">
        <v>37</v>
      </c>
      <c r="N62" s="136">
        <v>2020</v>
      </c>
    </row>
    <row r="63" spans="2:14" ht="14.25">
      <c r="B63" s="133" t="s">
        <v>63</v>
      </c>
      <c r="C63" s="134" t="s">
        <v>63</v>
      </c>
      <c r="D63" s="134" t="s">
        <v>63</v>
      </c>
      <c r="E63" s="134" t="s">
        <v>63</v>
      </c>
      <c r="F63" s="134" t="s">
        <v>63</v>
      </c>
      <c r="G63" s="134" t="s">
        <v>63</v>
      </c>
      <c r="H63" s="134" t="s">
        <v>63</v>
      </c>
      <c r="I63" s="134" t="s">
        <v>63</v>
      </c>
      <c r="J63" s="134" t="s">
        <v>63</v>
      </c>
      <c r="K63" s="134" t="s">
        <v>63</v>
      </c>
      <c r="L63" s="134" t="s">
        <v>63</v>
      </c>
      <c r="M63" s="135" t="s">
        <v>63</v>
      </c>
      <c r="N63" s="130"/>
    </row>
    <row r="64" spans="2:14" ht="15" thickBot="1">
      <c r="B64" s="137">
        <f>'[6]Total_2019-2022'!Z11</f>
        <v>256069.052</v>
      </c>
      <c r="C64" s="138">
        <f>'[6]Total_2019-2022'!AB11</f>
        <v>236624.66</v>
      </c>
      <c r="D64" s="138">
        <f>'[6]Total_2019-2022'!AD11</f>
        <v>231526.179</v>
      </c>
      <c r="E64" s="138">
        <f>'[6]Total_2019-2022'!AF11</f>
        <v>189890.135</v>
      </c>
      <c r="F64" s="138">
        <f>'[6]Total_2019-2022'!AH11</f>
        <v>192895.512</v>
      </c>
      <c r="G64" s="138">
        <f>'[6]Total_2019-2022'!AJ11</f>
        <v>193016.565</v>
      </c>
      <c r="H64" s="138">
        <f>'[6]Total_2019-2022'!AL11</f>
        <v>209117.168</v>
      </c>
      <c r="I64" s="138">
        <f>'[6]Total_2019-2022'!AN11</f>
        <v>205348.782</v>
      </c>
      <c r="J64" s="138">
        <f>'[6]Total_2019-2022'!AP11</f>
        <v>203466.227</v>
      </c>
      <c r="K64" s="138">
        <f>'[6]Total_2019-2022'!AR11</f>
        <v>222101.243</v>
      </c>
      <c r="L64" s="138">
        <f>'[6]Total_2019-2022'!AT11</f>
        <v>227800.81</v>
      </c>
      <c r="M64" s="139">
        <f>'[6]Total_2019-2022'!AV11</f>
        <v>244062.072</v>
      </c>
      <c r="N64" s="130">
        <f>SUM(B64:M64)</f>
        <v>2611918.4050000003</v>
      </c>
    </row>
    <row r="65" spans="2:14" ht="14.25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52"/>
    </row>
    <row r="66" spans="2:14" ht="14.25">
      <c r="B66" s="133" t="s">
        <v>38</v>
      </c>
      <c r="C66" s="134" t="s">
        <v>39</v>
      </c>
      <c r="D66" s="134" t="s">
        <v>40</v>
      </c>
      <c r="E66" s="134" t="s">
        <v>41</v>
      </c>
      <c r="F66" s="134" t="s">
        <v>42</v>
      </c>
      <c r="G66" s="134" t="s">
        <v>43</v>
      </c>
      <c r="H66" s="134" t="s">
        <v>44</v>
      </c>
      <c r="I66" s="134" t="s">
        <v>45</v>
      </c>
      <c r="J66" s="134" t="s">
        <v>46</v>
      </c>
      <c r="K66" s="134" t="s">
        <v>47</v>
      </c>
      <c r="L66" s="134" t="s">
        <v>48</v>
      </c>
      <c r="M66" s="135" t="s">
        <v>49</v>
      </c>
      <c r="N66" s="136">
        <v>2021</v>
      </c>
    </row>
    <row r="67" spans="2:14" ht="14.25">
      <c r="B67" s="133" t="s">
        <v>63</v>
      </c>
      <c r="C67" s="134" t="s">
        <v>63</v>
      </c>
      <c r="D67" s="134" t="s">
        <v>63</v>
      </c>
      <c r="E67" s="134" t="s">
        <v>63</v>
      </c>
      <c r="F67" s="134" t="s">
        <v>63</v>
      </c>
      <c r="G67" s="134" t="s">
        <v>63</v>
      </c>
      <c r="H67" s="134" t="s">
        <v>63</v>
      </c>
      <c r="I67" s="134" t="s">
        <v>63</v>
      </c>
      <c r="J67" s="134" t="s">
        <v>63</v>
      </c>
      <c r="K67" s="134" t="s">
        <v>63</v>
      </c>
      <c r="L67" s="134" t="s">
        <v>63</v>
      </c>
      <c r="M67" s="135" t="s">
        <v>63</v>
      </c>
      <c r="N67" s="130"/>
    </row>
    <row r="68" spans="2:14" ht="14.25">
      <c r="B68" s="137">
        <f>'[6]Total_2019-2022'!AX11</f>
        <v>259027.705</v>
      </c>
      <c r="C68" s="138">
        <f>'[6]Total_2019-2022'!AZ11</f>
        <v>232040.532</v>
      </c>
      <c r="D68" s="138">
        <f>'[6]Total_2019-2022'!BB11</f>
        <v>241125.183</v>
      </c>
      <c r="E68" s="138">
        <f>'[6]Total_2019-2022'!BD11</f>
        <v>216819.529</v>
      </c>
      <c r="F68" s="138">
        <f>'[6]Total_2019-2022'!BF11</f>
        <v>210823.164</v>
      </c>
      <c r="G68" s="138">
        <f>'[6]Total_2019-2022'!BH11</f>
        <v>206069.574</v>
      </c>
      <c r="H68" s="138">
        <f>'[6]Total_2019-2022'!BJ11</f>
        <v>217825.38</v>
      </c>
      <c r="I68" s="138">
        <f>'[6]Total_2019-2022'!BL11</f>
        <v>211511.537</v>
      </c>
      <c r="J68" s="138">
        <f>'[6]Total_2019-2022'!BN11</f>
        <v>210172.873</v>
      </c>
      <c r="K68" s="138">
        <f>'[6]Total_2019-2022'!BP11</f>
        <v>226215.777</v>
      </c>
      <c r="L68" s="138">
        <f>'[6]Total_2019-2022'!BR11</f>
        <v>239231.128</v>
      </c>
      <c r="M68" s="139">
        <f>'[6]Total_2019-2022'!BT11</f>
        <v>255372.065</v>
      </c>
      <c r="N68" s="130">
        <f>SUM(B68:M68)</f>
        <v>2726234.4469999997</v>
      </c>
    </row>
    <row r="69" spans="2:14" ht="14.25"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5"/>
      <c r="N69" s="130"/>
    </row>
    <row r="70" spans="2:14" ht="14.25">
      <c r="B70" s="133" t="s">
        <v>50</v>
      </c>
      <c r="C70" s="134" t="s">
        <v>51</v>
      </c>
      <c r="D70" s="134" t="s">
        <v>52</v>
      </c>
      <c r="E70" s="134" t="s">
        <v>53</v>
      </c>
      <c r="F70" s="134" t="s">
        <v>54</v>
      </c>
      <c r="G70" s="134" t="s">
        <v>55</v>
      </c>
      <c r="H70" s="134" t="s">
        <v>56</v>
      </c>
      <c r="I70" s="134" t="s">
        <v>57</v>
      </c>
      <c r="J70" s="134" t="s">
        <v>58</v>
      </c>
      <c r="K70" s="134" t="s">
        <v>59</v>
      </c>
      <c r="L70" s="134" t="s">
        <v>60</v>
      </c>
      <c r="M70" s="135" t="s">
        <v>61</v>
      </c>
      <c r="N70" s="136">
        <v>2022</v>
      </c>
    </row>
    <row r="71" spans="2:14" ht="14.25">
      <c r="B71" s="133" t="s">
        <v>63</v>
      </c>
      <c r="C71" s="134" t="s">
        <v>63</v>
      </c>
      <c r="D71" s="134" t="s">
        <v>63</v>
      </c>
      <c r="E71" s="134" t="s">
        <v>63</v>
      </c>
      <c r="F71" s="134" t="s">
        <v>63</v>
      </c>
      <c r="G71" s="134" t="s">
        <v>63</v>
      </c>
      <c r="H71" s="134" t="s">
        <v>63</v>
      </c>
      <c r="I71" s="134" t="s">
        <v>63</v>
      </c>
      <c r="J71" s="134" t="s">
        <v>63</v>
      </c>
      <c r="K71" s="134" t="s">
        <v>63</v>
      </c>
      <c r="L71" s="134" t="s">
        <v>63</v>
      </c>
      <c r="M71" s="135" t="s">
        <v>63</v>
      </c>
      <c r="N71" s="130"/>
    </row>
    <row r="72" spans="2:14" ht="15" thickBot="1">
      <c r="B72" s="140">
        <f>'[6]Total_2019-2022'!BV11</f>
        <v>260010.099</v>
      </c>
      <c r="C72" s="141">
        <f>'[6]Total_2019-2022'!BX11</f>
        <v>233480.472</v>
      </c>
      <c r="D72" s="141">
        <f>'[6]Total_2019-2022'!BZ11</f>
        <v>240564.256</v>
      </c>
      <c r="E72" s="141">
        <f>'[6]Total_2019-2022'!CB11</f>
        <v>214555.541</v>
      </c>
      <c r="F72" s="141">
        <f>'[6]Total_2019-2022'!CD11</f>
        <v>206634.015</v>
      </c>
      <c r="G72" s="141">
        <f>'[6]Total_2019-2022'!CF11</f>
        <v>205384.193</v>
      </c>
      <c r="H72" s="141">
        <f>'[6]Total_2019-2022'!CH11</f>
        <v>215683.027</v>
      </c>
      <c r="I72" s="141">
        <f>'[6]Total_2019-2022'!CJ11</f>
        <v>206604.775</v>
      </c>
      <c r="J72" s="141">
        <f>'[6]Total_2019-2022'!CL11</f>
        <v>201220.713</v>
      </c>
      <c r="K72" s="141">
        <f>'[6]Total_2019-2022'!CN11</f>
        <v>205582.879</v>
      </c>
      <c r="L72" s="141">
        <f>'[6]Total_2019-2022'!CP11</f>
        <v>214730.911</v>
      </c>
      <c r="M72" s="142">
        <f>'[6]Total_2019-2022'!CR11</f>
        <v>236791.44</v>
      </c>
      <c r="N72" s="143">
        <f>SUM(B72:M72)</f>
        <v>2641242.3209999995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LACZKO Rajmund (ESTAT)</dc:creator>
  <cp:keywords/>
  <dc:description/>
  <cp:lastModifiedBy>ROSS Wendy (ESTAT)</cp:lastModifiedBy>
  <dcterms:created xsi:type="dcterms:W3CDTF">2023-05-03T12:41:38Z</dcterms:created>
  <dcterms:modified xsi:type="dcterms:W3CDTF">2023-05-04T14:02:28Z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