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5.xml" ContentType="application/vnd.openxmlformats-officedocument.drawing+xml"/>
  <Override PartName="/xl/worksheets/sheet8.xml" ContentType="application/vnd.openxmlformats-officedocument.spreadsheetml.worksheet+xml"/>
  <Override PartName="/xl/drawings/drawing17.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drawings/drawing2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23.xml" ContentType="application/vnd.openxmlformats-officedocument.drawing+xml"/>
  <Override PartName="/xl/worksheets/sheet13.xml" ContentType="application/vnd.openxmlformats-officedocument.spreadsheetml.worksheet+xml"/>
  <Override PartName="/xl/drawings/drawing25.xml" ContentType="application/vnd.openxmlformats-officedocument.drawing+xml"/>
  <Override PartName="/xl/worksheets/sheet14.xml" ContentType="application/vnd.openxmlformats-officedocument.spreadsheetml.worksheet+xml"/>
  <Override PartName="/xl/drawings/drawing27.xml" ContentType="application/vnd.openxmlformats-officedocument.drawing+xml"/>
  <Override PartName="/xl/worksheets/sheet15.xml" ContentType="application/vnd.openxmlformats-officedocument.spreadsheetml.worksheet+xml"/>
  <Override PartName="/xl/drawings/drawing29.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7.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9.xml" ContentType="application/vnd.ms-office.chartstyle+xml"/>
  <Override PartName="/xl/charts/colors9.xml" ContentType="application/vnd.ms-office.chartcolorstyle+xml"/>
  <Override PartName="/xl/charts/style10.xml" ContentType="application/vnd.ms-office.chartstyle+xml"/>
  <Override PartName="/xl/charts/colors10.xml" ContentType="application/vnd.ms-office.chartcolorstyle+xml"/>
  <Override PartName="/xl/charts/style11.xml" ContentType="application/vnd.ms-office.chartstyle+xml"/>
  <Override PartName="/xl/charts/colors11.xml" ContentType="application/vnd.ms-office.chartcolorstyle+xml"/>
  <Override PartName="/xl/charts/style12.xml" ContentType="application/vnd.ms-office.chartstyle+xml"/>
  <Override PartName="/xl/charts/colors12.xml" ContentType="application/vnd.ms-office.chartcolorstyle+xml"/>
  <Override PartName="/xl/charts/style13.xml" ContentType="application/vnd.ms-office.chartstyle+xml"/>
  <Override PartName="/xl/charts/colors13.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501"/>
  <workbookPr codeName="ThisWorkbook"/>
  <bookViews>
    <workbookView xWindow="1065" yWindow="65416" windowWidth="27855" windowHeight="16440" tabRatio="826" activeTab="0"/>
  </bookViews>
  <sheets>
    <sheet name="Figure 1" sheetId="16" r:id="rId1"/>
    <sheet name="Figure 2" sheetId="42" r:id="rId2"/>
    <sheet name="Figure 3" sheetId="46" r:id="rId3"/>
    <sheet name="Figure 4" sheetId="47" r:id="rId4"/>
    <sheet name="Figure 5" sheetId="48" r:id="rId5"/>
    <sheet name="Figure 6" sheetId="31" r:id="rId6"/>
    <sheet name="Figures7-8" sheetId="18" r:id="rId7"/>
    <sheet name="Figure 9" sheetId="23" r:id="rId8"/>
    <sheet name="Figure 10" sheetId="33" r:id="rId9"/>
    <sheet name="Figure 11" sheetId="34" r:id="rId10"/>
    <sheet name="Table 1" sheetId="35" r:id="rId11"/>
    <sheet name="Figure 12" sheetId="40" r:id="rId12"/>
    <sheet name="Figure 13" sheetId="45" r:id="rId13"/>
    <sheet name="Figure 14" sheetId="54" r:id="rId14"/>
    <sheet name="Figure 15" sheetId="50" r:id="rId15"/>
    <sheet name="Table 2" sheetId="30" r:id="rId16"/>
  </sheets>
  <definedNames>
    <definedName name="_xlnm.Print_Area" localSheetId="0">'Figure 1'!$B$19:$R$80</definedName>
    <definedName name="_xlnm.Print_Area" localSheetId="11">'Figure 12'!$B$12:$R$74</definedName>
    <definedName name="_xlnm.Print_Area" localSheetId="12">'Figure 13'!$B$23:$P$108</definedName>
    <definedName name="_xlnm.Print_Area" localSheetId="13">'Figure 14'!$A$2:$G$23</definedName>
    <definedName name="_xlnm.Print_Area" localSheetId="14">'Figure 15'!$A$4:$L$45</definedName>
    <definedName name="_xlnm.Print_Area" localSheetId="1">'Figure 2'!$B$23:$P$110</definedName>
    <definedName name="_xlnm.Print_Area" localSheetId="2">'Figure 3'!$A$2:$G$30</definedName>
    <definedName name="_xlnm.Print_Area" localSheetId="3">'Figure 4'!$A$2:$M$33</definedName>
    <definedName name="_xlnm.Print_Area" localSheetId="4">'Figure 5'!$A$2:$G$31</definedName>
    <definedName name="_xlnm.Print_Area" localSheetId="5">'Figure 6'!$B$1:$S$1</definedName>
    <definedName name="_xlnm.Print_Area" localSheetId="7">'Figure 9'!$B$2:$F$8</definedName>
  </definedNames>
  <calcPr calcId="191029"/>
</workbook>
</file>

<file path=xl/sharedStrings.xml><?xml version="1.0" encoding="utf-8"?>
<sst xmlns="http://schemas.openxmlformats.org/spreadsheetml/2006/main" count="668" uniqueCount="284">
  <si>
    <t/>
  </si>
  <si>
    <t>Belgium</t>
  </si>
  <si>
    <t>BE</t>
  </si>
  <si>
    <t>:</t>
  </si>
  <si>
    <t>BG</t>
  </si>
  <si>
    <t>CZ</t>
  </si>
  <si>
    <t>Germany</t>
  </si>
  <si>
    <t>DE</t>
  </si>
  <si>
    <t>France</t>
  </si>
  <si>
    <t>FR</t>
  </si>
  <si>
    <t>Luxembourg</t>
  </si>
  <si>
    <t>LU</t>
  </si>
  <si>
    <t>Hungary</t>
  </si>
  <si>
    <t>HU</t>
  </si>
  <si>
    <t>Netherlands</t>
  </si>
  <si>
    <t>NL</t>
  </si>
  <si>
    <t>Austria</t>
  </si>
  <si>
    <t>AT</t>
  </si>
  <si>
    <t>Poland</t>
  </si>
  <si>
    <t>PL</t>
  </si>
  <si>
    <t>RO</t>
  </si>
  <si>
    <t>Slovakia</t>
  </si>
  <si>
    <t>SK</t>
  </si>
  <si>
    <t>HR</t>
  </si>
  <si>
    <t>-</t>
  </si>
  <si>
    <t>National</t>
  </si>
  <si>
    <t>Inter-national</t>
  </si>
  <si>
    <t>Transit</t>
  </si>
  <si>
    <t>Italy</t>
  </si>
  <si>
    <t>IT</t>
  </si>
  <si>
    <t>Lithuania</t>
  </si>
  <si>
    <t>LT</t>
  </si>
  <si>
    <t>Finland</t>
  </si>
  <si>
    <t>FI</t>
  </si>
  <si>
    <t>United Kingdom</t>
  </si>
  <si>
    <t>UK</t>
  </si>
  <si>
    <t>Total</t>
  </si>
  <si>
    <t>Bulgaria</t>
  </si>
  <si>
    <t>Romania</t>
  </si>
  <si>
    <t>Croatia</t>
  </si>
  <si>
    <t>Loaded</t>
  </si>
  <si>
    <t>Empty</t>
  </si>
  <si>
    <t>NST 2007 Division</t>
  </si>
  <si>
    <t>Mio TKM</t>
  </si>
  <si>
    <t>20</t>
  </si>
  <si>
    <t>Other goods carrying vessel</t>
  </si>
  <si>
    <t>Seagoing vessel</t>
  </si>
  <si>
    <t>Tanker barge not self-propelled</t>
  </si>
  <si>
    <t>Self-propelled tanker barge</t>
  </si>
  <si>
    <t>Barge not self-propelled</t>
  </si>
  <si>
    <t>Self-propelled barge</t>
  </si>
  <si>
    <t xml:space="preserve"> </t>
  </si>
  <si>
    <t>3. Flammable liquids</t>
  </si>
  <si>
    <t>5.1. Oxidising substances</t>
  </si>
  <si>
    <t>4.2. Substances liable to spontaneous combustion</t>
  </si>
  <si>
    <t>2. Gases, etc</t>
  </si>
  <si>
    <t>4.1. Flammable solids</t>
  </si>
  <si>
    <t>1. Explosives</t>
  </si>
  <si>
    <t>7. Radioactive material</t>
  </si>
  <si>
    <t>4.3. Substance emitting flammable gases (with water)</t>
  </si>
  <si>
    <t>5.2. Organic peroxides</t>
  </si>
  <si>
    <t>6.1. Toxic substances</t>
  </si>
  <si>
    <t>6.2. Substances liable to cause infections</t>
  </si>
  <si>
    <t>8. Corrosives</t>
  </si>
  <si>
    <t>9. Miscellaneous dangerous substances</t>
  </si>
  <si>
    <r>
      <t>Source:</t>
    </r>
    <r>
      <rPr>
        <sz val="9"/>
        <color theme="1"/>
        <rFont val="Arial"/>
        <family val="2"/>
      </rPr>
      <t xml:space="preserve"> Eurostat (online data code: iww_go_adago)</t>
    </r>
  </si>
  <si>
    <t>Sweden</t>
  </si>
  <si>
    <t>SE</t>
  </si>
  <si>
    <t>Unknown</t>
  </si>
  <si>
    <t>Food products, beverages and tobacco</t>
  </si>
  <si>
    <t xml:space="preserve">Other goods n.e.c. </t>
  </si>
  <si>
    <t>(thousand tonnes)</t>
  </si>
  <si>
    <t>Growth rate</t>
  </si>
  <si>
    <t>Nationality</t>
  </si>
  <si>
    <t>Code</t>
  </si>
  <si>
    <t>Cook Islands</t>
  </si>
  <si>
    <t>CK</t>
  </si>
  <si>
    <t>Singapore</t>
  </si>
  <si>
    <t>SG</t>
  </si>
  <si>
    <t>Ukraine</t>
  </si>
  <si>
    <t>UA</t>
  </si>
  <si>
    <t>Switzerland</t>
  </si>
  <si>
    <t>CH</t>
  </si>
  <si>
    <t>Serbia</t>
  </si>
  <si>
    <t>RS</t>
  </si>
  <si>
    <t>ZZ</t>
  </si>
  <si>
    <t>Moldova</t>
  </si>
  <si>
    <t>MD</t>
  </si>
  <si>
    <t>Malta</t>
  </si>
  <si>
    <t>MT</t>
  </si>
  <si>
    <t>Bosnia and Herzegovina</t>
  </si>
  <si>
    <t>BA</t>
  </si>
  <si>
    <t>Spain</t>
  </si>
  <si>
    <t>ES</t>
  </si>
  <si>
    <t>Saint Vincent And The Grenadines</t>
  </si>
  <si>
    <t>VC</t>
  </si>
  <si>
    <t>Slovenia</t>
  </si>
  <si>
    <t>SI</t>
  </si>
  <si>
    <t>Antigua and Barbuda</t>
  </si>
  <si>
    <t>AG</t>
  </si>
  <si>
    <t>Denmark</t>
  </si>
  <si>
    <t>DK</t>
  </si>
  <si>
    <t>Latvia</t>
  </si>
  <si>
    <t>LV</t>
  </si>
  <si>
    <t>Greece</t>
  </si>
  <si>
    <t>EL</t>
  </si>
  <si>
    <t>Norway</t>
  </si>
  <si>
    <t>NO</t>
  </si>
  <si>
    <t>Cyprus</t>
  </si>
  <si>
    <t>CY</t>
  </si>
  <si>
    <t>Bahamas</t>
  </si>
  <si>
    <t>BS</t>
  </si>
  <si>
    <t>Barbados</t>
  </si>
  <si>
    <t>BB</t>
  </si>
  <si>
    <t>Liberia</t>
  </si>
  <si>
    <t>LR</t>
  </si>
  <si>
    <t>Portugal</t>
  </si>
  <si>
    <t>PT</t>
  </si>
  <si>
    <t>Panama</t>
  </si>
  <si>
    <t>PA</t>
  </si>
  <si>
    <t>Gibraltar</t>
  </si>
  <si>
    <t>GI</t>
  </si>
  <si>
    <t>Russia</t>
  </si>
  <si>
    <t>RU</t>
  </si>
  <si>
    <t>Estonia</t>
  </si>
  <si>
    <t>EE</t>
  </si>
  <si>
    <t>Ireland</t>
  </si>
  <si>
    <t>IE</t>
  </si>
  <si>
    <t>(million TEU-kilometres)</t>
  </si>
  <si>
    <t>Time(All)</t>
  </si>
  <si>
    <t>First</t>
  </si>
  <si>
    <t>Second</t>
  </si>
  <si>
    <t>Third</t>
  </si>
  <si>
    <t>Share</t>
  </si>
  <si>
    <t>Cumulated share</t>
  </si>
  <si>
    <t>(%, based on tonne-kilometres)</t>
  </si>
  <si>
    <r>
      <t>Source:</t>
    </r>
    <r>
      <rPr>
        <sz val="9"/>
        <rFont val="Arial"/>
        <family val="2"/>
      </rPr>
      <t xml:space="preserve"> Eurostat (online data code: iww_go_atygo)</t>
    </r>
  </si>
  <si>
    <t>(billion tonne-kilometres)</t>
  </si>
  <si>
    <r>
      <t>Source:</t>
    </r>
    <r>
      <rPr>
        <sz val="9"/>
        <rFont val="Arial"/>
        <family val="2"/>
      </rPr>
      <t xml:space="preserve"> Eurostat (online data code: iww_go_qnave)</t>
    </r>
  </si>
  <si>
    <t>Czechia</t>
  </si>
  <si>
    <r>
      <t>Source:</t>
    </r>
    <r>
      <rPr>
        <sz val="9"/>
        <rFont val="Arial"/>
        <family val="2"/>
      </rPr>
      <t xml:space="preserve"> Eurostat (online data codes: iww_go_atygo and demo_gind)</t>
    </r>
  </si>
  <si>
    <r>
      <t>Source:</t>
    </r>
    <r>
      <rPr>
        <sz val="9"/>
        <rFont val="Arial"/>
        <family val="2"/>
      </rPr>
      <t xml:space="preserve"> Eurostat (online data code: iww_go_qcnave)</t>
    </r>
  </si>
  <si>
    <r>
      <t>Source:</t>
    </r>
    <r>
      <rPr>
        <sz val="9"/>
        <rFont val="Arial"/>
        <family val="2"/>
      </rPr>
      <t xml:space="preserve"> Eurostat (online data code: iww_go_atyve)</t>
    </r>
  </si>
  <si>
    <r>
      <t>Source:</t>
    </r>
    <r>
      <rPr>
        <sz val="9"/>
        <rFont val="Arial"/>
        <family val="2"/>
      </rPr>
      <t xml:space="preserve"> Eurostat (online data code: iww_go_anave)</t>
    </r>
  </si>
  <si>
    <r>
      <t>Source:</t>
    </r>
    <r>
      <rPr>
        <sz val="9"/>
        <rFont val="Arial"/>
        <family val="2"/>
      </rPr>
      <t xml:space="preserve"> Eurostat (online data code: iww_go_actygo)</t>
    </r>
  </si>
  <si>
    <t>(tonnes per inhabitant)</t>
  </si>
  <si>
    <t>Coal and crude petroleum</t>
  </si>
  <si>
    <t>Metal ores</t>
  </si>
  <si>
    <t>Basic metals; fabricated metal products</t>
  </si>
  <si>
    <t>Secondary raw materials and wastes</t>
  </si>
  <si>
    <t>Unidentifiable goods</t>
  </si>
  <si>
    <t>Q01</t>
  </si>
  <si>
    <t>Q02</t>
  </si>
  <si>
    <t>Q03</t>
  </si>
  <si>
    <t>Q04</t>
  </si>
  <si>
    <t>Turkey</t>
  </si>
  <si>
    <t>TR</t>
  </si>
  <si>
    <t>Costa Rica</t>
  </si>
  <si>
    <t>CR</t>
  </si>
  <si>
    <t>Products of agriculture</t>
  </si>
  <si>
    <t>Coke and refined petroleum products</t>
  </si>
  <si>
    <t>Chemicals, rubber and plastic, nuclear fuel</t>
  </si>
  <si>
    <t>Million TEU-kilometres</t>
  </si>
  <si>
    <t>Main nationalities of vessels</t>
  </si>
  <si>
    <t>Italy (³)</t>
  </si>
  <si>
    <t>Shares</t>
  </si>
  <si>
    <t>2018 (¹)</t>
  </si>
  <si>
    <t>(¹) Break in time series.</t>
  </si>
  <si>
    <t>EU</t>
  </si>
  <si>
    <t>EU (¹)</t>
  </si>
  <si>
    <t>(million tonnes)</t>
  </si>
  <si>
    <t>Sweden (¹)</t>
  </si>
  <si>
    <t>EU-IT</t>
  </si>
  <si>
    <t>EU-SE</t>
  </si>
  <si>
    <t>EU-FI</t>
  </si>
  <si>
    <t xml:space="preserve">Belgium </t>
  </si>
  <si>
    <t>Czechia (²)</t>
  </si>
  <si>
    <t>(¹) Data for Italy are not included.</t>
  </si>
  <si>
    <t>(²) No transit transport.</t>
  </si>
  <si>
    <t>Lithuania (³)</t>
  </si>
  <si>
    <t>Finland (³)</t>
  </si>
  <si>
    <t>Sweden (³)</t>
  </si>
  <si>
    <t>International</t>
  </si>
  <si>
    <t>Sweden (²)</t>
  </si>
  <si>
    <t>Billion tonne-kilometres</t>
  </si>
  <si>
    <t>Marshall Islands</t>
  </si>
  <si>
    <t>MH</t>
  </si>
  <si>
    <t>(%, based on TEU-kilometres)</t>
  </si>
  <si>
    <t>(¹) Only empty containers.</t>
  </si>
  <si>
    <t>Austria (¹)</t>
  </si>
  <si>
    <t>Italy (³)(⁴)</t>
  </si>
  <si>
    <t>(-) not applicable</t>
  </si>
  <si>
    <t>(:) not available</t>
  </si>
  <si>
    <t>Note: data for Italy are not included.</t>
  </si>
  <si>
    <t>Growth rate Y/Y-1</t>
  </si>
  <si>
    <t>Belarus</t>
  </si>
  <si>
    <t>BY</t>
  </si>
  <si>
    <t>Canada</t>
  </si>
  <si>
    <t>CA</t>
  </si>
  <si>
    <t>El Salvador</t>
  </si>
  <si>
    <t>SV</t>
  </si>
  <si>
    <t>Lithuania (²)</t>
  </si>
  <si>
    <t>% change from same quarter in previous year</t>
  </si>
  <si>
    <t>(³) Only national transport is performed.</t>
  </si>
  <si>
    <t>(million TEU-kilometres, % change from same quarter in previous year)</t>
  </si>
  <si>
    <t>Other (¹)</t>
  </si>
  <si>
    <t>(¹) Includes the remaining NST2007 goods divisions.</t>
  </si>
  <si>
    <t>Note: data for Italy and Lithuania are not included.</t>
  </si>
  <si>
    <t>Note: data for Italy and Lithuania are not available.</t>
  </si>
  <si>
    <t>Note: data for Italy and Lithuania are not included. 2012: data for Finland are not included. 2012-2021: data for Sweden are not included.</t>
  </si>
  <si>
    <t>Note: countries are ranked based on 2022 data.</t>
  </si>
  <si>
    <t>(¹) 2022: data for Italy are not included. To avoid double counting, the international transport for EU aggregates is calculated by adding the international unloadings declared by the EU countries plus the international loadings for which the unloading country is not in the EU. Then the total transport is the sum of the national and international transport. For transit transport measured in tonnes, an EU aggregate equal to the sum of the country figures is not valid because volumes of freight transported are reported by all third countries through which the transport takes place before reaching the unloading destination.  Therefore the same volume may be reported two, three, or more times without the possibility to eliminate multiple counting. At the same time, figures for transit transport are included in the EU national or international transport as they are reported not only by the third countries but also by the loading and unloading countries. So for the EU total volume of freight, it is enough to sum the total national and international figures.</t>
  </si>
  <si>
    <t>Note: transit transport performed in Croatia is not included. Data for Italy and Lithuania are not included. Data for Finland are included from 2019Q1 onwards. Data for Sweden are included from 2022Q1 onwards.</t>
  </si>
  <si>
    <t>Note: transit transport performed in Croatia is not included. Data for Italy and Lithuania are not included. Data for Sweden are included from 2022Q1 onwards.</t>
  </si>
  <si>
    <t>(billion tonne-kilometres, % change from same quarter in previous year)</t>
  </si>
  <si>
    <t>Note: data for Italy, Lithuania are not included. 2012-2021: data for Sweden are not included</t>
  </si>
  <si>
    <t>Note: countries are ranked based on 2022 data. No transport of containers in Czechia, Poland and Finland. Data for Italy and Lithuania are not available.</t>
  </si>
  <si>
    <t>(²) 2012 and 2021: not available.</t>
  </si>
  <si>
    <t>(³) 2012: no transport of containers.</t>
  </si>
  <si>
    <t>(⁴) 2012 and 2022: no transport of containers. 2021: 6 724 TEU-kilometers.</t>
  </si>
  <si>
    <t>(¹) 2021: 47 108 TEU-kilometers.</t>
  </si>
  <si>
    <t>Bulgaria (¹)</t>
  </si>
  <si>
    <t>Slovakia (⁴)</t>
  </si>
  <si>
    <t>Luxembourg (³)</t>
  </si>
  <si>
    <t>Note: countries are ranked based on the share of loaded containers. No transport of containers in Czechia, Poland, Slovakia and Finland. Data for Italy and Lithuania are not available.</t>
  </si>
  <si>
    <t>2022/2021</t>
  </si>
  <si>
    <t>Change 2022/2021</t>
  </si>
  <si>
    <t>Germany (¹)</t>
  </si>
  <si>
    <t>Croatia (¹)</t>
  </si>
  <si>
    <t>Hungary (¹)</t>
  </si>
  <si>
    <t>Romania (¹)</t>
  </si>
  <si>
    <t>(²) No self-propelled tanker barge.</t>
  </si>
  <si>
    <t>(³) No tanker barge not self-propelled.</t>
  </si>
  <si>
    <t>Czechia (¹)(²)(³)</t>
  </si>
  <si>
    <t>Poland (¹)(³)</t>
  </si>
  <si>
    <t>Slovakia (¹)(³)</t>
  </si>
  <si>
    <t>(⁴) No other goods carrying vessel.</t>
  </si>
  <si>
    <t>Luxembourg (¹)(⁴)</t>
  </si>
  <si>
    <t>Sweden (⁶)</t>
  </si>
  <si>
    <t>(⁵) Only barge not self-propelled and seagoing vessel.</t>
  </si>
  <si>
    <t>(⁶) Only seagoing vessel.</t>
  </si>
  <si>
    <t>(¹) No seagoing vessel.</t>
  </si>
  <si>
    <t>Finland (⁵)</t>
  </si>
  <si>
    <t>Cameroon</t>
  </si>
  <si>
    <t>CM</t>
  </si>
  <si>
    <t>Montenegro</t>
  </si>
  <si>
    <t>ME</t>
  </si>
  <si>
    <t>Afghanistan</t>
  </si>
  <si>
    <t>AF</t>
  </si>
  <si>
    <t>Andorra</t>
  </si>
  <si>
    <t>AD</t>
  </si>
  <si>
    <t>Count</t>
  </si>
  <si>
    <t>(¹) Represents 43 nationalities.</t>
  </si>
  <si>
    <t>Note: only countries for which data are available are presented.</t>
  </si>
  <si>
    <t>(¹) 2012 data not available.</t>
  </si>
  <si>
    <t>(³) 2022 data not available.</t>
  </si>
  <si>
    <t>(⁴) 2021 data instead of 2022.</t>
  </si>
  <si>
    <t>Change rate between 2022 and 2021 has been calculated excluding data for Italy.</t>
  </si>
  <si>
    <t>(²) 2012 data not available.</t>
  </si>
  <si>
    <t>Note: countries are ranked based on 2022 data. Population on 1st January.</t>
  </si>
  <si>
    <t xml:space="preserve">(¹) 2022: freight data for Italy are not included. 2012: freight data for Sweden are not included. </t>
  </si>
  <si>
    <t>(³) 2021 data not available.</t>
  </si>
  <si>
    <t xml:space="preserve">Lithuania </t>
  </si>
  <si>
    <t>(²) There were 6.6 thousand, 2.7 million and 9.5 million tonnes-kilometers in 2012, 2021 and 2022, respectively.</t>
  </si>
  <si>
    <t>0.0n: less than half of the final digit shown and greater than real zero.</t>
  </si>
  <si>
    <t>0.0n</t>
  </si>
  <si>
    <t>Note: 2022: data for Italy are not included. 2017-2018: data for Finland are not included. 2011-2015: data for Sweden are not included. Change rate between 2022 and 2021 has been calculated excluding data for Italy.</t>
  </si>
  <si>
    <t>Figure 1: Inland waterway freight transport, EU, 2012-2022</t>
  </si>
  <si>
    <t>Figure 2: Quarterly inland waterway freight transport, EU, 2014Q1-2022Q4</t>
  </si>
  <si>
    <t>Figure 3: Inland waterway freight transport, 2012, 2021 and 2022</t>
  </si>
  <si>
    <t>Figure 4: Inland waterway freight transport by type of transport, 2022</t>
  </si>
  <si>
    <t>Figure 5: Inland waterway freight transport, 2012, 2021 and 2022</t>
  </si>
  <si>
    <t>Figure 6: Inland waterway freight transport, 2012, 2021 and 2022</t>
  </si>
  <si>
    <t>Figure 7: Inland waterway freight transport by type of goods, EU, 2022</t>
  </si>
  <si>
    <t>Figure 8: Inland waterway freight transport by type of goods, EU, change between 2021 and 2022</t>
  </si>
  <si>
    <t>Figure 9: Inland waterway freight transport by type of vessel, EU, 2012, 2021 and 2022</t>
  </si>
  <si>
    <t>Figure 10: Inland waterway freight transport by type of vessel, 2022</t>
  </si>
  <si>
    <t>Figure 11: Inland waterway freight transport by nationality of vessel, EU, 2022</t>
  </si>
  <si>
    <t>Table 1: Top three vessel nationalities performing inland waterway freight transport in each Member State, 2022</t>
  </si>
  <si>
    <t>Figure 12: Inland waterway transport of containers, EU, 2012-2022</t>
  </si>
  <si>
    <t>Figure 13: Quarterly inland waterway transport of containers, EU, 2014Q1-2022Q4</t>
  </si>
  <si>
    <t>Figure 14: Inland waterway transport of containers, 2012, 2021 and 2022</t>
  </si>
  <si>
    <t>Figure 15: Inland waterway transport of containers by loading status, 2022</t>
  </si>
  <si>
    <t>Table 2: Inland waterway transport of dangerous goods by type of dangerous goods,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</si>
</sst>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 ###\ ###\ ##0"/>
    <numFmt numFmtId="166" formatCode="#,##0.0_i"/>
    <numFmt numFmtId="167" formatCode="#,##0_i"/>
    <numFmt numFmtId="168" formatCode="\+0.0_i;\-0.0_i"/>
    <numFmt numFmtId="169" formatCode="0.0"/>
    <numFmt numFmtId="170" formatCode="#,##0.0"/>
    <numFmt numFmtId="171" formatCode="###\ ###\ ###\ ##0."/>
    <numFmt numFmtId="175" formatCode="#,##0.000"/>
  </numFmts>
  <fonts count="46">
    <font>
      <sz val="10"/>
      <name val="Arial"/>
      <family val="2"/>
    </font>
    <font>
      <sz val="11"/>
      <color indexed="63"/>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4"/>
      <name val="Calibri"/>
      <family val="2"/>
    </font>
    <font>
      <sz val="8"/>
      <name val="Arial"/>
      <family val="2"/>
    </font>
    <font>
      <sz val="9"/>
      <name val="Arial"/>
      <family val="2"/>
    </font>
    <font>
      <b/>
      <sz val="9"/>
      <name val="Arial"/>
      <family val="2"/>
    </font>
    <font>
      <b/>
      <sz val="9"/>
      <color indexed="8"/>
      <name val="Arial"/>
      <family val="2"/>
    </font>
    <font>
      <sz val="9"/>
      <color indexed="8"/>
      <name val="Arial"/>
      <family val="2"/>
    </font>
    <font>
      <b/>
      <sz val="9"/>
      <color rgb="FFFF0000"/>
      <name val="Arial"/>
      <family val="2"/>
    </font>
    <font>
      <sz val="9"/>
      <color rgb="FF000000"/>
      <name val="Arial"/>
      <family val="2"/>
    </font>
    <font>
      <i/>
      <sz val="9"/>
      <name val="Arial"/>
      <family val="2"/>
    </font>
    <font>
      <b/>
      <sz val="9"/>
      <color indexed="14"/>
      <name val="Arial"/>
      <family val="2"/>
    </font>
    <font>
      <i/>
      <vertAlign val="superscript"/>
      <sz val="9"/>
      <name val="Arial"/>
      <family val="2"/>
    </font>
    <font>
      <b/>
      <sz val="9"/>
      <color theme="1"/>
      <name val="Arial"/>
      <family val="2"/>
    </font>
    <font>
      <sz val="9"/>
      <color theme="1"/>
      <name val="Arial"/>
      <family val="2"/>
    </font>
    <font>
      <i/>
      <sz val="9"/>
      <color theme="1"/>
      <name val="Arial"/>
      <family val="2"/>
    </font>
    <font>
      <b/>
      <sz val="10"/>
      <color indexed="8"/>
      <name val="Arial"/>
      <family val="2"/>
    </font>
    <font>
      <b/>
      <sz val="10"/>
      <name val="Arial"/>
      <family val="2"/>
    </font>
    <font>
      <b/>
      <sz val="12"/>
      <name val="Arial"/>
      <family val="2"/>
    </font>
    <font>
      <sz val="10"/>
      <color theme="1"/>
      <name val="Arial"/>
      <family val="2"/>
    </font>
    <font>
      <b/>
      <sz val="12"/>
      <color theme="1"/>
      <name val="Arial"/>
      <family val="2"/>
    </font>
    <font>
      <b/>
      <sz val="12"/>
      <color rgb="FFFF0000"/>
      <name val="Arial"/>
      <family val="2"/>
    </font>
    <font>
      <b/>
      <sz val="14"/>
      <color rgb="FFFF0000"/>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
      <sz val="11"/>
      <name val="Arial"/>
      <family val="2"/>
    </font>
    <font>
      <sz val="10"/>
      <color rgb="FF000000"/>
      <name val="Arial"/>
      <family val="2"/>
    </font>
    <font>
      <sz val="1.5"/>
      <color rgb="FF333333"/>
      <name val="Arial"/>
      <family val="2"/>
    </font>
    <font>
      <i/>
      <sz val="10"/>
      <name val="Arial"/>
      <family val="2"/>
    </font>
  </fonts>
  <fills count="34">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10"/>
        <bgColor indexed="64"/>
      </patternFill>
    </fill>
    <fill>
      <patternFill patternType="solid">
        <fgColor indexed="22"/>
        <bgColor indexed="64"/>
      </patternFill>
    </fill>
    <fill>
      <patternFill patternType="solid">
        <fgColor indexed="57"/>
        <bgColor indexed="64"/>
      </patternFill>
    </fill>
    <fill>
      <patternFill patternType="solid">
        <fgColor indexed="54"/>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
      <patternFill patternType="solid">
        <fgColor indexed="65"/>
        <bgColor indexed="64"/>
      </patternFill>
    </fill>
    <fill>
      <patternFill patternType="solid">
        <fgColor indexed="10"/>
        <bgColor indexed="64"/>
      </patternFill>
    </fill>
    <fill>
      <patternFill patternType="solid">
        <fgColor indexed="11"/>
        <bgColor indexed="64"/>
      </patternFill>
    </fill>
    <fill>
      <patternFill patternType="solid">
        <fgColor theme="4" tint="0.5999900102615356"/>
        <bgColor indexed="64"/>
      </patternFill>
    </fill>
    <fill>
      <patternFill patternType="solid">
        <fgColor indexed="9"/>
        <bgColor indexed="64"/>
      </patternFill>
    </fill>
    <fill>
      <patternFill patternType="solid">
        <fgColor indexed="65"/>
        <bgColor indexed="64"/>
      </patternFill>
    </fill>
    <fill>
      <patternFill patternType="solid">
        <fgColor indexed="14"/>
        <bgColor indexed="64"/>
      </patternFill>
    </fill>
    <fill>
      <patternFill patternType="lightGray">
        <fgColor indexed="15"/>
      </patternFill>
    </fill>
    <fill>
      <patternFill patternType="solid">
        <fgColor rgb="FFFFC000"/>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rgb="FF92D050"/>
        <bgColor indexed="64"/>
      </patternFill>
    </fill>
    <fill>
      <patternFill patternType="solid">
        <fgColor rgb="FFFFFF00"/>
        <bgColor indexed="64"/>
      </patternFill>
    </fill>
    <fill>
      <patternFill patternType="solid">
        <fgColor theme="9" tint="0.7999799847602844"/>
        <bgColor indexed="64"/>
      </patternFill>
    </fill>
    <fill>
      <patternFill patternType="solid">
        <fgColor theme="4" tint="0.39998000860214233"/>
        <bgColor indexed="64"/>
      </patternFill>
    </fill>
    <fill>
      <patternFill patternType="solid">
        <fgColor theme="4" tint="0.7999799847602844"/>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10"/>
      </bottom>
    </border>
    <border>
      <left/>
      <right/>
      <top/>
      <bottom style="medium">
        <color indexed="1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10"/>
      </top>
      <bottom style="double">
        <color indexed="10"/>
      </bottom>
    </border>
    <border>
      <left/>
      <right/>
      <top style="thin">
        <color rgb="FF000000"/>
      </top>
      <bottom/>
    </border>
    <border>
      <left/>
      <right/>
      <top/>
      <bottom style="hair">
        <color indexed="22"/>
      </bottom>
    </border>
    <border>
      <left/>
      <right/>
      <top style="hair">
        <color indexed="22"/>
      </top>
      <bottom style="hair">
        <color indexed="22"/>
      </bottom>
    </border>
    <border>
      <left/>
      <right/>
      <top/>
      <bottom style="thin">
        <color indexed="9"/>
      </bottom>
    </border>
    <border>
      <left style="thin">
        <color indexed="9"/>
      </left>
      <right style="thin">
        <color indexed="9"/>
      </right>
      <top style="thin">
        <color indexed="9"/>
      </top>
      <bottom style="thin">
        <color indexed="9"/>
      </bottom>
    </border>
    <border>
      <left style="hair"/>
      <right/>
      <top style="hair"/>
      <bottom style="hair"/>
    </border>
    <border>
      <left/>
      <right style="hair"/>
      <top style="hair"/>
      <bottom style="hair"/>
    </border>
    <border>
      <left style="hair"/>
      <right style="hair"/>
      <top/>
      <bottom/>
    </border>
    <border>
      <left style="hair">
        <color rgb="FFA6A6A6"/>
      </left>
      <right/>
      <top/>
      <bottom style="hair">
        <color rgb="FFC0C0C0"/>
      </bottom>
    </border>
    <border>
      <left/>
      <right/>
      <top style="thin">
        <color rgb="FF000000"/>
      </top>
      <bottom style="thin">
        <color rgb="FF000000"/>
      </bottom>
    </border>
    <border>
      <left style="hair">
        <color rgb="FFA6A6A6"/>
      </left>
      <right/>
      <top style="hair">
        <color rgb="FFC0C0C0"/>
      </top>
      <bottom style="hair">
        <color rgb="FFC0C0C0"/>
      </bottom>
    </border>
    <border>
      <left style="hair">
        <color rgb="FFA6A6A6"/>
      </left>
      <right/>
      <top style="hair">
        <color rgb="FFC0C0C0"/>
      </top>
      <bottom style="thin">
        <color rgb="FF000000"/>
      </bottom>
    </border>
    <border>
      <left/>
      <right/>
      <top style="hair">
        <color rgb="FFC0C0C0"/>
      </top>
      <bottom/>
    </border>
    <border>
      <left style="hair">
        <color indexed="22"/>
      </left>
      <right style="hair">
        <color indexed="22"/>
      </right>
      <top style="thin">
        <color rgb="FF000000"/>
      </top>
      <bottom style="hair">
        <color rgb="FFC0C0C0"/>
      </bottom>
    </border>
    <border>
      <left style="hair">
        <color rgb="FFA6A6A6"/>
      </left>
      <right/>
      <top style="hair">
        <color rgb="FFC0C0C0"/>
      </top>
      <bottom/>
    </border>
    <border>
      <left/>
      <right/>
      <top/>
      <bottom style="thin">
        <color rgb="FF000000"/>
      </bottom>
    </border>
    <border>
      <left style="thin">
        <color indexed="10"/>
      </left>
      <right style="thin">
        <color indexed="10"/>
      </right>
      <top style="thin">
        <color indexed="10"/>
      </top>
      <bottom style="thin">
        <color indexed="10"/>
      </bottom>
    </border>
    <border>
      <left style="thin">
        <color indexed="13"/>
      </left>
      <right style="thin">
        <color indexed="13"/>
      </right>
      <top style="thin">
        <color indexed="13"/>
      </top>
      <bottom style="thin">
        <color indexed="13"/>
      </bottom>
    </border>
    <border>
      <left style="hair">
        <color indexed="10"/>
      </left>
      <right style="hair">
        <color indexed="10"/>
      </right>
      <top style="hair">
        <color indexed="10"/>
      </top>
      <bottom style="hair">
        <color indexed="10"/>
      </bottom>
    </border>
    <border>
      <left/>
      <right/>
      <top style="hair">
        <color rgb="FFC0C0C0"/>
      </top>
      <bottom style="thin">
        <color rgb="FF000000"/>
      </bottom>
    </border>
    <border>
      <left style="hair">
        <color indexed="22"/>
      </left>
      <right style="hair">
        <color indexed="22"/>
      </right>
      <top style="hair">
        <color indexed="22"/>
      </top>
      <bottom style="hair">
        <color indexed="22"/>
      </bottom>
    </border>
    <border>
      <left/>
      <right/>
      <top/>
      <bottom style="hair">
        <color rgb="FFC0C0C0"/>
      </bottom>
    </border>
    <border>
      <left/>
      <right/>
      <top style="hair">
        <color rgb="FFC0C0C0"/>
      </top>
      <bottom style="hair">
        <color rgb="FFC0C0C0"/>
      </bottom>
    </border>
    <border>
      <left/>
      <right/>
      <top style="hair">
        <color indexed="22"/>
      </top>
      <bottom style="thin"/>
    </border>
    <border>
      <left/>
      <right/>
      <top style="hair">
        <color indexed="22"/>
      </top>
      <bottom style="hair">
        <color rgb="FFC0C0C0"/>
      </bottom>
    </border>
    <border>
      <left/>
      <right/>
      <top style="hair">
        <color rgb="FFC0C0C0"/>
      </top>
      <bottom style="thin"/>
    </border>
    <border>
      <left/>
      <right/>
      <top style="thin">
        <color rgb="FF000000"/>
      </top>
      <bottom style="hair">
        <color rgb="FFC0C0C0"/>
      </bottom>
    </border>
    <border>
      <left/>
      <right style="hair">
        <color rgb="FFA6A6A6"/>
      </right>
      <top style="thin">
        <color rgb="FF000000"/>
      </top>
      <bottom style="hair">
        <color rgb="FFC0C0C0"/>
      </bottom>
    </border>
    <border>
      <left style="hair">
        <color rgb="FFA6A6A6"/>
      </left>
      <right/>
      <top/>
      <bottom style="hair">
        <color indexed="22"/>
      </bottom>
    </border>
    <border>
      <left style="hair">
        <color rgb="FFA6A6A6"/>
      </left>
      <right/>
      <top style="hair">
        <color indexed="22"/>
      </top>
      <bottom style="hair">
        <color indexed="22"/>
      </bottom>
    </border>
    <border>
      <left style="hair">
        <color rgb="FFA6A6A6"/>
      </left>
      <right/>
      <top style="hair">
        <color indexed="22"/>
      </top>
      <bottom style="thin"/>
    </border>
    <border>
      <left style="hair">
        <color indexed="22"/>
      </left>
      <right/>
      <top style="thin">
        <color rgb="FF000000"/>
      </top>
      <bottom style="thin">
        <color rgb="FF000000"/>
      </bottom>
    </border>
    <border>
      <left style="hair">
        <color rgb="FFA6A6A6"/>
      </left>
      <right style="hair">
        <color rgb="FFA6A6A6"/>
      </right>
      <top style="hair">
        <color rgb="FFC0C0C0"/>
      </top>
      <bottom style="thin"/>
    </border>
    <border>
      <left style="hair">
        <color rgb="FFA6A6A6"/>
      </left>
      <right/>
      <top/>
      <bottom style="thin">
        <color rgb="FF000000"/>
      </bottom>
    </border>
    <border>
      <left style="hair">
        <color rgb="FFA6A6A6"/>
      </left>
      <right/>
      <top style="thin">
        <color rgb="FF000000"/>
      </top>
      <bottom style="thin"/>
    </border>
    <border>
      <left/>
      <right style="hair"/>
      <top/>
      <bottom style="hair"/>
    </border>
    <border>
      <left style="hair"/>
      <right/>
      <top/>
      <bottom style="hair"/>
    </border>
    <border>
      <left style="hair"/>
      <right style="hair"/>
      <top style="hair"/>
      <bottom style="thin"/>
    </border>
    <border>
      <left style="hair">
        <color rgb="FFA6A6A6"/>
      </left>
      <right/>
      <top style="thin">
        <color rgb="FF000000"/>
      </top>
      <bottom style="hair">
        <color rgb="FFC0C0C0"/>
      </bottom>
    </border>
    <border>
      <left/>
      <right style="hair"/>
      <top style="hair"/>
      <bottom style="thin"/>
    </border>
    <border>
      <left style="hair"/>
      <right/>
      <top style="hair"/>
      <bottom/>
    </border>
    <border>
      <left style="hair"/>
      <right/>
      <top/>
      <bottom style="thin"/>
    </border>
    <border>
      <left style="hair">
        <color rgb="FFA6A6A6"/>
      </left>
      <right/>
      <top style="thin">
        <color rgb="FF000000"/>
      </top>
      <bottom/>
    </border>
    <border>
      <left style="thin">
        <color indexed="9"/>
      </left>
      <right style="thin">
        <color indexed="9"/>
      </right>
      <top/>
      <bottom style="thin">
        <color indexed="9"/>
      </bottom>
    </border>
    <border>
      <left style="thin">
        <color indexed="10"/>
      </left>
      <right/>
      <top style="thin">
        <color indexed="10"/>
      </top>
      <bottom style="thin">
        <color indexed="10"/>
      </bottom>
    </border>
    <border>
      <left style="hair">
        <color rgb="FFA6A6A6"/>
      </left>
      <right/>
      <top/>
      <bottom style="hair">
        <color theme="0" tint="-0.3499799966812134"/>
      </bottom>
    </border>
    <border>
      <left/>
      <right/>
      <top/>
      <bottom style="hair">
        <color theme="0" tint="-0.3499799966812134"/>
      </bottom>
    </border>
    <border>
      <left style="hair">
        <color rgb="FFA6A6A6"/>
      </left>
      <right/>
      <top style="hair">
        <color theme="0" tint="-0.3499799966812134"/>
      </top>
      <bottom style="hair">
        <color theme="0" tint="-0.3499799966812134"/>
      </bottom>
    </border>
    <border>
      <left/>
      <right/>
      <top style="hair">
        <color theme="0" tint="-0.3499799966812134"/>
      </top>
      <bottom style="hair">
        <color theme="0" tint="-0.3499799966812134"/>
      </bottom>
    </border>
    <border>
      <left style="hair">
        <color rgb="FFA6A6A6"/>
      </left>
      <right/>
      <top style="hair">
        <color theme="0" tint="-0.3499799966812134"/>
      </top>
      <bottom/>
    </border>
    <border>
      <left style="hair">
        <color rgb="FFA6A6A6"/>
      </left>
      <right/>
      <top style="hair">
        <color theme="0" tint="-0.3499799966812134"/>
      </top>
      <bottom style="hair">
        <color rgb="FFC0C0C0"/>
      </bottom>
    </border>
    <border>
      <left/>
      <right/>
      <top style="hair">
        <color theme="0" tint="-0.3499799966812134"/>
      </top>
      <bottom style="hair">
        <color rgb="FFC0C0C0"/>
      </bottom>
    </border>
    <border>
      <left style="hair">
        <color rgb="FFA6A6A6"/>
      </left>
      <right/>
      <top style="hair">
        <color rgb="FFC0C0C0"/>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4" fillId="2" borderId="1" applyNumberFormat="0" applyAlignment="0" applyProtection="0"/>
    <xf numFmtId="0" fontId="5" fillId="13" borderId="2" applyNumberFormat="0" applyAlignment="0" applyProtection="0"/>
    <xf numFmtId="0" fontId="6" fillId="0" borderId="0" applyNumberFormat="0" applyFill="0" applyBorder="0" applyAlignment="0" applyProtection="0"/>
    <xf numFmtId="0" fontId="7" fillId="14" borderId="0" applyNumberFormat="0" applyBorder="0" applyAlignment="0" applyProtection="0"/>
    <xf numFmtId="0" fontId="8"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5" borderId="1" applyNumberFormat="0" applyAlignment="0" applyProtection="0"/>
    <xf numFmtId="0" fontId="12" fillId="0" borderId="5" applyNumberFormat="0" applyFill="0" applyAlignment="0" applyProtection="0"/>
    <xf numFmtId="0" fontId="13" fillId="15" borderId="0" applyNumberFormat="0" applyBorder="0" applyAlignment="0" applyProtection="0"/>
    <xf numFmtId="0" fontId="0" fillId="0" borderId="0">
      <alignment/>
      <protection/>
    </xf>
    <xf numFmtId="0" fontId="0" fillId="16" borderId="6" applyNumberFormat="0" applyFont="0" applyAlignment="0" applyProtection="0"/>
    <xf numFmtId="0" fontId="14" fillId="2" borderId="7"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4" fillId="0" borderId="8" applyNumberFormat="0" applyFill="0" applyAlignment="0" applyProtection="0"/>
    <xf numFmtId="0" fontId="16" fillId="0" borderId="0" applyNumberFormat="0" applyFill="0" applyBorder="0" applyAlignment="0" applyProtection="0"/>
    <xf numFmtId="166" fontId="18" fillId="0" borderId="0" applyFill="0" applyBorder="0" applyProtection="0">
      <alignment horizontal="right"/>
    </xf>
  </cellStyleXfs>
  <cellXfs count="263">
    <xf numFmtId="0" fontId="0" fillId="0" borderId="0" xfId="0" applyFont="1"/>
    <xf numFmtId="0" fontId="20" fillId="17" borderId="9" xfId="0" applyFont="1" applyFill="1" applyBorder="1" applyAlignment="1">
      <alignment horizontal="left"/>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8" fillId="0" borderId="0" xfId="56" applyFont="1">
      <alignment/>
      <protection/>
    </xf>
    <xf numFmtId="0" fontId="19" fillId="0" borderId="0" xfId="56" applyFont="1" applyAlignment="1">
      <alignment horizontal="center" wrapText="1"/>
      <protection/>
    </xf>
    <xf numFmtId="165" fontId="18" fillId="0" borderId="0" xfId="56" applyNumberFormat="1" applyFont="1">
      <alignment/>
      <protection/>
    </xf>
    <xf numFmtId="0" fontId="19" fillId="0" borderId="0" xfId="0" applyFont="1" applyAlignment="1">
      <alignment vertical="center"/>
    </xf>
    <xf numFmtId="0" fontId="19" fillId="0" borderId="0" xfId="56" applyFont="1">
      <alignment/>
      <protection/>
    </xf>
    <xf numFmtId="0" fontId="22" fillId="0" borderId="0" xfId="0" applyFont="1" applyAlignment="1">
      <alignment vertical="center"/>
    </xf>
    <xf numFmtId="0" fontId="18" fillId="0" borderId="0" xfId="0" applyFont="1" applyAlignment="1">
      <alignment vertical="center"/>
    </xf>
    <xf numFmtId="0" fontId="20" fillId="0" borderId="0" xfId="0" applyFont="1" applyAlignment="1">
      <alignment horizontal="left" vertical="center"/>
    </xf>
    <xf numFmtId="0" fontId="18" fillId="0" borderId="0" xfId="0" applyFont="1"/>
    <xf numFmtId="0" fontId="24" fillId="0" borderId="0" xfId="0" applyFont="1"/>
    <xf numFmtId="0" fontId="20" fillId="0" borderId="0" xfId="56" applyFont="1" applyAlignment="1">
      <alignment horizontal="left" vertical="center"/>
      <protection/>
    </xf>
    <xf numFmtId="0" fontId="19" fillId="0" borderId="0" xfId="56" applyFont="1" applyAlignment="1">
      <alignment horizontal="center" vertical="center"/>
      <protection/>
    </xf>
    <xf numFmtId="165" fontId="18" fillId="18" borderId="0" xfId="0" applyNumberFormat="1" applyFont="1" applyFill="1" applyAlignment="1">
      <alignment horizontal="right" vertical="center"/>
    </xf>
    <xf numFmtId="0" fontId="22" fillId="0" borderId="0" xfId="0" applyFont="1"/>
    <xf numFmtId="3" fontId="26" fillId="0" borderId="0" xfId="0" applyNumberFormat="1" applyFont="1" applyAlignment="1">
      <alignment horizontal="left" vertical="center"/>
    </xf>
    <xf numFmtId="165" fontId="18" fillId="0" borderId="0" xfId="0" applyNumberFormat="1" applyFont="1"/>
    <xf numFmtId="0" fontId="18" fillId="0" borderId="12" xfId="0" applyFont="1" applyBorder="1" applyAlignment="1">
      <alignment horizontal="center" vertical="center"/>
    </xf>
    <xf numFmtId="0" fontId="18" fillId="0" borderId="0" xfId="0" applyFont="1" applyAlignment="1">
      <alignment horizontal="center" vertical="center"/>
    </xf>
    <xf numFmtId="0" fontId="20" fillId="19" borderId="13" xfId="0" applyFont="1" applyFill="1" applyBorder="1" applyAlignment="1">
      <alignment horizontal="left" vertical="center"/>
    </xf>
    <xf numFmtId="0" fontId="24" fillId="0" borderId="0" xfId="0" applyFont="1" applyAlignment="1">
      <alignment horizontal="left"/>
    </xf>
    <xf numFmtId="165" fontId="18" fillId="0" borderId="0" xfId="56" applyNumberFormat="1" applyFont="1" applyAlignment="1">
      <alignment horizontal="right" vertical="center"/>
      <protection/>
    </xf>
    <xf numFmtId="0" fontId="18" fillId="0" borderId="13" xfId="56" applyFont="1" applyBorder="1" applyAlignment="1">
      <alignment horizontal="left" vertical="center"/>
      <protection/>
    </xf>
    <xf numFmtId="0" fontId="25" fillId="0" borderId="0" xfId="0" applyFont="1" applyAlignment="1">
      <alignment vertical="center"/>
    </xf>
    <xf numFmtId="0" fontId="19" fillId="0" borderId="0" xfId="0" applyFont="1" applyAlignment="1">
      <alignment horizontal="left" vertical="center" indent="5"/>
    </xf>
    <xf numFmtId="3" fontId="18" fillId="0" borderId="14" xfId="0" applyNumberFormat="1" applyFont="1" applyBorder="1" applyAlignment="1">
      <alignment horizontal="right" vertical="center"/>
    </xf>
    <xf numFmtId="0" fontId="18" fillId="0" borderId="15" xfId="0" applyFont="1" applyBorder="1" applyAlignment="1">
      <alignment horizontal="center" vertical="center" wrapText="1"/>
    </xf>
    <xf numFmtId="49" fontId="19" fillId="0" borderId="15" xfId="0" applyNumberFormat="1" applyFont="1" applyBorder="1" applyAlignment="1">
      <alignment horizontal="center" vertical="center" wrapText="1"/>
    </xf>
    <xf numFmtId="3" fontId="19" fillId="0" borderId="14" xfId="0" applyNumberFormat="1" applyFont="1" applyBorder="1" applyAlignment="1">
      <alignment horizontal="right" vertical="center"/>
    </xf>
    <xf numFmtId="0" fontId="23" fillId="0" borderId="0" xfId="0" applyFont="1"/>
    <xf numFmtId="0" fontId="20" fillId="20" borderId="13" xfId="56" applyFont="1" applyFill="1" applyBorder="1" applyAlignment="1">
      <alignment horizontal="left" vertical="center"/>
      <protection/>
    </xf>
    <xf numFmtId="164" fontId="18" fillId="0" borderId="0" xfId="59" applyNumberFormat="1" applyFont="1" applyFill="1" applyBorder="1" applyAlignment="1">
      <alignment/>
    </xf>
    <xf numFmtId="0" fontId="18" fillId="0" borderId="0" xfId="56" applyFont="1" applyAlignment="1">
      <alignment horizontal="left" vertical="center"/>
      <protection/>
    </xf>
    <xf numFmtId="1" fontId="20" fillId="0" borderId="0" xfId="56" applyNumberFormat="1" applyFont="1" applyAlignment="1">
      <alignment horizontal="center" vertical="center"/>
      <protection/>
    </xf>
    <xf numFmtId="0" fontId="19" fillId="0" borderId="16" xfId="56" applyFont="1" applyBorder="1" applyAlignment="1">
      <alignment horizontal="center" vertical="center"/>
      <protection/>
    </xf>
    <xf numFmtId="1" fontId="18" fillId="0" borderId="0" xfId="56" applyNumberFormat="1" applyFont="1">
      <alignment/>
      <protection/>
    </xf>
    <xf numFmtId="9" fontId="18" fillId="0" borderId="0" xfId="15" applyFont="1"/>
    <xf numFmtId="0" fontId="27" fillId="17" borderId="9" xfId="0" applyFont="1" applyFill="1" applyBorder="1" applyAlignment="1">
      <alignment horizontal="left"/>
    </xf>
    <xf numFmtId="167" fontId="19" fillId="0" borderId="17" xfId="63" applyNumberFormat="1" applyFont="1" applyBorder="1" applyAlignment="1">
      <alignment horizontal="right" vertical="center"/>
    </xf>
    <xf numFmtId="0" fontId="27" fillId="21" borderId="18" xfId="0" applyFont="1" applyFill="1" applyBorder="1" applyAlignment="1">
      <alignment horizontal="left" vertical="center"/>
    </xf>
    <xf numFmtId="9" fontId="18" fillId="0" borderId="0" xfId="15" applyFont="1" applyFill="1"/>
    <xf numFmtId="167" fontId="18" fillId="0" borderId="17" xfId="63" applyNumberFormat="1" applyBorder="1" applyAlignment="1">
      <alignment horizontal="right" vertical="center"/>
    </xf>
    <xf numFmtId="167" fontId="18" fillId="0" borderId="19" xfId="63" applyNumberFormat="1" applyBorder="1" applyAlignment="1">
      <alignment horizontal="right" vertical="center"/>
    </xf>
    <xf numFmtId="167" fontId="18" fillId="0" borderId="20" xfId="63" applyNumberFormat="1" applyBorder="1" applyAlignment="1">
      <alignment horizontal="right" vertical="center"/>
    </xf>
    <xf numFmtId="0" fontId="19" fillId="17" borderId="21" xfId="0" applyFont="1" applyFill="1" applyBorder="1" applyAlignment="1">
      <alignment horizontal="center" vertical="center"/>
    </xf>
    <xf numFmtId="0" fontId="19" fillId="17" borderId="22" xfId="0" applyFont="1" applyFill="1" applyBorder="1" applyAlignment="1">
      <alignment horizontal="center" vertical="center"/>
    </xf>
    <xf numFmtId="0" fontId="19" fillId="17" borderId="21" xfId="0" applyFont="1" applyFill="1" applyBorder="1" applyAlignment="1">
      <alignment horizontal="center" vertical="center" wrapText="1"/>
    </xf>
    <xf numFmtId="0" fontId="19" fillId="17" borderId="23" xfId="0" applyFont="1" applyFill="1" applyBorder="1" applyAlignment="1">
      <alignment horizontal="center" vertical="center"/>
    </xf>
    <xf numFmtId="0" fontId="20" fillId="17" borderId="24" xfId="0" applyFont="1" applyFill="1" applyBorder="1"/>
    <xf numFmtId="0" fontId="19" fillId="21" borderId="18" xfId="0" applyFont="1" applyFill="1" applyBorder="1" applyAlignment="1">
      <alignment vertical="center"/>
    </xf>
    <xf numFmtId="0" fontId="23" fillId="0" borderId="0" xfId="0" applyFont="1" applyAlignment="1">
      <alignment wrapText="1"/>
    </xf>
    <xf numFmtId="0" fontId="18" fillId="0" borderId="0" xfId="0" applyFont="1" applyAlignment="1">
      <alignment horizontal="left"/>
    </xf>
    <xf numFmtId="0" fontId="18" fillId="0" borderId="0" xfId="0" applyFont="1" applyAlignment="1">
      <alignment horizontal="center" vertical="center" wrapText="1"/>
    </xf>
    <xf numFmtId="164" fontId="18" fillId="0" borderId="0" xfId="15" applyNumberFormat="1" applyFont="1"/>
    <xf numFmtId="0" fontId="19" fillId="0" borderId="0" xfId="0" applyFont="1" applyAlignment="1">
      <alignment horizontal="left" vertical="center"/>
    </xf>
    <xf numFmtId="1" fontId="20" fillId="22" borderId="25" xfId="0" applyNumberFormat="1" applyFont="1" applyFill="1" applyBorder="1" applyAlignment="1">
      <alignment horizontal="right" vertical="center"/>
    </xf>
    <xf numFmtId="0" fontId="30" fillId="22" borderId="25" xfId="0" applyFont="1" applyFill="1" applyBorder="1" applyAlignment="1">
      <alignment horizontal="left" vertical="center"/>
    </xf>
    <xf numFmtId="169" fontId="18" fillId="0" borderId="0" xfId="0" applyNumberFormat="1" applyFont="1" applyAlignment="1">
      <alignment horizontal="center" vertical="center"/>
    </xf>
    <xf numFmtId="1" fontId="30" fillId="22" borderId="25" xfId="0" applyNumberFormat="1" applyFont="1" applyFill="1" applyBorder="1" applyAlignment="1">
      <alignment horizontal="center" vertical="center"/>
    </xf>
    <xf numFmtId="0" fontId="18" fillId="0" borderId="25" xfId="0" applyFont="1" applyBorder="1" applyAlignment="1">
      <alignment horizontal="left" vertical="center"/>
    </xf>
    <xf numFmtId="165" fontId="18" fillId="0" borderId="25" xfId="0" applyNumberFormat="1" applyFont="1" applyBorder="1" applyAlignment="1">
      <alignment horizontal="right" vertical="center"/>
    </xf>
    <xf numFmtId="0" fontId="31" fillId="23" borderId="25" xfId="0" applyFont="1" applyFill="1" applyBorder="1" applyAlignment="1">
      <alignment horizontal="center" vertical="center"/>
    </xf>
    <xf numFmtId="0" fontId="31" fillId="23" borderId="25" xfId="0" applyFont="1" applyFill="1" applyBorder="1" applyAlignment="1">
      <alignment horizontal="right" vertical="center"/>
    </xf>
    <xf numFmtId="165" fontId="31" fillId="23" borderId="25" xfId="0" applyNumberFormat="1" applyFont="1" applyFill="1" applyBorder="1" applyAlignment="1">
      <alignment horizontal="right" vertical="center"/>
    </xf>
    <xf numFmtId="9" fontId="18" fillId="0" borderId="0" xfId="59" applyFont="1"/>
    <xf numFmtId="0" fontId="20" fillId="24" borderId="26" xfId="56" applyFont="1" applyFill="1" applyBorder="1" applyAlignment="1">
      <alignment horizontal="left" vertical="center"/>
      <protection/>
    </xf>
    <xf numFmtId="0" fontId="21" fillId="24" borderId="26" xfId="56" applyFont="1" applyFill="1" applyBorder="1" applyAlignment="1">
      <alignment horizontal="left" vertical="center"/>
      <protection/>
    </xf>
    <xf numFmtId="0" fontId="18" fillId="0" borderId="0" xfId="56" applyFont="1" applyAlignment="1">
      <alignment horizontal="center"/>
      <protection/>
    </xf>
    <xf numFmtId="0" fontId="18" fillId="25" borderId="26" xfId="56" applyFont="1" applyFill="1" applyBorder="1" applyAlignment="1">
      <alignment horizontal="left" vertical="center"/>
      <protection/>
    </xf>
    <xf numFmtId="165" fontId="18" fillId="18" borderId="27" xfId="0" applyNumberFormat="1" applyFont="1" applyFill="1" applyBorder="1" applyAlignment="1">
      <alignment horizontal="right" vertical="center"/>
    </xf>
    <xf numFmtId="164" fontId="18" fillId="0" borderId="25" xfId="59" applyNumberFormat="1" applyFont="1" applyFill="1" applyBorder="1" applyAlignment="1">
      <alignment horizontal="right" vertical="center"/>
    </xf>
    <xf numFmtId="164" fontId="18" fillId="0" borderId="0" xfId="59" applyNumberFormat="1" applyFont="1"/>
    <xf numFmtId="0" fontId="22" fillId="0" borderId="0" xfId="56" applyFont="1">
      <alignment/>
      <protection/>
    </xf>
    <xf numFmtId="0" fontId="19" fillId="17" borderId="20" xfId="56" applyFont="1" applyFill="1" applyBorder="1" applyAlignment="1">
      <alignment horizontal="center" vertical="center"/>
      <protection/>
    </xf>
    <xf numFmtId="0" fontId="19" fillId="17" borderId="28" xfId="56" applyFont="1" applyFill="1" applyBorder="1" applyAlignment="1">
      <alignment horizontal="center" vertical="center" wrapText="1"/>
      <protection/>
    </xf>
    <xf numFmtId="0" fontId="23" fillId="0" borderId="0" xfId="0" applyFont="1" applyAlignment="1">
      <alignment horizontal="left" wrapText="1"/>
    </xf>
    <xf numFmtId="166" fontId="18" fillId="0" borderId="29" xfId="63" applyFill="1" applyBorder="1" applyAlignment="1">
      <alignment horizontal="right"/>
    </xf>
    <xf numFmtId="170" fontId="18" fillId="0" borderId="0" xfId="0" applyNumberFormat="1" applyFont="1" applyAlignment="1">
      <alignment horizontal="right" vertical="center"/>
    </xf>
    <xf numFmtId="0" fontId="32" fillId="0" borderId="0" xfId="0" applyFont="1" applyAlignment="1">
      <alignment horizontal="left" vertical="center"/>
    </xf>
    <xf numFmtId="0" fontId="32" fillId="0" borderId="0" xfId="0" applyFont="1" applyAlignment="1">
      <alignment horizontal="left"/>
    </xf>
    <xf numFmtId="1" fontId="18" fillId="0" borderId="25" xfId="0" applyNumberFormat="1" applyFont="1" applyBorder="1" applyAlignment="1">
      <alignment horizontal="right" vertical="center"/>
    </xf>
    <xf numFmtId="4" fontId="18" fillId="0" borderId="0" xfId="0" applyNumberFormat="1" applyFont="1" applyAlignment="1">
      <alignment horizontal="right" vertical="center"/>
    </xf>
    <xf numFmtId="169" fontId="18" fillId="0" borderId="0" xfId="0" applyNumberFormat="1" applyFont="1" applyAlignment="1">
      <alignment horizontal="right" vertical="center"/>
    </xf>
    <xf numFmtId="49" fontId="18" fillId="0" borderId="15" xfId="0" applyNumberFormat="1" applyFont="1" applyBorder="1" applyAlignment="1">
      <alignment horizontal="left" vertical="center" wrapText="1"/>
    </xf>
    <xf numFmtId="0" fontId="0" fillId="0" borderId="0" xfId="56" applyAlignment="1">
      <alignment horizontal="left"/>
      <protection/>
    </xf>
    <xf numFmtId="0" fontId="0" fillId="0" borderId="0" xfId="0" applyFont="1" applyAlignment="1">
      <alignment horizontal="left"/>
    </xf>
    <xf numFmtId="0" fontId="28" fillId="0" borderId="30" xfId="0" applyFont="1" applyBorder="1" applyAlignment="1">
      <alignment horizontal="left" vertical="center"/>
    </xf>
    <xf numFmtId="0" fontId="28" fillId="0" borderId="31" xfId="0" applyFont="1" applyBorder="1" applyAlignment="1">
      <alignment horizontal="left" vertical="center"/>
    </xf>
    <xf numFmtId="0" fontId="28" fillId="0" borderId="28" xfId="0" applyFont="1" applyBorder="1" applyAlignment="1">
      <alignment horizontal="left" vertical="center"/>
    </xf>
    <xf numFmtId="0" fontId="18" fillId="18" borderId="27" xfId="0" applyFont="1" applyFill="1" applyBorder="1" applyAlignment="1">
      <alignment horizontal="left" vertical="center"/>
    </xf>
    <xf numFmtId="165" fontId="18" fillId="18" borderId="27" xfId="0" applyNumberFormat="1" applyFont="1" applyFill="1" applyBorder="1" applyAlignment="1">
      <alignment horizontal="right" vertical="center"/>
    </xf>
    <xf numFmtId="165" fontId="18" fillId="0" borderId="25" xfId="0" applyNumberFormat="1" applyFont="1" applyBorder="1" applyAlignment="1">
      <alignment horizontal="right" vertical="center"/>
    </xf>
    <xf numFmtId="0" fontId="18" fillId="0" borderId="0" xfId="56" applyFont="1" applyAlignment="1">
      <alignment horizontal="left"/>
      <protection/>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32" xfId="0" applyFont="1" applyBorder="1" applyAlignment="1">
      <alignment horizontal="left" vertical="center"/>
    </xf>
    <xf numFmtId="0" fontId="23" fillId="0" borderId="0" xfId="0" applyFont="1" applyAlignment="1">
      <alignment horizontal="left"/>
    </xf>
    <xf numFmtId="0" fontId="35" fillId="0" borderId="0" xfId="56" applyFont="1">
      <alignment/>
      <protection/>
    </xf>
    <xf numFmtId="0" fontId="18" fillId="18" borderId="27" xfId="0" applyFont="1" applyFill="1" applyBorder="1" applyAlignment="1">
      <alignment horizontal="left" vertical="center"/>
    </xf>
    <xf numFmtId="0" fontId="36" fillId="0" borderId="0" xfId="56" applyFont="1">
      <alignment/>
      <protection/>
    </xf>
    <xf numFmtId="3" fontId="18" fillId="0" borderId="0" xfId="56" applyNumberFormat="1" applyFont="1">
      <alignment/>
      <protection/>
    </xf>
    <xf numFmtId="165" fontId="18" fillId="18" borderId="27" xfId="0" applyNumberFormat="1" applyFont="1" applyFill="1" applyBorder="1" applyAlignment="1">
      <alignment horizontal="right" vertical="center"/>
    </xf>
    <xf numFmtId="0" fontId="19" fillId="0" borderId="33" xfId="0" applyFont="1" applyBorder="1" applyAlignment="1">
      <alignment horizontal="left" vertical="center"/>
    </xf>
    <xf numFmtId="0" fontId="19" fillId="0" borderId="34" xfId="0" applyFont="1" applyBorder="1" applyAlignment="1">
      <alignment horizontal="left" vertical="center"/>
    </xf>
    <xf numFmtId="1" fontId="21" fillId="22" borderId="25" xfId="0" applyNumberFormat="1" applyFont="1" applyFill="1" applyBorder="1" applyAlignment="1">
      <alignment horizontal="left" vertical="center"/>
    </xf>
    <xf numFmtId="168" fontId="18" fillId="0" borderId="0" xfId="0" applyNumberFormat="1" applyFont="1"/>
    <xf numFmtId="0" fontId="19" fillId="17" borderId="35" xfId="0" applyFont="1" applyFill="1" applyBorder="1" applyAlignment="1">
      <alignment horizontal="center" vertical="center"/>
    </xf>
    <xf numFmtId="0" fontId="23" fillId="0" borderId="0" xfId="0" applyFont="1" applyAlignment="1">
      <alignment horizontal="left" vertical="center" wrapText="1"/>
    </xf>
    <xf numFmtId="0" fontId="19" fillId="17" borderId="36" xfId="0" applyFont="1" applyFill="1" applyBorder="1" applyAlignment="1">
      <alignment horizontal="center" vertical="center" wrapText="1"/>
    </xf>
    <xf numFmtId="0" fontId="18" fillId="0" borderId="0" xfId="0" applyFont="1" applyAlignment="1">
      <alignment horizontal="left" vertical="center"/>
    </xf>
    <xf numFmtId="166" fontId="18" fillId="0" borderId="0" xfId="63" applyFill="1" applyBorder="1" applyAlignment="1">
      <alignment horizontal="right"/>
    </xf>
    <xf numFmtId="166" fontId="19" fillId="0" borderId="0" xfId="63" applyFont="1" applyFill="1" applyBorder="1" applyAlignment="1">
      <alignment horizontal="right"/>
    </xf>
    <xf numFmtId="0" fontId="23" fillId="0" borderId="0" xfId="0" applyFont="1" applyAlignment="1">
      <alignment vertical="center" wrapText="1"/>
    </xf>
    <xf numFmtId="164" fontId="18" fillId="26" borderId="0" xfId="15" applyNumberFormat="1" applyFont="1" applyFill="1"/>
    <xf numFmtId="164" fontId="18" fillId="27" borderId="0" xfId="15" applyNumberFormat="1" applyFont="1" applyFill="1"/>
    <xf numFmtId="0" fontId="18" fillId="27" borderId="0" xfId="56" applyFont="1" applyFill="1">
      <alignment/>
      <protection/>
    </xf>
    <xf numFmtId="0" fontId="18" fillId="26" borderId="0" xfId="56" applyFont="1" applyFill="1">
      <alignment/>
      <protection/>
    </xf>
    <xf numFmtId="0" fontId="18" fillId="28" borderId="0" xfId="56" applyFont="1" applyFill="1">
      <alignment/>
      <protection/>
    </xf>
    <xf numFmtId="164" fontId="18" fillId="28" borderId="0" xfId="15" applyNumberFormat="1" applyFont="1" applyFill="1"/>
    <xf numFmtId="0" fontId="32" fillId="0" borderId="0" xfId="0" applyFont="1" applyAlignment="1">
      <alignment vertical="center"/>
    </xf>
    <xf numFmtId="164" fontId="19" fillId="21" borderId="18" xfId="15" applyNumberFormat="1" applyFont="1" applyFill="1" applyBorder="1" applyAlignment="1">
      <alignment horizontal="right"/>
    </xf>
    <xf numFmtId="164" fontId="18" fillId="0" borderId="37" xfId="15" applyNumberFormat="1" applyFont="1" applyFill="1" applyBorder="1" applyAlignment="1">
      <alignment horizontal="right"/>
    </xf>
    <xf numFmtId="164" fontId="18" fillId="0" borderId="10" xfId="15" applyNumberFormat="1" applyFont="1" applyFill="1" applyBorder="1" applyAlignment="1">
      <alignment horizontal="right"/>
    </xf>
    <xf numFmtId="164" fontId="18" fillId="0" borderId="38" xfId="15" applyNumberFormat="1" applyFont="1" applyFill="1" applyBorder="1" applyAlignment="1">
      <alignment horizontal="right"/>
    </xf>
    <xf numFmtId="164" fontId="18" fillId="0" borderId="11" xfId="15" applyNumberFormat="1" applyFont="1" applyFill="1" applyBorder="1" applyAlignment="1">
      <alignment horizontal="right"/>
    </xf>
    <xf numFmtId="164" fontId="18" fillId="0" borderId="39" xfId="15" applyNumberFormat="1" applyFont="1" applyFill="1" applyBorder="1" applyAlignment="1">
      <alignment horizontal="right"/>
    </xf>
    <xf numFmtId="164" fontId="18" fillId="0" borderId="32" xfId="15" applyNumberFormat="1" applyFont="1" applyFill="1" applyBorder="1" applyAlignment="1">
      <alignment horizontal="right"/>
    </xf>
    <xf numFmtId="167" fontId="19" fillId="21" borderId="40" xfId="63" applyNumberFormat="1" applyFont="1" applyFill="1" applyBorder="1" applyAlignment="1">
      <alignment horizontal="right"/>
    </xf>
    <xf numFmtId="167" fontId="18" fillId="0" borderId="25" xfId="0" applyNumberFormat="1" applyFont="1" applyBorder="1" applyAlignment="1">
      <alignment horizontal="right" vertical="center"/>
    </xf>
    <xf numFmtId="164" fontId="19" fillId="26" borderId="18" xfId="15" applyNumberFormat="1" applyFont="1" applyFill="1" applyBorder="1" applyAlignment="1">
      <alignment horizontal="right"/>
    </xf>
    <xf numFmtId="0" fontId="18" fillId="26" borderId="0" xfId="0" applyFont="1" applyFill="1"/>
    <xf numFmtId="0" fontId="23" fillId="0" borderId="0" xfId="0" applyFont="1" applyAlignment="1">
      <alignment vertical="center"/>
    </xf>
    <xf numFmtId="0" fontId="28" fillId="0" borderId="0" xfId="0" applyFont="1" applyAlignment="1">
      <alignment horizontal="left" vertical="top" wrapText="1"/>
    </xf>
    <xf numFmtId="169" fontId="18" fillId="0" borderId="0" xfId="0" applyNumberFormat="1" applyFont="1"/>
    <xf numFmtId="1" fontId="18" fillId="0" borderId="0" xfId="0" applyNumberFormat="1" applyFont="1"/>
    <xf numFmtId="169" fontId="18" fillId="0" borderId="14" xfId="59" applyNumberFormat="1" applyFont="1" applyFill="1" applyBorder="1" applyAlignment="1">
      <alignment horizontal="right" vertical="center"/>
    </xf>
    <xf numFmtId="169" fontId="19" fillId="0" borderId="14" xfId="59" applyNumberFormat="1" applyFont="1" applyFill="1" applyBorder="1" applyAlignment="1">
      <alignment horizontal="right" vertical="center"/>
    </xf>
    <xf numFmtId="169" fontId="18" fillId="0" borderId="0" xfId="15" applyNumberFormat="1" applyFont="1"/>
    <xf numFmtId="169" fontId="18" fillId="0" borderId="0" xfId="15" applyNumberFormat="1" applyFont="1" applyFill="1"/>
    <xf numFmtId="0" fontId="31" fillId="0" borderId="0" xfId="56" applyFont="1">
      <alignment/>
      <protection/>
    </xf>
    <xf numFmtId="165" fontId="31" fillId="23" borderId="25" xfId="0" applyNumberFormat="1" applyFont="1" applyFill="1" applyBorder="1" applyAlignment="1">
      <alignment horizontal="right" vertical="center"/>
    </xf>
    <xf numFmtId="165" fontId="0" fillId="23" borderId="25" xfId="0" applyNumberFormat="1" applyFont="1" applyFill="1" applyBorder="1" applyAlignment="1">
      <alignment horizontal="right" vertical="center"/>
    </xf>
    <xf numFmtId="0" fontId="0" fillId="0" borderId="0" xfId="0" applyFont="1" applyAlignment="1">
      <alignment vertical="center"/>
    </xf>
    <xf numFmtId="0" fontId="0" fillId="0" borderId="0" xfId="56">
      <alignment/>
      <protection/>
    </xf>
    <xf numFmtId="169" fontId="18" fillId="0" borderId="0" xfId="0" applyNumberFormat="1" applyFont="1" applyAlignment="1">
      <alignment vertical="center"/>
    </xf>
    <xf numFmtId="167" fontId="19" fillId="0" borderId="41" xfId="63" applyNumberFormat="1" applyFont="1" applyBorder="1" applyAlignment="1">
      <alignment horizontal="right" vertical="center"/>
    </xf>
    <xf numFmtId="167" fontId="19" fillId="21" borderId="42" xfId="63" applyNumberFormat="1" applyFont="1" applyFill="1" applyBorder="1" applyAlignment="1">
      <alignment horizontal="right" vertical="center"/>
    </xf>
    <xf numFmtId="169" fontId="18" fillId="29" borderId="0" xfId="15" applyNumberFormat="1" applyFont="1" applyFill="1"/>
    <xf numFmtId="165" fontId="18" fillId="18" borderId="27" xfId="0" applyNumberFormat="1" applyFont="1" applyFill="1" applyBorder="1" applyAlignment="1">
      <alignment horizontal="right" vertical="center"/>
    </xf>
    <xf numFmtId="171" fontId="18" fillId="0" borderId="25" xfId="0" applyNumberFormat="1" applyFont="1" applyBorder="1" applyAlignment="1">
      <alignment horizontal="right" vertical="center"/>
    </xf>
    <xf numFmtId="165" fontId="18" fillId="0" borderId="25" xfId="0" applyNumberFormat="1" applyFont="1" applyBorder="1" applyAlignment="1">
      <alignment horizontal="right" vertical="center"/>
    </xf>
    <xf numFmtId="0" fontId="18" fillId="30" borderId="0" xfId="56" applyFont="1" applyFill="1">
      <alignment/>
      <protection/>
    </xf>
    <xf numFmtId="167" fontId="18" fillId="30" borderId="25" xfId="0" applyNumberFormat="1" applyFont="1" applyFill="1" applyBorder="1" applyAlignment="1">
      <alignment horizontal="right" vertical="center"/>
    </xf>
    <xf numFmtId="164" fontId="18" fillId="0" borderId="0" xfId="15" applyNumberFormat="1" applyFont="1" applyFill="1"/>
    <xf numFmtId="175" fontId="18" fillId="0" borderId="0" xfId="0" applyNumberFormat="1" applyFont="1" applyAlignment="1">
      <alignment horizontal="right" vertical="center"/>
    </xf>
    <xf numFmtId="0" fontId="19" fillId="17" borderId="35" xfId="56" applyFont="1" applyFill="1" applyBorder="1" applyAlignment="1">
      <alignment horizontal="center" vertical="center"/>
      <protection/>
    </xf>
    <xf numFmtId="0" fontId="32" fillId="0" borderId="0" xfId="56" applyFont="1" applyAlignment="1">
      <alignment vertical="center"/>
      <protection/>
    </xf>
    <xf numFmtId="0" fontId="20" fillId="17" borderId="9" xfId="56" applyFont="1" applyFill="1" applyBorder="1" applyAlignment="1">
      <alignment horizontal="left"/>
      <protection/>
    </xf>
    <xf numFmtId="0" fontId="19" fillId="17" borderId="22" xfId="56" applyFont="1" applyFill="1" applyBorder="1" applyAlignment="1">
      <alignment horizontal="center" vertical="center"/>
      <protection/>
    </xf>
    <xf numFmtId="0" fontId="19" fillId="17" borderId="36" xfId="56" applyFont="1" applyFill="1" applyBorder="1" applyAlignment="1">
      <alignment horizontal="center" vertical="center" wrapText="1"/>
      <protection/>
    </xf>
    <xf numFmtId="0" fontId="18" fillId="0" borderId="11" xfId="56" applyFont="1" applyBorder="1" applyAlignment="1">
      <alignment horizontal="left" vertical="center"/>
      <protection/>
    </xf>
    <xf numFmtId="0" fontId="18" fillId="0" borderId="0" xfId="56" applyFont="1" applyAlignment="1">
      <alignment vertical="center"/>
      <protection/>
    </xf>
    <xf numFmtId="0" fontId="23" fillId="0" borderId="0" xfId="56" applyFont="1" applyAlignment="1">
      <alignment horizontal="left"/>
      <protection/>
    </xf>
    <xf numFmtId="0" fontId="23" fillId="0" borderId="0" xfId="56" applyFont="1" applyAlignment="1">
      <alignment wrapText="1"/>
      <protection/>
    </xf>
    <xf numFmtId="0" fontId="23" fillId="0" borderId="0" xfId="56" applyFont="1" applyAlignment="1">
      <alignment horizontal="left" vertical="center"/>
      <protection/>
    </xf>
    <xf numFmtId="0" fontId="23" fillId="0" borderId="0" xfId="56" applyFont="1" applyAlignment="1">
      <alignment vertical="center" wrapText="1"/>
      <protection/>
    </xf>
    <xf numFmtId="0" fontId="24" fillId="0" borderId="0" xfId="56" applyFont="1" applyAlignment="1">
      <alignment horizontal="left"/>
      <protection/>
    </xf>
    <xf numFmtId="1" fontId="18" fillId="0" borderId="0" xfId="0" applyNumberFormat="1" applyFont="1" applyAlignment="1">
      <alignment horizontal="right" vertical="center"/>
    </xf>
    <xf numFmtId="1" fontId="18" fillId="30" borderId="25" xfId="0" applyNumberFormat="1" applyFont="1" applyFill="1" applyBorder="1" applyAlignment="1">
      <alignment horizontal="right" vertical="center"/>
    </xf>
    <xf numFmtId="1" fontId="18" fillId="29" borderId="25" xfId="0" applyNumberFormat="1" applyFont="1" applyFill="1" applyBorder="1" applyAlignment="1">
      <alignment horizontal="right" vertical="center"/>
    </xf>
    <xf numFmtId="0" fontId="27" fillId="17" borderId="43" xfId="0" applyFont="1" applyFill="1" applyBorder="1" applyAlignment="1">
      <alignment horizontal="center" vertical="center"/>
    </xf>
    <xf numFmtId="166" fontId="18" fillId="30" borderId="29" xfId="63" applyFill="1" applyBorder="1" applyAlignment="1">
      <alignment horizontal="right"/>
    </xf>
    <xf numFmtId="0" fontId="23" fillId="0" borderId="0" xfId="0" applyFont="1" applyAlignment="1">
      <alignment horizontal="left" vertical="center"/>
    </xf>
    <xf numFmtId="167" fontId="18" fillId="29" borderId="25" xfId="0" applyNumberFormat="1" applyFont="1" applyFill="1" applyBorder="1" applyAlignment="1">
      <alignment horizontal="right" vertical="center"/>
    </xf>
    <xf numFmtId="0" fontId="18" fillId="0" borderId="44" xfId="0" applyFont="1" applyBorder="1" applyAlignment="1">
      <alignment horizontal="center" vertical="center" wrapText="1"/>
    </xf>
    <xf numFmtId="3" fontId="18" fillId="0" borderId="45" xfId="0" applyNumberFormat="1" applyFont="1" applyBorder="1" applyAlignment="1">
      <alignment horizontal="right" vertical="center"/>
    </xf>
    <xf numFmtId="0" fontId="19" fillId="19" borderId="46" xfId="0" applyFont="1" applyFill="1" applyBorder="1" applyAlignment="1">
      <alignment horizontal="center" vertical="center"/>
    </xf>
    <xf numFmtId="169" fontId="18" fillId="31" borderId="0" xfId="15" applyNumberFormat="1" applyFont="1" applyFill="1"/>
    <xf numFmtId="169" fontId="18" fillId="17" borderId="14" xfId="59" applyNumberFormat="1" applyFont="1" applyFill="1" applyBorder="1" applyAlignment="1">
      <alignment horizontal="right" vertical="center"/>
    </xf>
    <xf numFmtId="169" fontId="18" fillId="32" borderId="14" xfId="59" applyNumberFormat="1" applyFont="1" applyFill="1" applyBorder="1" applyAlignment="1">
      <alignment horizontal="right" vertical="center"/>
    </xf>
    <xf numFmtId="169" fontId="18" fillId="17" borderId="45" xfId="59" applyNumberFormat="1" applyFont="1" applyFill="1" applyBorder="1" applyAlignment="1">
      <alignment horizontal="right" vertical="center"/>
    </xf>
    <xf numFmtId="165" fontId="18" fillId="33" borderId="27" xfId="0" applyNumberFormat="1" applyFont="1" applyFill="1" applyBorder="1" applyAlignment="1">
      <alignment horizontal="right" vertical="center"/>
    </xf>
    <xf numFmtId="0" fontId="24" fillId="0" borderId="0" xfId="0" applyFont="1" applyAlignment="1">
      <alignment horizontal="left"/>
    </xf>
    <xf numFmtId="0" fontId="0" fillId="0" borderId="0" xfId="56" applyAlignment="1">
      <alignment horizontal="left"/>
      <protection/>
    </xf>
    <xf numFmtId="0" fontId="19" fillId="17" borderId="35" xfId="0" applyFont="1" applyFill="1" applyBorder="1" applyAlignment="1">
      <alignment horizontal="center" vertical="center" wrapText="1"/>
    </xf>
    <xf numFmtId="0" fontId="32" fillId="0" borderId="0" xfId="0" applyFont="1" applyAlignment="1">
      <alignment horizontal="left" vertical="center"/>
    </xf>
    <xf numFmtId="0" fontId="19" fillId="17" borderId="47" xfId="0" applyFont="1" applyFill="1" applyBorder="1" applyAlignment="1">
      <alignment horizontal="center" vertical="center" wrapText="1"/>
    </xf>
    <xf numFmtId="0" fontId="19" fillId="17" borderId="47" xfId="0" applyFont="1" applyFill="1" applyBorder="1" applyAlignment="1">
      <alignment horizontal="center" vertical="center"/>
    </xf>
    <xf numFmtId="0" fontId="19" fillId="17" borderId="35" xfId="0" applyFont="1" applyFill="1" applyBorder="1" applyAlignment="1">
      <alignment horizontal="center" vertical="center"/>
    </xf>
    <xf numFmtId="0" fontId="18" fillId="0" borderId="0" xfId="0" applyFont="1" applyAlignment="1">
      <alignment horizontal="left"/>
    </xf>
    <xf numFmtId="0" fontId="28" fillId="0" borderId="0" xfId="0" applyFont="1" applyAlignment="1">
      <alignment horizontal="left" vertical="top" wrapText="1"/>
    </xf>
    <xf numFmtId="0" fontId="19" fillId="19" borderId="15" xfId="0" applyFont="1" applyFill="1" applyBorder="1" applyAlignment="1">
      <alignment horizontal="center" vertical="center" wrapText="1"/>
    </xf>
    <xf numFmtId="0" fontId="19" fillId="19" borderId="48" xfId="0" applyFont="1" applyFill="1" applyBorder="1" applyAlignment="1">
      <alignment horizontal="center" vertical="center" wrapText="1"/>
    </xf>
    <xf numFmtId="0" fontId="19" fillId="6" borderId="14" xfId="0" applyFont="1" applyFill="1" applyBorder="1" applyAlignment="1">
      <alignment horizontal="center" vertical="center"/>
    </xf>
    <xf numFmtId="0" fontId="18" fillId="0" borderId="15" xfId="0" applyFont="1" applyBorder="1" applyAlignment="1">
      <alignment horizontal="center" vertical="center"/>
    </xf>
    <xf numFmtId="0" fontId="19" fillId="6" borderId="49" xfId="0" applyFont="1" applyFill="1" applyBorder="1" applyAlignment="1">
      <alignment horizontal="center" vertical="center" wrapText="1"/>
    </xf>
    <xf numFmtId="0" fontId="19" fillId="6" borderId="50" xfId="0" applyFont="1" applyFill="1" applyBorder="1" applyAlignment="1">
      <alignment horizontal="center" vertical="center" wrapText="1"/>
    </xf>
    <xf numFmtId="0" fontId="23" fillId="0" borderId="0" xfId="0" applyFont="1" applyAlignment="1">
      <alignment horizontal="left"/>
    </xf>
    <xf numFmtId="0" fontId="0" fillId="0" borderId="24" xfId="0" applyFont="1" applyBorder="1" applyAlignment="1">
      <alignment horizontal="left"/>
    </xf>
    <xf numFmtId="0" fontId="32" fillId="0" borderId="0" xfId="0" applyFont="1" applyAlignment="1">
      <alignment horizontal="left" vertical="center" wrapText="1"/>
    </xf>
    <xf numFmtId="0" fontId="19" fillId="17" borderId="9" xfId="56" applyFont="1" applyFill="1" applyBorder="1" applyAlignment="1">
      <alignment horizontal="center" vertical="center" wrapText="1"/>
      <protection/>
    </xf>
    <xf numFmtId="0" fontId="19" fillId="17" borderId="24" xfId="56" applyFont="1" applyFill="1" applyBorder="1" applyAlignment="1">
      <alignment horizontal="center" vertical="center" wrapText="1"/>
      <protection/>
    </xf>
    <xf numFmtId="0" fontId="19" fillId="17" borderId="47" xfId="56" applyFont="1" applyFill="1" applyBorder="1" applyAlignment="1">
      <alignment horizontal="center" vertical="center"/>
      <protection/>
    </xf>
    <xf numFmtId="0" fontId="19" fillId="17" borderId="35" xfId="56" applyFont="1" applyFill="1" applyBorder="1" applyAlignment="1">
      <alignment horizontal="center" vertical="center"/>
      <protection/>
    </xf>
    <xf numFmtId="0" fontId="19" fillId="17" borderId="51" xfId="56" applyFont="1" applyFill="1" applyBorder="1" applyAlignment="1">
      <alignment horizontal="center" vertical="center" wrapText="1"/>
      <protection/>
    </xf>
    <xf numFmtId="0" fontId="19" fillId="17" borderId="42" xfId="56" applyFont="1" applyFill="1" applyBorder="1" applyAlignment="1">
      <alignment horizontal="center" vertical="center" wrapText="1"/>
      <protection/>
    </xf>
    <xf numFmtId="0" fontId="18" fillId="0" borderId="0" xfId="56" applyFont="1" applyAlignment="1">
      <alignment horizontal="left"/>
      <protection/>
    </xf>
    <xf numFmtId="0" fontId="34" fillId="0" borderId="0" xfId="0" applyFont="1" applyAlignment="1">
      <alignment horizontal="left"/>
    </xf>
    <xf numFmtId="0" fontId="33" fillId="0" borderId="0" xfId="0" applyFont="1" applyAlignment="1">
      <alignment horizontal="left"/>
    </xf>
    <xf numFmtId="0" fontId="18" fillId="0" borderId="0" xfId="0" applyFont="1" applyAlignment="1">
      <alignment horizontal="left" vertical="center"/>
    </xf>
    <xf numFmtId="0" fontId="29" fillId="0" borderId="0" xfId="0" applyFont="1" applyAlignment="1">
      <alignment horizontal="left"/>
    </xf>
    <xf numFmtId="0" fontId="28" fillId="0" borderId="0" xfId="0" applyFont="1" applyAlignment="1">
      <alignment horizontal="left" vertical="center"/>
    </xf>
    <xf numFmtId="0" fontId="18" fillId="0" borderId="0" xfId="0" applyFont="1" applyFill="1" applyBorder="1"/>
    <xf numFmtId="0" fontId="18" fillId="0" borderId="52" xfId="0" applyFont="1" applyBorder="1" applyAlignment="1">
      <alignment horizontal="left" vertical="center" wrapText="1"/>
    </xf>
    <xf numFmtId="0" fontId="18" fillId="0" borderId="52" xfId="0" applyFont="1" applyBorder="1" applyAlignment="1">
      <alignment horizontal="left" vertical="center"/>
    </xf>
    <xf numFmtId="0" fontId="19" fillId="0" borderId="0" xfId="0" applyFont="1" applyFill="1" applyBorder="1" applyAlignment="1">
      <alignment horizontal="center"/>
    </xf>
    <xf numFmtId="164" fontId="18" fillId="0" borderId="0" xfId="0" applyNumberFormat="1" applyFont="1" applyFill="1" applyBorder="1"/>
    <xf numFmtId="0" fontId="19" fillId="0" borderId="0" xfId="0" applyFont="1" applyFill="1" applyBorder="1"/>
    <xf numFmtId="0" fontId="20" fillId="0" borderId="0" xfId="0" applyFont="1" applyFill="1" applyBorder="1" applyAlignment="1">
      <alignment horizontal="left" vertical="center"/>
    </xf>
    <xf numFmtId="1" fontId="30" fillId="0" borderId="0"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19" fillId="0" borderId="0" xfId="0" applyFont="1" applyFill="1" applyBorder="1" applyAlignment="1">
      <alignment horizontal="center" vertical="center"/>
    </xf>
    <xf numFmtId="164" fontId="19" fillId="0" borderId="0" xfId="0" applyNumberFormat="1" applyFont="1" applyFill="1" applyBorder="1"/>
    <xf numFmtId="165" fontId="18" fillId="0" borderId="0" xfId="0" applyNumberFormat="1" applyFont="1" applyFill="1" applyBorder="1"/>
    <xf numFmtId="0" fontId="18" fillId="0" borderId="0" xfId="0" applyFont="1" applyFill="1" applyBorder="1" applyAlignment="1">
      <alignment horizontal="left" vertical="center" wrapText="1"/>
    </xf>
    <xf numFmtId="165" fontId="18" fillId="0" borderId="0" xfId="0" applyNumberFormat="1" applyFont="1" applyFill="1" applyBorder="1" applyAlignment="1">
      <alignment horizontal="right" vertical="center"/>
    </xf>
    <xf numFmtId="165" fontId="18" fillId="0" borderId="0" xfId="0" applyNumberFormat="1" applyFont="1" applyFill="1" applyBorder="1" applyAlignment="1">
      <alignment horizontal="right" vertical="center"/>
    </xf>
    <xf numFmtId="0" fontId="18" fillId="0" borderId="0" xfId="0" applyFont="1" applyFill="1" applyBorder="1" applyAlignment="1">
      <alignment vertical="center" wrapText="1"/>
    </xf>
    <xf numFmtId="165" fontId="18" fillId="0" borderId="0" xfId="0" applyNumberFormat="1" applyFont="1" applyFill="1" applyBorder="1" applyAlignment="1">
      <alignment vertical="center"/>
    </xf>
    <xf numFmtId="0" fontId="18" fillId="0" borderId="0" xfId="0" applyFont="1" applyFill="1" applyBorder="1" applyAlignment="1">
      <alignment horizontal="left" vertical="center" wrapText="1"/>
    </xf>
    <xf numFmtId="49" fontId="18" fillId="0" borderId="0" xfId="0" applyNumberFormat="1" applyFont="1" applyFill="1" applyBorder="1" applyAlignment="1">
      <alignment horizontal="center" vertical="center"/>
    </xf>
    <xf numFmtId="0" fontId="18" fillId="0" borderId="0" xfId="0" applyFont="1" applyFill="1" applyBorder="1" applyAlignment="1">
      <alignment horizontal="left" vertical="center"/>
    </xf>
    <xf numFmtId="49" fontId="18" fillId="0" borderId="0" xfId="0" applyNumberFormat="1" applyFont="1" applyFill="1" applyBorder="1" applyAlignment="1">
      <alignment horizontal="left" vertical="center" wrapText="1"/>
    </xf>
    <xf numFmtId="49" fontId="18" fillId="0" borderId="0" xfId="0" applyNumberFormat="1" applyFont="1" applyFill="1" applyBorder="1" applyAlignment="1">
      <alignment horizontal="left" vertical="center"/>
    </xf>
    <xf numFmtId="0" fontId="18" fillId="0" borderId="0" xfId="0" applyFont="1" applyFill="1" applyBorder="1" applyAlignment="1">
      <alignment horizontal="left"/>
    </xf>
    <xf numFmtId="0" fontId="18" fillId="0" borderId="0" xfId="0" applyFont="1" applyFill="1" applyBorder="1" applyAlignment="1">
      <alignment horizontal="center" vertical="center"/>
    </xf>
    <xf numFmtId="1" fontId="30" fillId="22" borderId="53" xfId="0" applyNumberFormat="1" applyFont="1" applyFill="1" applyBorder="1" applyAlignment="1">
      <alignment horizontal="center" vertical="center"/>
    </xf>
    <xf numFmtId="165" fontId="18" fillId="0" borderId="53" xfId="0" applyNumberFormat="1" applyFont="1" applyBorder="1" applyAlignment="1">
      <alignment horizontal="right" vertical="center"/>
    </xf>
    <xf numFmtId="164" fontId="18" fillId="0" borderId="0" xfId="15" applyNumberFormat="1" applyFont="1" applyFill="1" applyBorder="1"/>
    <xf numFmtId="0" fontId="18" fillId="0" borderId="0" xfId="56" applyFont="1" applyFill="1" applyBorder="1" applyAlignment="1">
      <alignment horizontal="right"/>
      <protection/>
    </xf>
    <xf numFmtId="0" fontId="18" fillId="0" borderId="0" xfId="56" applyFont="1" applyFill="1" applyBorder="1">
      <alignment/>
      <protection/>
    </xf>
    <xf numFmtId="164" fontId="18" fillId="0" borderId="0" xfId="56" applyNumberFormat="1" applyFont="1" applyFill="1" applyBorder="1">
      <alignment/>
      <protection/>
    </xf>
    <xf numFmtId="165" fontId="18" fillId="0" borderId="0" xfId="56" applyNumberFormat="1" applyFont="1" applyFill="1" applyBorder="1">
      <alignment/>
      <protection/>
    </xf>
    <xf numFmtId="1" fontId="18" fillId="0" borderId="0" xfId="0" applyNumberFormat="1" applyFont="1" applyFill="1" applyBorder="1" applyAlignment="1">
      <alignment horizontal="right" vertical="center"/>
    </xf>
    <xf numFmtId="1" fontId="18" fillId="0" borderId="0" xfId="56" applyNumberFormat="1" applyFont="1" applyFill="1" applyBorder="1">
      <alignment/>
      <protection/>
    </xf>
    <xf numFmtId="164" fontId="18" fillId="0" borderId="0" xfId="0" applyNumberFormat="1" applyFont="1" applyFill="1" applyBorder="1" applyAlignment="1">
      <alignment horizontal="right" vertical="center"/>
    </xf>
    <xf numFmtId="0" fontId="19" fillId="0" borderId="0" xfId="56" applyFont="1" applyFill="1" applyBorder="1">
      <alignment/>
      <protection/>
    </xf>
    <xf numFmtId="9" fontId="18" fillId="0" borderId="0" xfId="15" applyFont="1" applyFill="1" applyBorder="1"/>
    <xf numFmtId="0" fontId="18" fillId="0" borderId="54" xfId="56" applyFont="1" applyFill="1" applyBorder="1" applyAlignment="1">
      <alignment horizontal="left" indent="1"/>
      <protection/>
    </xf>
    <xf numFmtId="169" fontId="18" fillId="0" borderId="55" xfId="56" applyNumberFormat="1" applyFont="1" applyFill="1" applyBorder="1" applyAlignment="1">
      <alignment horizontal="right" indent="1"/>
      <protection/>
    </xf>
    <xf numFmtId="169" fontId="18" fillId="0" borderId="56" xfId="56" applyNumberFormat="1" applyFont="1" applyFill="1" applyBorder="1" applyAlignment="1">
      <alignment horizontal="right" indent="1"/>
      <protection/>
    </xf>
    <xf numFmtId="0" fontId="18" fillId="0" borderId="56" xfId="56" applyFont="1" applyFill="1" applyBorder="1" applyAlignment="1">
      <alignment horizontal="left" indent="1"/>
      <protection/>
    </xf>
    <xf numFmtId="169" fontId="18" fillId="0" borderId="57" xfId="56" applyNumberFormat="1" applyFont="1" applyFill="1" applyBorder="1" applyAlignment="1">
      <alignment horizontal="right" indent="1"/>
      <protection/>
    </xf>
    <xf numFmtId="0" fontId="18" fillId="0" borderId="58" xfId="56" applyFont="1" applyFill="1" applyBorder="1" applyAlignment="1">
      <alignment horizontal="left" indent="1"/>
      <protection/>
    </xf>
    <xf numFmtId="0" fontId="18" fillId="0" borderId="59" xfId="56" applyFont="1" applyFill="1" applyBorder="1" applyAlignment="1">
      <alignment horizontal="left" indent="1"/>
      <protection/>
    </xf>
    <xf numFmtId="169" fontId="18" fillId="0" borderId="60" xfId="56" applyNumberFormat="1" applyFont="1" applyFill="1" applyBorder="1" applyAlignment="1">
      <alignment horizontal="right" indent="1"/>
      <protection/>
    </xf>
    <xf numFmtId="169" fontId="18" fillId="0" borderId="58" xfId="56" applyNumberFormat="1" applyFont="1" applyFill="1" applyBorder="1" applyAlignment="1">
      <alignment horizontal="right" indent="1"/>
      <protection/>
    </xf>
    <xf numFmtId="0" fontId="18" fillId="0" borderId="61" xfId="56" applyFont="1" applyFill="1" applyBorder="1" applyAlignment="1">
      <alignment horizontal="left" indent="1"/>
      <protection/>
    </xf>
    <xf numFmtId="169" fontId="18" fillId="0" borderId="34" xfId="56" applyNumberFormat="1" applyFont="1" applyFill="1" applyBorder="1" applyAlignment="1">
      <alignment horizontal="right" indent="1"/>
      <protection/>
    </xf>
    <xf numFmtId="169" fontId="18" fillId="0" borderId="61" xfId="56" applyNumberFormat="1" applyFont="1" applyFill="1" applyBorder="1" applyAlignment="1">
      <alignment horizontal="right" indent="1"/>
      <protection/>
    </xf>
  </cellXfs>
  <cellStyles count="50">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2" xfId="59"/>
    <cellStyle name="Title" xfId="60"/>
    <cellStyle name="Total" xfId="61"/>
    <cellStyle name="Warning Text" xfId="62"/>
    <cellStyle name="NumberCellStyle" xfId="63"/>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D1BBAF"/>
      <rgbColor rgb="0074B0B7"/>
      <rgbColor rgb="00912A71"/>
      <rgbColor rgb="00006A72"/>
      <rgbColor rgb="00543F4B"/>
      <rgbColor rgb="00FF0000"/>
      <rgbColor rgb="0000FFFF"/>
      <rgbColor rgb="00800000"/>
      <rgbColor rgb="00008000"/>
      <rgbColor rgb="00000080"/>
      <rgbColor rgb="00808000"/>
      <rgbColor rgb="00800080"/>
      <rgbColor rgb="00008080"/>
      <rgbColor rgb="00C0C0C0"/>
      <rgbColor rgb="00808080"/>
      <rgbColor rgb="009D8D85"/>
      <rgbColor rgb="0074AFB6"/>
      <rgbColor rgb="00922B71"/>
      <rgbColor rgb="00026A72"/>
      <rgbColor rgb="00543F4B"/>
      <rgbColor rgb="00DFD7D1"/>
      <rgbColor rgb="00DFE1DE"/>
      <rgbColor rgb="00B2D2D6"/>
      <rgbColor rgb="009D8D85"/>
      <rgbColor rgb="0074AFB6"/>
      <rgbColor rgb="00922B71"/>
      <rgbColor rgb="00026A72"/>
      <rgbColor rgb="00543F4B"/>
      <rgbColor rgb="00DFD7D1"/>
      <rgbColor rgb="00DFE1DE"/>
      <rgbColor rgb="00B2D2D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microsoft.com/office/2017/10/relationships/person" Target="persons/person.xml" /><Relationship Id="rId2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'Figure 1'!$B$17</c:f>
              <c:strCache>
                <c:ptCount val="1"/>
                <c:pt idx="0">
                  <c:v>EU</c:v>
                </c:pt>
              </c:strCache>
            </c:strRef>
          </c:tx>
          <c:spPr>
            <a:ln w="28575" cap="rnd" cmpd="sng">
              <a:solidFill>
                <a:srgbClr val="B9C31E">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bg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'Figure 1'!$C$16:$M$16</c:f>
              <c:strCache/>
            </c:strRef>
          </c:cat>
          <c:val>
            <c:numRef>
              <c:f>'Figure 1'!$C$17:$M$17</c:f>
              <c:numCache/>
            </c:numRef>
          </c:val>
          <c:smooth val="0"/>
        </c:ser>
        <c:marker val="1"/>
        <c:axId val="19547069"/>
        <c:axId val="41705894"/>
      </c:lineChart>
      <c:catAx>
        <c:axId val="19547069"/>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41705894"/>
        <c:crosses val="autoZero"/>
        <c:auto val="1"/>
        <c:lblOffset val="100"/>
        <c:noMultiLvlLbl val="0"/>
      </c:catAx>
      <c:valAx>
        <c:axId val="41705894"/>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9547069"/>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5"/>
          <c:y val="0.0495"/>
          <c:w val="0.928"/>
          <c:h val="0.7555"/>
        </c:manualLayout>
      </c:layout>
      <c:barChart>
        <c:barDir val="col"/>
        <c:grouping val="clustered"/>
        <c:varyColors val="0"/>
        <c:ser>
          <c:idx val="0"/>
          <c:order val="0"/>
          <c:tx>
            <c:strRef>
              <c:f>'Figure 5'!$C$5</c:f>
              <c:strCache>
                <c:ptCount val="1"/>
                <c:pt idx="0">
                  <c:v>2012</c:v>
                </c:pt>
              </c:strCache>
            </c:strRef>
          </c:tx>
          <c:spPr>
            <a:solidFill>
              <a:srgbClr val="B9C31E">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5'!$B$6:$B$24</c:f>
              <c:strCache/>
            </c:strRef>
          </c:cat>
          <c:val>
            <c:numRef>
              <c:f>'Figure 5'!$C$6:$C$24</c:f>
              <c:numCache/>
            </c:numRef>
          </c:val>
        </c:ser>
        <c:ser>
          <c:idx val="1"/>
          <c:order val="1"/>
          <c:tx>
            <c:strRef>
              <c:f>'Figure 5'!$D$5</c:f>
              <c:strCache>
                <c:ptCount val="1"/>
                <c:pt idx="0">
                  <c:v>2021</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5'!$B$6:$B$24</c:f>
              <c:strCache/>
            </c:strRef>
          </c:cat>
          <c:val>
            <c:numRef>
              <c:f>'Figure 5'!$D$6:$D$24</c:f>
              <c:numCache/>
            </c:numRef>
          </c:val>
        </c:ser>
        <c:ser>
          <c:idx val="2"/>
          <c:order val="2"/>
          <c:tx>
            <c:strRef>
              <c:f>'Figure 5'!$E$5</c:f>
              <c:strCache>
                <c:ptCount val="1"/>
                <c:pt idx="0">
                  <c:v>2022</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5'!$B$6:$B$24</c:f>
              <c:strCache/>
            </c:strRef>
          </c:cat>
          <c:val>
            <c:numRef>
              <c:f>'Figure 5'!$E$6:$E$24</c:f>
              <c:numCache/>
            </c:numRef>
          </c:val>
        </c:ser>
        <c:overlap val="-27"/>
        <c:gapWidth val="219"/>
        <c:axId val="31260769"/>
        <c:axId val="12911466"/>
      </c:barChart>
      <c:catAx>
        <c:axId val="31260769"/>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12911466"/>
        <c:crosses val="autoZero"/>
        <c:auto val="1"/>
        <c:lblOffset val="100"/>
        <c:noMultiLvlLbl val="0"/>
      </c:catAx>
      <c:valAx>
        <c:axId val="12911466"/>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31260769"/>
        <c:crosses val="autoZero"/>
        <c:crossBetween val="between"/>
        <c:dispUnits/>
      </c:valAx>
      <c:spPr>
        <a:noFill/>
        <a:ln>
          <a:noFill/>
        </a:ln>
      </c:spPr>
    </c:plotArea>
    <c:legend>
      <c:legendPos val="b"/>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75"/>
          <c:y val="0.03275"/>
          <c:w val="0.94075"/>
          <c:h val="0.7555"/>
        </c:manualLayout>
      </c:layout>
      <c:barChart>
        <c:barDir val="col"/>
        <c:grouping val="clustered"/>
        <c:varyColors val="0"/>
        <c:ser>
          <c:idx val="0"/>
          <c:order val="0"/>
          <c:tx>
            <c:strRef>
              <c:f>'Figure 5'!$C$5</c:f>
              <c:strCache>
                <c:ptCount val="1"/>
                <c:pt idx="0">
                  <c:v>2012</c:v>
                </c:pt>
              </c:strCache>
            </c:strRef>
          </c:tx>
          <c:spPr>
            <a:solidFill>
              <a:srgbClr val="B9C31E">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5'!$B$14:$B$24</c:f>
              <c:strCache/>
            </c:strRef>
          </c:cat>
          <c:val>
            <c:numRef>
              <c:f>'Figure 5'!$C$14:$C$24</c:f>
              <c:numCache/>
            </c:numRef>
          </c:val>
        </c:ser>
        <c:ser>
          <c:idx val="1"/>
          <c:order val="1"/>
          <c:tx>
            <c:strRef>
              <c:f>'Figure 5'!$D$5</c:f>
              <c:strCache>
                <c:ptCount val="1"/>
                <c:pt idx="0">
                  <c:v>2021</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5'!$B$14:$B$24</c:f>
              <c:strCache/>
            </c:strRef>
          </c:cat>
          <c:val>
            <c:numRef>
              <c:f>'Figure 5'!$D$14:$D$24</c:f>
              <c:numCache/>
            </c:numRef>
          </c:val>
        </c:ser>
        <c:ser>
          <c:idx val="2"/>
          <c:order val="2"/>
          <c:tx>
            <c:strRef>
              <c:f>'Figure 5'!$E$5</c:f>
              <c:strCache>
                <c:ptCount val="1"/>
                <c:pt idx="0">
                  <c:v>2022</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5'!$B$14:$B$24</c:f>
              <c:strCache/>
            </c:strRef>
          </c:cat>
          <c:val>
            <c:numRef>
              <c:f>'Figure 5'!$E$14:$E$24</c:f>
              <c:numCache/>
            </c:numRef>
          </c:val>
        </c:ser>
        <c:overlap val="-27"/>
        <c:gapWidth val="219"/>
        <c:axId val="49094331"/>
        <c:axId val="39195796"/>
      </c:barChart>
      <c:catAx>
        <c:axId val="4909433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39195796"/>
        <c:crosses val="autoZero"/>
        <c:auto val="1"/>
        <c:lblOffset val="100"/>
        <c:noMultiLvlLbl val="0"/>
      </c:catAx>
      <c:valAx>
        <c:axId val="39195796"/>
        <c:scaling>
          <c:orientation val="minMax"/>
          <c:max val="11"/>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9094331"/>
        <c:crosses val="autoZero"/>
        <c:crossBetween val="between"/>
        <c:dispUnits/>
        <c:majorUnit val="1"/>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Inland waterway freight transport, 2012, 2021 and 2022</a:t>
            </a:r>
            <a:r>
              <a:rPr lang="en-US" cap="none" sz="1600" b="0" u="none" baseline="0">
                <a:latin typeface="Arial"/>
                <a:ea typeface="Arial"/>
                <a:cs typeface="Arial"/>
              </a:rPr>
              <a:t>
(million tonnes)</a:t>
            </a:r>
          </a:p>
        </c:rich>
      </c:tx>
      <c:layout>
        <c:manualLayout>
          <c:xMode val="edge"/>
          <c:yMode val="edge"/>
          <c:x val="0.004"/>
          <c:y val="0.00525"/>
        </c:manualLayout>
      </c:layout>
      <c:overlay val="0"/>
      <c:spPr>
        <a:noFill/>
        <a:ln>
          <a:noFill/>
        </a:ln>
      </c:spPr>
    </c:title>
    <c:plotArea>
      <c:layout>
        <c:manualLayout>
          <c:xMode val="edge"/>
          <c:yMode val="edge"/>
          <c:x val="0.004"/>
          <c:y val="0.00525"/>
          <c:w val="0"/>
          <c:h val="0"/>
        </c:manualLayout>
      </c:layout>
      <c:barChart>
        <c:barDir val="col"/>
        <c:grouping val="clustered"/>
        <c:varyColors val="0"/>
        <c:ser>
          <c:idx val="0"/>
          <c:order val="0"/>
          <c:tx>
            <c:strRef>
              <c:f>'Figure 5'!$A$2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5'!$B$1</c:f>
              <c:numCache/>
            </c:numRef>
          </c:cat>
          <c:val>
            <c:numRef>
              <c:f>'Figure 5'!$B$2</c:f>
              <c:numCache/>
            </c:numRef>
          </c:val>
        </c:ser>
        <c:axId val="17217845"/>
        <c:axId val="20742878"/>
      </c:barChart>
      <c:catAx>
        <c:axId val="17217845"/>
        <c:scaling>
          <c:orientation val="minMax"/>
        </c:scaling>
        <c:axPos val="b"/>
        <c:delete val="1"/>
        <c:majorTickMark val="out"/>
        <c:minorTickMark val="none"/>
        <c:tickLblPos val="nextTo"/>
        <c:crossAx val="20742878"/>
        <c:crosses val="autoZero"/>
        <c:auto val="1"/>
        <c:lblOffset val="100"/>
        <c:noMultiLvlLbl val="0"/>
      </c:catAx>
      <c:valAx>
        <c:axId val="20742878"/>
        <c:scaling>
          <c:orientation val="minMax"/>
        </c:scaling>
        <c:axPos val="l"/>
        <c:delete val="1"/>
        <c:majorTickMark val="out"/>
        <c:minorTickMark val="none"/>
        <c:tickLblPos val="nextTo"/>
        <c:crossAx val="17217845"/>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1"/>
          <c:y val="0.02975"/>
          <c:w val="0.944"/>
          <c:h val="0.7165"/>
        </c:manualLayout>
      </c:layout>
      <c:barChart>
        <c:barDir val="col"/>
        <c:grouping val="clustered"/>
        <c:varyColors val="0"/>
        <c:ser>
          <c:idx val="1"/>
          <c:order val="0"/>
          <c:tx>
            <c:strRef>
              <c:f>'Figure 6'!$C$5</c:f>
              <c:strCache>
                <c:ptCount val="1"/>
                <c:pt idx="0">
                  <c:v>2012</c:v>
                </c:pt>
              </c:strCache>
            </c:strRef>
          </c:tx>
          <c:spPr>
            <a:solidFill>
              <a:srgbClr val="B9C31E">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6'!$B$6:$B$24</c:f>
              <c:strCache/>
            </c:strRef>
          </c:cat>
          <c:val>
            <c:numRef>
              <c:f>'Figure 6'!$C$6:$C$24</c:f>
              <c:numCache/>
            </c:numRef>
          </c:val>
        </c:ser>
        <c:ser>
          <c:idx val="0"/>
          <c:order val="1"/>
          <c:tx>
            <c:strRef>
              <c:f>'Figure 6'!$D$5</c:f>
              <c:strCache>
                <c:ptCount val="1"/>
                <c:pt idx="0">
                  <c:v>2021</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6'!$B$6:$B$24</c:f>
              <c:strCache/>
            </c:strRef>
          </c:cat>
          <c:val>
            <c:numRef>
              <c:f>'Figure 6'!$D$6:$D$24</c:f>
              <c:numCache/>
            </c:numRef>
          </c:val>
        </c:ser>
        <c:ser>
          <c:idx val="2"/>
          <c:order val="2"/>
          <c:tx>
            <c:strRef>
              <c:f>'Figure 6'!$E$5</c:f>
              <c:strCache>
                <c:ptCount val="1"/>
                <c:pt idx="0">
                  <c:v>2022</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6'!$B$6:$B$24</c:f>
              <c:strCache/>
            </c:strRef>
          </c:cat>
          <c:val>
            <c:numRef>
              <c:f>'Figure 6'!$E$6:$E$24</c:f>
              <c:numCache/>
            </c:numRef>
          </c:val>
        </c:ser>
        <c:overlap val="-27"/>
        <c:gapWidth val="219"/>
        <c:axId val="52468175"/>
        <c:axId val="2451528"/>
      </c:barChart>
      <c:catAx>
        <c:axId val="52468175"/>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2451528"/>
        <c:crosses val="autoZero"/>
        <c:auto val="1"/>
        <c:lblOffset val="100"/>
        <c:noMultiLvlLbl val="0"/>
      </c:catAx>
      <c:valAx>
        <c:axId val="2451528"/>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2468175"/>
        <c:crosses val="autoZero"/>
        <c:crossBetween val="between"/>
        <c:dispUnits/>
        <c:majorUnit val="2"/>
      </c:valAx>
      <c:spPr>
        <a:noFill/>
        <a:ln>
          <a:noFill/>
        </a:ln>
      </c:spPr>
    </c:plotArea>
    <c:legend>
      <c:legendPos val="b"/>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'Figure 6'!$C$5</c:f>
              <c:strCache>
                <c:ptCount val="1"/>
                <c:pt idx="0">
                  <c:v>2012</c:v>
                </c:pt>
              </c:strCache>
            </c:strRef>
          </c:tx>
          <c:spPr>
            <a:solidFill>
              <a:srgbClr val="B9C31E">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6'!$B$19:$B$24</c:f>
              <c:strCache/>
            </c:strRef>
          </c:cat>
          <c:val>
            <c:numRef>
              <c:f>'Figure 6'!$C$19:$C$24</c:f>
              <c:numCache/>
            </c:numRef>
          </c:val>
        </c:ser>
        <c:ser>
          <c:idx val="0"/>
          <c:order val="1"/>
          <c:tx>
            <c:strRef>
              <c:f>'Figure 6'!$D$5</c:f>
              <c:strCache>
                <c:ptCount val="1"/>
                <c:pt idx="0">
                  <c:v>2021</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6'!$B$19:$B$24</c:f>
              <c:strCache/>
            </c:strRef>
          </c:cat>
          <c:val>
            <c:numRef>
              <c:f>'Figure 6'!$D$19:$D$24</c:f>
              <c:numCache/>
            </c:numRef>
          </c:val>
        </c:ser>
        <c:ser>
          <c:idx val="2"/>
          <c:order val="2"/>
          <c:tx>
            <c:strRef>
              <c:f>'Figure 6'!$E$5</c:f>
              <c:strCache>
                <c:ptCount val="1"/>
                <c:pt idx="0">
                  <c:v>2022</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6'!$B$19:$B$24</c:f>
              <c:strCache/>
            </c:strRef>
          </c:cat>
          <c:val>
            <c:numRef>
              <c:f>'Figure 6'!$E$19:$E$24</c:f>
              <c:numCache/>
            </c:numRef>
          </c:val>
        </c:ser>
        <c:overlap val="-27"/>
        <c:gapWidth val="219"/>
        <c:axId val="22063753"/>
        <c:axId val="64356050"/>
      </c:barChart>
      <c:catAx>
        <c:axId val="22063753"/>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64356050"/>
        <c:crosses val="autoZero"/>
        <c:auto val="1"/>
        <c:lblOffset val="100"/>
        <c:noMultiLvlLbl val="0"/>
      </c:catAx>
      <c:valAx>
        <c:axId val="64356050"/>
        <c:scaling>
          <c:orientation val="minMax"/>
        </c:scaling>
        <c:axPos val="l"/>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22063753"/>
        <c:crosses val="autoZero"/>
        <c:crossBetween val="between"/>
        <c:dispUnits/>
        <c:minorUnit val="0.1"/>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Inland waterway freight transport, 2012, 2021 and 2022</a:t>
            </a:r>
            <a:r>
              <a:rPr lang="en-US" cap="none" sz="1600" b="0" u="none" baseline="0">
                <a:latin typeface="Arial"/>
                <a:ea typeface="Arial"/>
                <a:cs typeface="Arial"/>
              </a:rPr>
              <a:t>
(tonnes per inhabitant)</a:t>
            </a:r>
          </a:p>
        </c:rich>
      </c:tx>
      <c:layout>
        <c:manualLayout>
          <c:xMode val="edge"/>
          <c:yMode val="edge"/>
          <c:x val="0.005"/>
          <c:y val="0.00825"/>
        </c:manualLayout>
      </c:layout>
      <c:overlay val="0"/>
      <c:spPr>
        <a:noFill/>
        <a:ln>
          <a:noFill/>
        </a:ln>
      </c:spPr>
    </c:title>
    <c:plotArea>
      <c:layout>
        <c:manualLayout>
          <c:xMode val="edge"/>
          <c:yMode val="edge"/>
          <c:x val="0.005"/>
          <c:y val="0.00825"/>
          <c:w val="0"/>
          <c:h val="0"/>
        </c:manualLayout>
      </c:layout>
      <c:barChart>
        <c:barDir val="col"/>
        <c:grouping val="clustered"/>
        <c:varyColors val="0"/>
        <c:ser>
          <c:idx val="0"/>
          <c:order val="0"/>
          <c:tx>
            <c:strRef>
              <c:f>'Figure 6'!$A$2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6'!$B$1</c:f>
              <c:numCache/>
            </c:numRef>
          </c:cat>
          <c:val>
            <c:numRef>
              <c:f>'Figure 6'!$B$2</c:f>
              <c:numCache/>
            </c:numRef>
          </c:val>
        </c:ser>
        <c:axId val="42333539"/>
        <c:axId val="45457532"/>
      </c:barChart>
      <c:catAx>
        <c:axId val="42333539"/>
        <c:scaling>
          <c:orientation val="minMax"/>
        </c:scaling>
        <c:axPos val="b"/>
        <c:delete val="1"/>
        <c:majorTickMark val="out"/>
        <c:minorTickMark val="none"/>
        <c:tickLblPos val="nextTo"/>
        <c:crossAx val="45457532"/>
        <c:crosses val="autoZero"/>
        <c:auto val="1"/>
        <c:lblOffset val="100"/>
        <c:noMultiLvlLbl val="0"/>
      </c:catAx>
      <c:valAx>
        <c:axId val="45457532"/>
        <c:scaling>
          <c:orientation val="minMax"/>
        </c:scaling>
        <c:axPos val="l"/>
        <c:delete val="1"/>
        <c:majorTickMark val="out"/>
        <c:minorTickMark val="none"/>
        <c:tickLblPos val="nextTo"/>
        <c:crossAx val="42333539"/>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Inland waterway freight transport by type of goods, EU, 2022</a:t>
            </a:r>
            <a:r>
              <a:rPr lang="en-US" cap="none" sz="1000" b="0" u="none" baseline="0">
                <a:solidFill>
                  <a:srgbClr val="000000"/>
                </a:solidFill>
                <a:latin typeface="Arial"/>
                <a:ea typeface="Arial"/>
                <a:cs typeface="Arial"/>
              </a:rPr>
              <a:t>
(%, based on tonne-kilometres)</a:t>
            </a:r>
          </a:p>
        </c:rich>
      </c:tx>
      <c:layout>
        <c:manualLayout>
          <c:xMode val="edge"/>
          <c:yMode val="edge"/>
          <c:x val="0.01"/>
          <c:y val="0.0095"/>
        </c:manualLayout>
      </c:layout>
      <c:overlay val="0"/>
      <c:spPr>
        <a:noFill/>
        <a:ln>
          <a:noFill/>
        </a:ln>
      </c:spPr>
    </c:title>
    <c:plotArea>
      <c:layout>
        <c:manualLayout>
          <c:layoutTarget val="inner"/>
          <c:xMode val="edge"/>
          <c:yMode val="edge"/>
          <c:x val="0.25675"/>
          <c:y val="0.253"/>
          <c:w val="0.49375"/>
          <c:h val="0.47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B9C31E">
                  <a:lumMod val="100000"/>
                </a:srgbClr>
              </a:solidFill>
              <a:ln>
                <a:noFill/>
              </a:ln>
            </c:spPr>
          </c:dPt>
          <c:dPt>
            <c:idx val="1"/>
            <c:spPr>
              <a:solidFill>
                <a:srgbClr val="B9C31E">
                  <a:lumMod val="60000"/>
                  <a:lumOff val="40000"/>
                </a:srgbClr>
              </a:solidFill>
              <a:ln>
                <a:noFill/>
              </a:ln>
            </c:spPr>
          </c:dPt>
          <c:dPt>
            <c:idx val="2"/>
            <c:spPr>
              <a:solidFill>
                <a:srgbClr val="B9C31E">
                  <a:lumMod val="40000"/>
                  <a:lumOff val="60000"/>
                </a:srgbClr>
              </a:solidFill>
              <a:ln>
                <a:noFill/>
              </a:ln>
            </c:spPr>
          </c:dPt>
          <c:dPt>
            <c:idx val="3"/>
            <c:spPr>
              <a:solidFill>
                <a:srgbClr val="C84B96">
                  <a:lumMod val="100000"/>
                </a:srgbClr>
              </a:solidFill>
              <a:ln>
                <a:noFill/>
              </a:ln>
            </c:spPr>
          </c:dPt>
          <c:dPt>
            <c:idx val="4"/>
            <c:spPr>
              <a:solidFill>
                <a:srgbClr val="C84B96">
                  <a:lumMod val="60000"/>
                  <a:lumOff val="40000"/>
                </a:srgbClr>
              </a:solidFill>
              <a:ln>
                <a:noFill/>
              </a:ln>
            </c:spPr>
          </c:dPt>
          <c:dPt>
            <c:idx val="5"/>
            <c:spPr>
              <a:solidFill>
                <a:srgbClr val="C84B96">
                  <a:lumMod val="40000"/>
                  <a:lumOff val="60000"/>
                </a:srgbClr>
              </a:solidFill>
              <a:ln>
                <a:noFill/>
              </a:ln>
            </c:spPr>
          </c:dPt>
          <c:dPt>
            <c:idx val="6"/>
            <c:spPr>
              <a:solidFill>
                <a:srgbClr val="286EB4">
                  <a:lumMod val="100000"/>
                </a:srgbClr>
              </a:solidFill>
              <a:ln>
                <a:noFill/>
              </a:ln>
            </c:spPr>
          </c:dPt>
          <c:dPt>
            <c:idx val="7"/>
            <c:spPr>
              <a:solidFill>
                <a:srgbClr val="286EB4">
                  <a:lumMod val="60000"/>
                  <a:lumOff val="40000"/>
                </a:srgbClr>
              </a:solidFill>
              <a:ln>
                <a:noFill/>
              </a:ln>
            </c:spPr>
          </c:dPt>
          <c:dPt>
            <c:idx val="8"/>
            <c:spPr>
              <a:solidFill>
                <a:srgbClr val="D73C41">
                  <a:lumMod val="100000"/>
                </a:srgbClr>
              </a:solidFill>
              <a:ln>
                <a:noFill/>
              </a:ln>
            </c:spPr>
          </c:dPt>
          <c:dPt>
            <c:idx val="9"/>
            <c:spPr>
              <a:solidFill>
                <a:srgbClr val="D73C41">
                  <a:lumMod val="60000"/>
                  <a:lumOff val="40000"/>
                </a:srgbClr>
              </a:solidFill>
              <a:ln>
                <a:noFill/>
              </a:ln>
            </c:spPr>
          </c:dPt>
          <c:dLbls>
            <c:dLbl>
              <c:idx val="0"/>
              <c:layout>
                <c:manualLayout>
                  <c:x val="0.0075"/>
                  <c:y val="0.012"/>
                </c:manualLayout>
              </c:layout>
              <c:dLblPos val="bestFit"/>
              <c:showLegendKey val="0"/>
              <c:showVal val="0"/>
              <c:showBubbleSize val="0"/>
              <c:showCatName val="1"/>
              <c:showSerName val="0"/>
              <c:showPercent val="1"/>
            </c:dLbl>
            <c:dLbl>
              <c:idx val="1"/>
              <c:layout>
                <c:manualLayout>
                  <c:x val="0.01725"/>
                  <c:y val="-0.014"/>
                </c:manualLayout>
              </c:layout>
              <c:dLblPos val="bestFit"/>
              <c:showLegendKey val="0"/>
              <c:showVal val="0"/>
              <c:showBubbleSize val="0"/>
              <c:showCatName val="1"/>
              <c:showSerName val="0"/>
              <c:showPercent val="1"/>
            </c:dLbl>
            <c:dLbl>
              <c:idx val="2"/>
              <c:layout>
                <c:manualLayout>
                  <c:x val="0"/>
                  <c:y val="0.012"/>
                </c:manualLayout>
              </c:layout>
              <c:dLblPos val="bestFit"/>
              <c:showLegendKey val="0"/>
              <c:showVal val="0"/>
              <c:showBubbleSize val="0"/>
              <c:showCatName val="1"/>
              <c:showSerName val="0"/>
              <c:showPercent val="1"/>
            </c:dLbl>
            <c:dLbl>
              <c:idx val="3"/>
              <c:layout>
                <c:manualLayout>
                  <c:x val="0.01725"/>
                  <c:y val="0.00725"/>
                </c:manualLayout>
              </c:layout>
              <c:dLblPos val="bestFit"/>
              <c:showLegendKey val="0"/>
              <c:showVal val="0"/>
              <c:showBubbleSize val="0"/>
              <c:showCatName val="1"/>
              <c:showSerName val="0"/>
              <c:showPercent val="1"/>
            </c:dLbl>
            <c:dLbl>
              <c:idx val="4"/>
              <c:layout>
                <c:manualLayout>
                  <c:x val="0.0025"/>
                  <c:y val="0.01425"/>
                </c:manualLayout>
              </c:layout>
              <c:dLblPos val="bestFit"/>
              <c:showLegendKey val="0"/>
              <c:showVal val="0"/>
              <c:showBubbleSize val="0"/>
              <c:showCatName val="1"/>
              <c:showSerName val="0"/>
              <c:showPercent val="1"/>
            </c:dLbl>
            <c:dLbl>
              <c:idx val="5"/>
              <c:layout>
                <c:manualLayout>
                  <c:x val="0"/>
                  <c:y val="0.019"/>
                </c:manualLayout>
              </c:layout>
              <c:dLblPos val="bestFit"/>
              <c:showLegendKey val="0"/>
              <c:showVal val="0"/>
              <c:showBubbleSize val="0"/>
              <c:showCatName val="1"/>
              <c:showSerName val="0"/>
              <c:showPercent val="1"/>
            </c:dLbl>
            <c:dLbl>
              <c:idx val="6"/>
              <c:layout>
                <c:manualLayout>
                  <c:x val="-0.00975"/>
                  <c:y val="0.0285"/>
                </c:manualLayout>
              </c:layout>
              <c:dLblPos val="bestFit"/>
              <c:showLegendKey val="0"/>
              <c:showVal val="0"/>
              <c:showBubbleSize val="0"/>
              <c:showCatName val="1"/>
              <c:showSerName val="0"/>
              <c:showPercent val="1"/>
            </c:dLbl>
            <c:dLbl>
              <c:idx val="7"/>
              <c:layout>
                <c:manualLayout>
                  <c:x val="-0.03925"/>
                  <c:y val="-0.02125"/>
                </c:manualLayout>
              </c:layout>
              <c:dLblPos val="bestFit"/>
              <c:showLegendKey val="0"/>
              <c:showVal val="0"/>
              <c:showBubbleSize val="0"/>
              <c:showCatName val="1"/>
              <c:showSerName val="0"/>
              <c:showPercent val="1"/>
            </c:dLbl>
            <c:dLbl>
              <c:idx val="8"/>
              <c:layout>
                <c:manualLayout>
                  <c:x val="0.0865"/>
                  <c:y val="-0.02825"/>
                </c:manualLayout>
              </c:layout>
              <c:dLblPos val="bestFit"/>
              <c:showLegendKey val="0"/>
              <c:showVal val="0"/>
              <c:showBubbleSize val="0"/>
              <c:showCatName val="1"/>
              <c:showSerName val="0"/>
              <c:showPercent val="1"/>
            </c:dLbl>
            <c:dLbl>
              <c:idx val="9"/>
              <c:layout>
                <c:manualLayout>
                  <c:x val="0.089"/>
                  <c:y val="-0.014"/>
                </c:manualLayout>
              </c:layout>
              <c:dLblPos val="bestFit"/>
              <c:showLegendKey val="0"/>
              <c:showVal val="0"/>
              <c:showBubbleSize val="0"/>
              <c:showCatName val="1"/>
              <c:showSerName val="0"/>
              <c:showPercent val="1"/>
            </c:dLbl>
            <c:numFmt formatCode="0.0_i%" sourceLinked="0"/>
            <c:spPr>
              <a:noFill/>
              <a:ln>
                <a:noFill/>
              </a:ln>
            </c:spPr>
            <c:dLblPos val="outEnd"/>
            <c:showLegendKey val="0"/>
            <c:showVal val="0"/>
            <c:showBubbleSize val="0"/>
            <c:showCatName val="1"/>
            <c:showSerName val="0"/>
            <c:showLeaderLines val="1"/>
            <c:showPercent val="1"/>
          </c:dLbls>
          <c:cat>
            <c:strRef>
              <c:f>'Figures7-8'!$B$42:$B$51</c:f>
              <c:strCache/>
            </c:strRef>
          </c:cat>
          <c:val>
            <c:numRef>
              <c:f>'Figures7-8'!$D$42:$D$51</c:f>
              <c:numCache/>
            </c:numRef>
          </c:val>
        </c:ser>
      </c:pieChart>
    </c:plotArea>
    <c:plotVisOnly val="1"/>
    <c:dispBlanksAs val="zero"/>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000000000000189" r="0.75000000000000189" t="1" header="0.5" footer="0.5"/>
    <c:pageSetup paperSize="9" orientation="landscape" horizontalDpi="200" verticalDpi="200"/>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Inland waterway freight transport by type of goods, EU, change between 2021 and 2022</a:t>
            </a:r>
            <a:r>
              <a:rPr lang="en-US" cap="none" sz="1600" b="0" i="0" u="none" baseline="0">
                <a:solidFill>
                  <a:srgbClr val="000000"/>
                </a:solidFill>
                <a:latin typeface="Arial"/>
                <a:ea typeface="Arial"/>
                <a:cs typeface="Arial"/>
              </a:rPr>
              <a:t>
(%, based on tonne-kilometres)</a:t>
            </a:r>
          </a:p>
        </c:rich>
      </c:tx>
      <c:layout>
        <c:manualLayout>
          <c:xMode val="edge"/>
          <c:yMode val="edge"/>
          <c:x val="0.00525"/>
          <c:y val="0.01375"/>
        </c:manualLayout>
      </c:layout>
      <c:overlay val="0"/>
      <c:spPr>
        <a:noFill/>
        <a:ln>
          <a:noFill/>
        </a:ln>
      </c:spPr>
    </c:title>
    <c:plotArea>
      <c:layout>
        <c:manualLayout>
          <c:xMode val="edge"/>
          <c:yMode val="edge"/>
          <c:x val="0.00525"/>
          <c:y val="0.2245"/>
          <c:w val="0.99325"/>
          <c:h val="0.556"/>
        </c:manualLayout>
      </c:layout>
      <c:barChart>
        <c:barDir val="bar"/>
        <c:grouping val="clustered"/>
        <c:varyColors val="0"/>
        <c:ser>
          <c:idx val="0"/>
          <c:order val="0"/>
          <c:spPr>
            <a:solidFill>
              <a:srgbClr val="B9C31E">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'Figures7-8'!$B$42:$B$51</c:f>
              <c:strCache/>
            </c:strRef>
          </c:cat>
          <c:val>
            <c:numRef>
              <c:f>'Figures7-8'!$E$42:$E$51</c:f>
              <c:numCache/>
            </c:numRef>
          </c:val>
        </c:ser>
        <c:axId val="6464605"/>
        <c:axId val="58181446"/>
      </c:barChart>
      <c:catAx>
        <c:axId val="6464605"/>
        <c:scaling>
          <c:orientation val="maxMin"/>
        </c:scaling>
        <c:axPos val="l"/>
        <c:delete val="0"/>
        <c:numFmt formatCode="General" sourceLinked="1"/>
        <c:majorTickMark val="out"/>
        <c:minorTickMark val="none"/>
        <c:tickLblPos val="low"/>
        <c:spPr>
          <a:ln>
            <a:solidFill>
              <a:srgbClr val="000000"/>
            </a:solidFill>
            <a:prstDash val="solid"/>
          </a:ln>
        </c:spPr>
        <c:txPr>
          <a:bodyPr/>
          <a:lstStyle/>
          <a:p>
            <a:pPr>
              <a:defRPr lang="en-US" cap="none" sz="1200" b="0" i="0" u="none" baseline="0">
                <a:latin typeface="Arial"/>
                <a:ea typeface="Arial"/>
                <a:cs typeface="Arial"/>
              </a:defRPr>
            </a:pPr>
          </a:p>
        </c:txPr>
        <c:crossAx val="58181446"/>
        <c:crosses val="autoZero"/>
        <c:auto val="1"/>
        <c:lblOffset val="100"/>
        <c:noMultiLvlLbl val="0"/>
      </c:catAx>
      <c:valAx>
        <c:axId val="58181446"/>
        <c:scaling>
          <c:orientation val="minMax"/>
        </c:scaling>
        <c:axPos val="t"/>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txPr>
          <a:bodyPr/>
          <a:lstStyle/>
          <a:p>
            <a:pPr>
              <a:defRPr lang="en-US" cap="none" sz="1200" b="0" i="0" u="none" baseline="0">
                <a:latin typeface="Arial"/>
                <a:ea typeface="Arial"/>
                <a:cs typeface="Arial"/>
              </a:defRPr>
            </a:pPr>
          </a:p>
        </c:txPr>
        <c:crossAx val="6464605"/>
        <c:crosses val="max"/>
        <c:crossBetween val="between"/>
        <c:dispUnits/>
      </c:valAx>
      <c:spPr>
        <a:noFill/>
        <a:ln w="25400">
          <a:noFill/>
        </a:ln>
      </c:spPr>
    </c:plotArea>
    <c:plotVisOnly val="1"/>
    <c:dispBlanksAs val="gap"/>
    <c:showDLblsOverMax val="0"/>
  </c:chart>
  <c:spPr>
    <a:ln>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000000000000167" l="0.70000000000000062" r="0.70000000000000062" t="0.75000000000000167" header="0.30000000000000032" footer="0.30000000000000032"/>
    <c:pageSetup paperSize="9" orientation="landscape" horizontalDpi="200" verticalDpi="200"/>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
          <c:y val="0.056"/>
          <c:w val="0.92375"/>
          <c:h val="0.777"/>
        </c:manualLayout>
      </c:layout>
      <c:barChart>
        <c:barDir val="col"/>
        <c:grouping val="clustered"/>
        <c:varyColors val="0"/>
        <c:ser>
          <c:idx val="0"/>
          <c:order val="0"/>
          <c:tx>
            <c:strRef>
              <c:f>'Figure 9'!$C$2</c:f>
              <c:strCache>
                <c:ptCount val="1"/>
                <c:pt idx="0">
                  <c:v>2012</c:v>
                </c:pt>
              </c:strCache>
            </c:strRef>
          </c:tx>
          <c:spPr>
            <a:solidFill>
              <a:srgbClr val="B9C31E">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9'!$B$3:$B$8</c:f>
              <c:strCache/>
            </c:strRef>
          </c:cat>
          <c:val>
            <c:numRef>
              <c:f>'Figure 9'!$C$3:$C$8</c:f>
              <c:numCache/>
            </c:numRef>
          </c:val>
        </c:ser>
        <c:ser>
          <c:idx val="1"/>
          <c:order val="1"/>
          <c:tx>
            <c:strRef>
              <c:f>'Figure 9'!$D$2</c:f>
              <c:strCache>
                <c:ptCount val="1"/>
                <c:pt idx="0">
                  <c:v>2021</c:v>
                </c:pt>
              </c:strCache>
            </c:strRef>
          </c:tx>
          <c:spPr>
            <a:solidFill>
              <a:srgbClr val="C84B96">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84B96">
                  <a:lumMod val="100000"/>
                </a:srgbClr>
              </a:solidFill>
              <a:ln w="25400">
                <a:solidFill>
                  <a:schemeClr val="accent2"/>
                </a:solidFill>
              </a:ln>
            </c:spPr>
          </c:dPt>
          <c:dLbls>
            <c:numFmt formatCode="General" sourceLinked="1"/>
            <c:showLegendKey val="0"/>
            <c:showVal val="0"/>
            <c:showBubbleSize val="0"/>
            <c:showCatName val="0"/>
            <c:showSerName val="0"/>
            <c:showPercent val="0"/>
          </c:dLbls>
          <c:cat>
            <c:strRef>
              <c:f>'Figure 9'!$B$3:$B$8</c:f>
              <c:strCache/>
            </c:strRef>
          </c:cat>
          <c:val>
            <c:numRef>
              <c:f>'Figure 9'!$D$3:$D$8</c:f>
              <c:numCache/>
            </c:numRef>
          </c:val>
        </c:ser>
        <c:ser>
          <c:idx val="2"/>
          <c:order val="2"/>
          <c:tx>
            <c:strRef>
              <c:f>'Figure 9'!$E$2</c:f>
              <c:strCache>
                <c:ptCount val="1"/>
                <c:pt idx="0">
                  <c:v>2022</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9'!$B$3:$B$8</c:f>
              <c:strCache/>
            </c:strRef>
          </c:cat>
          <c:val>
            <c:numRef>
              <c:f>'Figure 9'!$E$3:$E$8</c:f>
              <c:numCache/>
            </c:numRef>
          </c:val>
        </c:ser>
        <c:axId val="53870967"/>
        <c:axId val="15076656"/>
      </c:barChart>
      <c:catAx>
        <c:axId val="53870967"/>
        <c:scaling>
          <c:orientation val="minMax"/>
        </c:scaling>
        <c:axPos val="b"/>
        <c:delete val="0"/>
        <c:numFmt formatCode="General" sourceLinked="1"/>
        <c:majorTickMark val="out"/>
        <c:minorTickMark val="none"/>
        <c:tickLblPos val="nextTo"/>
        <c:spPr>
          <a:ln w="3175">
            <a:solidFill>
              <a:srgbClr val="000000"/>
            </a:solidFill>
            <a:prstDash val="solid"/>
          </a:ln>
        </c:spPr>
        <c:crossAx val="15076656"/>
        <c:crosses val="autoZero"/>
        <c:auto val="1"/>
        <c:lblOffset val="100"/>
        <c:tickLblSkip val="1"/>
        <c:noMultiLvlLbl val="0"/>
      </c:catAx>
      <c:valAx>
        <c:axId val="15076656"/>
        <c:scaling>
          <c:orientation val="minMax"/>
          <c:max val="80000000000"/>
        </c:scaling>
        <c:axPos val="l"/>
        <c:majorGridlines>
          <c:spPr>
            <a:ln w="3175">
              <a:solidFill>
                <a:srgbClr val="C0C0C0"/>
              </a:solidFill>
              <a:prstDash val="sysDash"/>
            </a:ln>
          </c:spPr>
        </c:majorGridlines>
        <c:delete val="0"/>
        <c:numFmt formatCode="###\ ###\ ###\ ##0" sourceLinked="1"/>
        <c:majorTickMark val="none"/>
        <c:minorTickMark val="none"/>
        <c:tickLblPos val="nextTo"/>
        <c:spPr>
          <a:noFill/>
          <a:ln w="9525">
            <a:noFill/>
            <a:prstDash val="solid"/>
            <a:round/>
          </a:ln>
        </c:spPr>
        <c:crossAx val="53870967"/>
        <c:crosses val="autoZero"/>
        <c:crossBetween val="between"/>
        <c:dispUnits>
          <c:builtInUnit val="billions"/>
        </c:dispUnits>
        <c:minorUnit val="1000000000"/>
      </c:valAx>
      <c:spPr>
        <a:noFill/>
        <a:ln w="25400">
          <a:noFill/>
        </a:ln>
      </c:spPr>
    </c:plotArea>
    <c:legend>
      <c:legendPos val="b"/>
      <c:layout>
        <c:manualLayout>
          <c:xMode val="edge"/>
          <c:yMode val="edge"/>
          <c:x val="0.41175"/>
          <c:y val="0.9365"/>
          <c:w val="0.237"/>
          <c:h val="0.0455"/>
        </c:manualLayout>
      </c:layout>
      <c:overlay val="0"/>
      <c:spPr>
        <a:noFill/>
        <a:ln w="25400">
          <a:no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167" r="0.75000000000000167" t="1" header="0.5" footer="0.5"/>
    <c:pageSetup paperSize="9" orientation="landscape" horizontalDpi="200" verticalDpi="200"/>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
          <c:y val="0.056"/>
          <c:w val="0.93325"/>
          <c:h val="0.777"/>
        </c:manualLayout>
      </c:layout>
      <c:barChart>
        <c:barDir val="col"/>
        <c:grouping val="clustered"/>
        <c:varyColors val="0"/>
        <c:ser>
          <c:idx val="0"/>
          <c:order val="0"/>
          <c:tx>
            <c:strRef>
              <c:f>'Figure 9'!$C$2</c:f>
              <c:strCache>
                <c:ptCount val="1"/>
                <c:pt idx="0">
                  <c:v>2012</c:v>
                </c:pt>
              </c:strCache>
            </c:strRef>
          </c:tx>
          <c:spPr>
            <a:solidFill>
              <a:srgbClr val="B9C31E">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9'!$B$6:$B$8</c:f>
              <c:strCache/>
            </c:strRef>
          </c:cat>
          <c:val>
            <c:numRef>
              <c:f>'Figure 9'!$C$6:$C$8</c:f>
              <c:numCache/>
            </c:numRef>
          </c:val>
        </c:ser>
        <c:ser>
          <c:idx val="1"/>
          <c:order val="1"/>
          <c:tx>
            <c:strRef>
              <c:f>'Figure 9'!$D$2</c:f>
              <c:strCache>
                <c:ptCount val="1"/>
                <c:pt idx="0">
                  <c:v>2021</c:v>
                </c:pt>
              </c:strCache>
            </c:strRef>
          </c:tx>
          <c:spPr>
            <a:solidFill>
              <a:srgbClr val="C84B96">
                <a:lumMod val="100000"/>
              </a:srgbClr>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84B96">
                  <a:lumMod val="100000"/>
                </a:srgbClr>
              </a:solidFill>
              <a:ln w="25400">
                <a:solidFill>
                  <a:schemeClr val="accent2"/>
                </a:solidFill>
              </a:ln>
            </c:spPr>
          </c:dPt>
          <c:dLbls>
            <c:numFmt formatCode="General" sourceLinked="1"/>
            <c:showLegendKey val="0"/>
            <c:showVal val="0"/>
            <c:showBubbleSize val="0"/>
            <c:showCatName val="0"/>
            <c:showSerName val="0"/>
            <c:showPercent val="0"/>
          </c:dLbls>
          <c:cat>
            <c:strRef>
              <c:f>'Figure 9'!$B$6:$B$8</c:f>
              <c:strCache/>
            </c:strRef>
          </c:cat>
          <c:val>
            <c:numRef>
              <c:f>'Figure 9'!$D$6:$D$8</c:f>
              <c:numCache/>
            </c:numRef>
          </c:val>
        </c:ser>
        <c:ser>
          <c:idx val="2"/>
          <c:order val="2"/>
          <c:tx>
            <c:strRef>
              <c:f>'Figure 9'!$E$2</c:f>
              <c:strCache>
                <c:ptCount val="1"/>
                <c:pt idx="0">
                  <c:v>2022</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9'!$B$6:$B$8</c:f>
              <c:strCache/>
            </c:strRef>
          </c:cat>
          <c:val>
            <c:numRef>
              <c:f>'Figure 9'!$E$6:$E$8</c:f>
              <c:numCache/>
            </c:numRef>
          </c:val>
        </c:ser>
        <c:axId val="1472177"/>
        <c:axId val="13249594"/>
      </c:barChart>
      <c:catAx>
        <c:axId val="1472177"/>
        <c:scaling>
          <c:orientation val="minMax"/>
        </c:scaling>
        <c:axPos val="b"/>
        <c:delete val="0"/>
        <c:numFmt formatCode="General" sourceLinked="1"/>
        <c:majorTickMark val="out"/>
        <c:minorTickMark val="none"/>
        <c:tickLblPos val="nextTo"/>
        <c:spPr>
          <a:ln w="3175">
            <a:solidFill>
              <a:srgbClr val="000000"/>
            </a:solidFill>
            <a:prstDash val="solid"/>
          </a:ln>
        </c:spPr>
        <c:crossAx val="13249594"/>
        <c:crosses val="autoZero"/>
        <c:auto val="1"/>
        <c:lblOffset val="100"/>
        <c:tickLblSkip val="1"/>
        <c:noMultiLvlLbl val="0"/>
      </c:catAx>
      <c:valAx>
        <c:axId val="13249594"/>
        <c:scaling>
          <c:orientation val="minMax"/>
          <c:max val="6000000000"/>
        </c:scaling>
        <c:axPos val="l"/>
        <c:majorGridlines>
          <c:spPr>
            <a:ln w="3175">
              <a:solidFill>
                <a:srgbClr val="C0C0C0"/>
              </a:solidFill>
              <a:prstDash val="sysDash"/>
            </a:ln>
          </c:spPr>
        </c:majorGridlines>
        <c:delete val="0"/>
        <c:numFmt formatCode="###\ ###\ ###\ ##0" sourceLinked="1"/>
        <c:majorTickMark val="none"/>
        <c:minorTickMark val="none"/>
        <c:tickLblPos val="nextTo"/>
        <c:spPr>
          <a:noFill/>
          <a:ln w="9525">
            <a:noFill/>
            <a:prstDash val="solid"/>
            <a:round/>
          </a:ln>
        </c:spPr>
        <c:crossAx val="1472177"/>
        <c:crosses val="autoZero"/>
        <c:crossBetween val="between"/>
        <c:dispUnits>
          <c:builtInUnit val="billions"/>
        </c:dispUnits>
      </c:valAx>
      <c:spPr>
        <a:noFill/>
        <a:ln w="25400">
          <a:noFill/>
        </a:ln>
      </c:spPr>
    </c:plotArea>
    <c:plotVisOnly val="1"/>
    <c:dispBlanksAs val="gap"/>
    <c:showDLblsOverMax val="0"/>
  </c:chart>
  <c:spPr>
    <a:solidFill>
      <a:srgbClr val="FFFFFF"/>
    </a:solidFill>
    <a:ln w="9525">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167" r="0.75000000000000167" t="1" header="0.5" footer="0.5"/>
    <c:pageSetup paperSize="9" orientation="landscape" horizontalDpi="200" verticalDpi="2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15"/>
          <c:y val="0.13325"/>
          <c:w val="0.936"/>
          <c:h val="0.865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dPt>
            <c:idx val="0"/>
            <c:spPr>
              <a:ln w="28575">
                <a:noFill/>
              </a:ln>
            </c:spPr>
            <c:marker>
              <c:symbol val="none"/>
            </c:marker>
          </c:dPt>
          <c:dLbls>
            <c:dLbl>
              <c:idx val="0"/>
              <c:layout>
                <c:manualLayout>
                  <c:x val="0.07275"/>
                  <c:y val="-0.3975"/>
                </c:manualLayout>
              </c:layout>
              <c:txPr>
                <a:bodyPr vert="horz" rot="0" anchor="ctr"/>
                <a:lstStyle/>
                <a:p>
                  <a:pPr algn="ctr">
                    <a:defRPr lang="en-US" cap="none" sz="900" b="1" i="0" u="none" baseline="0">
                      <a:solidFill>
                        <a:srgbClr val="FF0000"/>
                      </a:solidFill>
                      <a:latin typeface="Arial"/>
                      <a:ea typeface="Arial"/>
                      <a:cs typeface="Arial"/>
                    </a:defRPr>
                  </a:pPr>
                </a:p>
              </c:txPr>
              <c:numFmt formatCode="\+0.0&quot; &quot;%;\-0.0&quot; &quot;%" sourceLinked="0"/>
              <c:spPr>
                <a:noFill/>
                <a:ln w="25400">
                  <a:noFill/>
                </a:ln>
              </c:spPr>
              <c:showLegendKey val="0"/>
              <c:showVal val="1"/>
              <c:showBubbleSize val="0"/>
              <c:showCatName val="0"/>
              <c:showSerName val="0"/>
              <c:showPercent val="0"/>
            </c:dLbl>
            <c:numFmt formatCode="0.0&quot; &quot;%" sourceLinked="0"/>
            <c:spPr>
              <a:noFill/>
              <a:ln w="25400">
                <a:noFill/>
              </a:ln>
            </c:spPr>
            <c:txPr>
              <a:bodyPr vert="horz" rot="0" anchor="ctr"/>
              <a:lstStyle/>
              <a:p>
                <a:pPr algn="ctr">
                  <a:defRPr lang="en-US" cap="none" sz="900" b="1" i="0" u="none" baseline="0">
                    <a:solidFill>
                      <a:srgbClr val="FF0000"/>
                    </a:solidFill>
                    <a:latin typeface="Arial"/>
                    <a:ea typeface="Arial"/>
                    <a:cs typeface="Arial"/>
                  </a:defRPr>
                </a:pPr>
              </a:p>
            </c:txPr>
            <c:showLegendKey val="0"/>
            <c:showVal val="1"/>
            <c:showBubbleSize val="0"/>
            <c:showCatName val="0"/>
            <c:showSerName val="1"/>
            <c:showPercent val="0"/>
          </c:dLbls>
          <c:yVal>
            <c:numRef>
              <c:f>'Figure 1'!$M$18</c:f>
              <c:numCache/>
            </c:numRef>
          </c:yVal>
          <c:smooth val="0"/>
        </c:ser>
        <c:axId val="39808727"/>
        <c:axId val="22734224"/>
      </c:scatterChart>
      <c:valAx>
        <c:axId val="39808727"/>
        <c:scaling>
          <c:orientation val="minMax"/>
        </c:scaling>
        <c:axPos val="b"/>
        <c:delete val="1"/>
        <c:majorTickMark val="out"/>
        <c:minorTickMark val="none"/>
        <c:tickLblPos val="none"/>
        <c:crossAx val="22734224"/>
        <c:crosses val="autoZero"/>
        <c:crossBetween val="midCat"/>
        <c:dispUnits/>
      </c:valAx>
      <c:valAx>
        <c:axId val="22734224"/>
        <c:scaling>
          <c:orientation val="minMax"/>
        </c:scaling>
        <c:axPos val="l"/>
        <c:delete val="1"/>
        <c:majorTickMark val="out"/>
        <c:minorTickMark val="none"/>
        <c:tickLblPos val="none"/>
        <c:crossAx val="39808727"/>
        <c:crosses val="autoZero"/>
        <c:crossBetween val="midCat"/>
        <c:dispUnits/>
      </c:valAx>
      <c:spPr>
        <a:noFill/>
        <a:ln w="25400">
          <a:noFill/>
        </a:ln>
      </c:spPr>
    </c:plotArea>
    <c:plotVisOnly val="1"/>
    <c:dispBlanksAs val="gap"/>
    <c:showDLblsOverMax val="0"/>
  </c:chart>
  <c:spPr>
    <a:noFill/>
    <a:ln w="9525">
      <a:noFill/>
    </a:ln>
  </c:spPr>
  <c:txPr>
    <a:bodyPr vert="horz" rot="0"/>
    <a:lstStyle/>
    <a:p>
      <a:pPr>
        <a:defRPr lang="en-US" cap="none" sz="150" b="0" i="0" u="none" baseline="0">
          <a:solidFill>
            <a:srgbClr val="333333"/>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189" r="0.75000000000000189" t="1" header="0.5" footer="0.5"/>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Inland waterway freight transport by type of vessel, EU, 2012, 2021 and 2022</a:t>
            </a:r>
            <a:r>
              <a:rPr lang="en-US" cap="none" sz="1600" b="0" u="none" baseline="0">
                <a:latin typeface="Arial"/>
                <a:ea typeface="Arial"/>
                <a:cs typeface="Arial"/>
              </a:rPr>
              <a:t>
(billion tonne-kilometres)</a:t>
            </a:r>
          </a:p>
        </c:rich>
      </c:tx>
      <c:layout>
        <c:manualLayout>
          <c:xMode val="edge"/>
          <c:yMode val="edge"/>
          <c:x val="0.0055"/>
          <c:y val="0.0085"/>
        </c:manualLayout>
      </c:layout>
      <c:overlay val="0"/>
      <c:spPr>
        <a:noFill/>
        <a:ln>
          <a:noFill/>
        </a:ln>
      </c:spPr>
    </c:title>
    <c:plotArea>
      <c:layout>
        <c:manualLayout>
          <c:xMode val="edge"/>
          <c:yMode val="edge"/>
          <c:x val="0.0055"/>
          <c:y val="0.0085"/>
          <c:w val="0"/>
          <c:h val="0"/>
        </c:manualLayout>
      </c:layout>
      <c:barChart>
        <c:barDir val="col"/>
        <c:grouping val="clustered"/>
        <c:varyColors val="0"/>
        <c:ser>
          <c:idx val="0"/>
          <c:order val="0"/>
          <c:tx>
            <c:strRef>
              <c:f>'Figure 9'!$A$2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9'!$B$1</c:f>
              <c:numCache/>
            </c:numRef>
          </c:cat>
          <c:val>
            <c:numRef>
              <c:f>'Figure 9'!$B$2</c:f>
              <c:numCache/>
            </c:numRef>
          </c:val>
        </c:ser>
        <c:axId val="52137483"/>
        <c:axId val="66584164"/>
      </c:barChart>
      <c:catAx>
        <c:axId val="52137483"/>
        <c:scaling>
          <c:orientation val="minMax"/>
        </c:scaling>
        <c:axPos val="b"/>
        <c:delete val="1"/>
        <c:majorTickMark val="out"/>
        <c:minorTickMark val="none"/>
        <c:tickLblPos val="nextTo"/>
        <c:crossAx val="66584164"/>
        <c:crosses val="autoZero"/>
        <c:auto val="1"/>
        <c:lblOffset val="100"/>
        <c:noMultiLvlLbl val="0"/>
      </c:catAx>
      <c:valAx>
        <c:axId val="66584164"/>
        <c:scaling>
          <c:orientation val="minMax"/>
        </c:scaling>
        <c:axPos val="l"/>
        <c:delete val="1"/>
        <c:majorTickMark val="out"/>
        <c:minorTickMark val="none"/>
        <c:tickLblPos val="nextTo"/>
        <c:crossAx val="52137483"/>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Inland waterway freight transport by type of vessel, 2022</a:t>
            </a:r>
            <a:r>
              <a:rPr lang="en-US" cap="none" sz="1600" b="0" u="none" baseline="0">
                <a:solidFill>
                  <a:srgbClr val="000000"/>
                </a:solidFill>
                <a:latin typeface="Arial"/>
                <a:ea typeface="Arial"/>
                <a:cs typeface="Arial"/>
              </a:rPr>
              <a:t>
(%, based on tonne-kilometres)</a:t>
            </a:r>
          </a:p>
        </c:rich>
      </c:tx>
      <c:layout>
        <c:manualLayout>
          <c:xMode val="edge"/>
          <c:yMode val="edge"/>
          <c:x val="0.00525"/>
          <c:y val="0.006"/>
        </c:manualLayout>
      </c:layout>
      <c:overlay val="0"/>
      <c:spPr>
        <a:noFill/>
        <a:ln>
          <a:noFill/>
        </a:ln>
      </c:spPr>
    </c:title>
    <c:plotArea>
      <c:layout>
        <c:manualLayout>
          <c:xMode val="edge"/>
          <c:yMode val="edge"/>
          <c:x val="0.01475"/>
          <c:y val="0.08775"/>
          <c:w val="0.97075"/>
          <c:h val="0.6405"/>
        </c:manualLayout>
      </c:layout>
      <c:barChart>
        <c:barDir val="col"/>
        <c:grouping val="stacked"/>
        <c:varyColors val="0"/>
        <c:ser>
          <c:idx val="0"/>
          <c:order val="0"/>
          <c:tx>
            <c:strRef>
              <c:f>'Figure 10'!$L$4</c:f>
              <c:strCache>
                <c:ptCount val="1"/>
                <c:pt idx="0">
                  <c:v>Self-propelled barge</c:v>
                </c:pt>
              </c:strCache>
            </c:strRef>
          </c:tx>
          <c:spPr>
            <a:solidFill>
              <a:srgbClr val="B9C31E">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10'!$K$5:$K$21</c:f>
              <c:strCache/>
            </c:strRef>
          </c:cat>
          <c:val>
            <c:numRef>
              <c:f>'Figure 10'!$L$5:$L$21</c:f>
              <c:numCache/>
            </c:numRef>
          </c:val>
        </c:ser>
        <c:ser>
          <c:idx val="1"/>
          <c:order val="1"/>
          <c:tx>
            <c:strRef>
              <c:f>'Figure 10'!$M$4</c:f>
              <c:strCache>
                <c:ptCount val="1"/>
                <c:pt idx="0">
                  <c:v>Barge not self-propelled</c:v>
                </c:pt>
              </c:strCache>
            </c:strRef>
          </c:tx>
          <c:spPr>
            <a:solidFill>
              <a:srgbClr val="B9C31E">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9C31E">
                  <a:lumMod val="60000"/>
                  <a:lumOff val="40000"/>
                </a:srgbClr>
              </a:solidFill>
              <a:ln>
                <a:noFill/>
              </a:ln>
            </c:spPr>
          </c:dPt>
          <c:dPt>
            <c:idx val="1"/>
            <c:invertIfNegative val="0"/>
            <c:spPr>
              <a:solidFill>
                <a:srgbClr val="B9C31E">
                  <a:lumMod val="60000"/>
                  <a:lumOff val="40000"/>
                </a:srgbClr>
              </a:solidFill>
              <a:ln>
                <a:noFill/>
              </a:ln>
            </c:spPr>
          </c:dPt>
          <c:dPt>
            <c:idx val="2"/>
            <c:invertIfNegative val="0"/>
            <c:spPr>
              <a:solidFill>
                <a:srgbClr val="B9C31E">
                  <a:lumMod val="60000"/>
                  <a:lumOff val="40000"/>
                </a:srgbClr>
              </a:solidFill>
              <a:ln>
                <a:noFill/>
              </a:ln>
            </c:spPr>
          </c:dPt>
          <c:dPt>
            <c:idx val="3"/>
            <c:invertIfNegative val="0"/>
            <c:spPr>
              <a:solidFill>
                <a:srgbClr val="B9C31E">
                  <a:lumMod val="60000"/>
                  <a:lumOff val="40000"/>
                </a:srgbClr>
              </a:solidFill>
              <a:ln>
                <a:noFill/>
              </a:ln>
            </c:spPr>
          </c:dPt>
          <c:dPt>
            <c:idx val="4"/>
            <c:invertIfNegative val="0"/>
            <c:spPr>
              <a:solidFill>
                <a:srgbClr val="B9C31E">
                  <a:lumMod val="60000"/>
                  <a:lumOff val="40000"/>
                </a:srgbClr>
              </a:solidFill>
              <a:ln>
                <a:noFill/>
              </a:ln>
            </c:spPr>
          </c:dPt>
          <c:dPt>
            <c:idx val="5"/>
            <c:invertIfNegative val="0"/>
            <c:spPr>
              <a:solidFill>
                <a:srgbClr val="B9C31E">
                  <a:lumMod val="60000"/>
                  <a:lumOff val="40000"/>
                </a:srgbClr>
              </a:solidFill>
              <a:ln>
                <a:noFill/>
              </a:ln>
            </c:spPr>
          </c:dPt>
          <c:dPt>
            <c:idx val="6"/>
            <c:invertIfNegative val="0"/>
            <c:spPr>
              <a:solidFill>
                <a:srgbClr val="B9C31E">
                  <a:lumMod val="60000"/>
                  <a:lumOff val="40000"/>
                </a:srgbClr>
              </a:solidFill>
              <a:ln>
                <a:noFill/>
              </a:ln>
            </c:spPr>
          </c:dPt>
          <c:dPt>
            <c:idx val="7"/>
            <c:invertIfNegative val="0"/>
            <c:spPr>
              <a:solidFill>
                <a:srgbClr val="B9C31E">
                  <a:lumMod val="60000"/>
                  <a:lumOff val="40000"/>
                </a:srgbClr>
              </a:solidFill>
              <a:ln>
                <a:noFill/>
              </a:ln>
            </c:spPr>
          </c:dPt>
          <c:dPt>
            <c:idx val="8"/>
            <c:invertIfNegative val="0"/>
            <c:spPr>
              <a:solidFill>
                <a:srgbClr val="B9C31E">
                  <a:lumMod val="60000"/>
                  <a:lumOff val="40000"/>
                </a:srgbClr>
              </a:solidFill>
              <a:ln>
                <a:noFill/>
              </a:ln>
            </c:spPr>
          </c:dPt>
          <c:dPt>
            <c:idx val="9"/>
            <c:invertIfNegative val="0"/>
            <c:spPr>
              <a:solidFill>
                <a:srgbClr val="B9C31E">
                  <a:lumMod val="60000"/>
                  <a:lumOff val="40000"/>
                </a:srgbClr>
              </a:solidFill>
              <a:ln>
                <a:noFill/>
              </a:ln>
            </c:spPr>
          </c:dPt>
          <c:dPt>
            <c:idx val="10"/>
            <c:invertIfNegative val="0"/>
            <c:spPr>
              <a:solidFill>
                <a:srgbClr val="B9C31E">
                  <a:lumMod val="60000"/>
                  <a:lumOff val="40000"/>
                </a:srgbClr>
              </a:solidFill>
              <a:ln>
                <a:noFill/>
              </a:ln>
            </c:spPr>
          </c:dPt>
          <c:dPt>
            <c:idx val="11"/>
            <c:invertIfNegative val="0"/>
            <c:spPr>
              <a:solidFill>
                <a:srgbClr val="B9C31E">
                  <a:lumMod val="60000"/>
                  <a:lumOff val="40000"/>
                </a:srgbClr>
              </a:solidFill>
              <a:ln>
                <a:noFill/>
              </a:ln>
            </c:spPr>
          </c:dPt>
          <c:dPt>
            <c:idx val="12"/>
            <c:invertIfNegative val="0"/>
            <c:spPr>
              <a:solidFill>
                <a:srgbClr val="B9C31E">
                  <a:lumMod val="60000"/>
                  <a:lumOff val="40000"/>
                </a:srgbClr>
              </a:solidFill>
              <a:ln>
                <a:noFill/>
              </a:ln>
            </c:spPr>
          </c:dPt>
          <c:dPt>
            <c:idx val="13"/>
            <c:invertIfNegative val="0"/>
            <c:spPr>
              <a:solidFill>
                <a:srgbClr val="B9C31E">
                  <a:lumMod val="60000"/>
                  <a:lumOff val="40000"/>
                </a:srgbClr>
              </a:solidFill>
              <a:ln>
                <a:noFill/>
              </a:ln>
            </c:spPr>
          </c:dPt>
          <c:dPt>
            <c:idx val="14"/>
            <c:invertIfNegative val="0"/>
            <c:spPr>
              <a:solidFill>
                <a:srgbClr val="B9C31E">
                  <a:lumMod val="60000"/>
                  <a:lumOff val="40000"/>
                </a:srgbClr>
              </a:solidFill>
              <a:ln>
                <a:noFill/>
              </a:ln>
            </c:spPr>
          </c:dPt>
          <c:dPt>
            <c:idx val="15"/>
            <c:invertIfNegative val="0"/>
            <c:spPr>
              <a:solidFill>
                <a:srgbClr val="B9C31E">
                  <a:lumMod val="60000"/>
                  <a:lumOff val="40000"/>
                </a:srgbClr>
              </a:solidFill>
              <a:ln>
                <a:noFill/>
              </a:ln>
            </c:spPr>
          </c:dPt>
          <c:dPt>
            <c:idx val="16"/>
            <c:invertIfNegative val="0"/>
            <c:spPr>
              <a:solidFill>
                <a:srgbClr val="B9C31E">
                  <a:lumMod val="60000"/>
                  <a:lumOff val="40000"/>
                </a:srgbClr>
              </a:solidFill>
              <a:ln>
                <a:noFill/>
              </a:ln>
            </c:spPr>
          </c:dPt>
          <c:dLbls>
            <c:numFmt formatCode="General" sourceLinked="1"/>
            <c:showLegendKey val="0"/>
            <c:showVal val="0"/>
            <c:showBubbleSize val="0"/>
            <c:showCatName val="0"/>
            <c:showSerName val="0"/>
            <c:showPercent val="0"/>
          </c:dLbls>
          <c:cat>
            <c:strRef>
              <c:f>'Figure 10'!$K$5:$K$21</c:f>
              <c:strCache/>
            </c:strRef>
          </c:cat>
          <c:val>
            <c:numRef>
              <c:f>'Figure 10'!$M$5:$M$21</c:f>
              <c:numCache/>
            </c:numRef>
          </c:val>
        </c:ser>
        <c:ser>
          <c:idx val="2"/>
          <c:order val="2"/>
          <c:tx>
            <c:strRef>
              <c:f>'Figure 10'!$N$4</c:f>
              <c:strCache>
                <c:ptCount val="1"/>
                <c:pt idx="0">
                  <c:v>Self-propelled tanker barge</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84B96">
                  <a:lumMod val="100000"/>
                </a:srgbClr>
              </a:solidFill>
              <a:ln>
                <a:noFill/>
              </a:ln>
            </c:spPr>
          </c:dPt>
          <c:dPt>
            <c:idx val="1"/>
            <c:invertIfNegative val="0"/>
            <c:spPr>
              <a:solidFill>
                <a:srgbClr val="C84B96">
                  <a:lumMod val="100000"/>
                </a:srgbClr>
              </a:solidFill>
              <a:ln>
                <a:noFill/>
              </a:ln>
            </c:spPr>
          </c:dPt>
          <c:dPt>
            <c:idx val="2"/>
            <c:invertIfNegative val="0"/>
            <c:spPr>
              <a:solidFill>
                <a:srgbClr val="C84B96">
                  <a:lumMod val="100000"/>
                </a:srgbClr>
              </a:solidFill>
              <a:ln>
                <a:noFill/>
              </a:ln>
            </c:spPr>
          </c:dPt>
          <c:dPt>
            <c:idx val="3"/>
            <c:invertIfNegative val="0"/>
            <c:spPr>
              <a:solidFill>
                <a:srgbClr val="C84B96">
                  <a:lumMod val="100000"/>
                </a:srgbClr>
              </a:solidFill>
              <a:ln>
                <a:noFill/>
              </a:ln>
            </c:spPr>
          </c:dPt>
          <c:dPt>
            <c:idx val="4"/>
            <c:invertIfNegative val="0"/>
            <c:spPr>
              <a:solidFill>
                <a:srgbClr val="C84B96">
                  <a:lumMod val="100000"/>
                </a:srgbClr>
              </a:solidFill>
              <a:ln>
                <a:noFill/>
              </a:ln>
            </c:spPr>
          </c:dPt>
          <c:dPt>
            <c:idx val="5"/>
            <c:invertIfNegative val="0"/>
            <c:spPr>
              <a:solidFill>
                <a:srgbClr val="C84B96">
                  <a:lumMod val="100000"/>
                </a:srgbClr>
              </a:solidFill>
              <a:ln>
                <a:noFill/>
              </a:ln>
            </c:spPr>
          </c:dPt>
          <c:dPt>
            <c:idx val="6"/>
            <c:invertIfNegative val="0"/>
            <c:spPr>
              <a:solidFill>
                <a:srgbClr val="C84B96">
                  <a:lumMod val="100000"/>
                </a:srgbClr>
              </a:solidFill>
              <a:ln>
                <a:noFill/>
              </a:ln>
            </c:spPr>
          </c:dPt>
          <c:dPt>
            <c:idx val="7"/>
            <c:invertIfNegative val="0"/>
            <c:spPr>
              <a:solidFill>
                <a:srgbClr val="C84B96">
                  <a:lumMod val="100000"/>
                </a:srgbClr>
              </a:solidFill>
              <a:ln>
                <a:noFill/>
              </a:ln>
            </c:spPr>
          </c:dPt>
          <c:dPt>
            <c:idx val="8"/>
            <c:invertIfNegative val="0"/>
            <c:spPr>
              <a:solidFill>
                <a:srgbClr val="C84B96">
                  <a:lumMod val="100000"/>
                </a:srgbClr>
              </a:solidFill>
              <a:ln>
                <a:noFill/>
              </a:ln>
            </c:spPr>
          </c:dPt>
          <c:dPt>
            <c:idx val="9"/>
            <c:invertIfNegative val="0"/>
            <c:spPr>
              <a:solidFill>
                <a:srgbClr val="C84B96">
                  <a:lumMod val="100000"/>
                </a:srgbClr>
              </a:solidFill>
              <a:ln>
                <a:noFill/>
              </a:ln>
            </c:spPr>
          </c:dPt>
          <c:dPt>
            <c:idx val="10"/>
            <c:invertIfNegative val="0"/>
            <c:spPr>
              <a:solidFill>
                <a:srgbClr val="C84B96">
                  <a:lumMod val="100000"/>
                </a:srgbClr>
              </a:solidFill>
              <a:ln>
                <a:noFill/>
              </a:ln>
            </c:spPr>
          </c:dPt>
          <c:dPt>
            <c:idx val="11"/>
            <c:invertIfNegative val="0"/>
            <c:spPr>
              <a:solidFill>
                <a:srgbClr val="C84B96">
                  <a:lumMod val="100000"/>
                </a:srgbClr>
              </a:solidFill>
              <a:ln>
                <a:noFill/>
              </a:ln>
            </c:spPr>
          </c:dPt>
          <c:dPt>
            <c:idx val="12"/>
            <c:invertIfNegative val="0"/>
            <c:spPr>
              <a:solidFill>
                <a:srgbClr val="C84B96">
                  <a:lumMod val="100000"/>
                </a:srgbClr>
              </a:solidFill>
              <a:ln>
                <a:noFill/>
              </a:ln>
            </c:spPr>
          </c:dPt>
          <c:dPt>
            <c:idx val="13"/>
            <c:invertIfNegative val="0"/>
            <c:spPr>
              <a:solidFill>
                <a:srgbClr val="C84B96">
                  <a:lumMod val="100000"/>
                </a:srgbClr>
              </a:solidFill>
              <a:ln>
                <a:noFill/>
              </a:ln>
            </c:spPr>
          </c:dPt>
          <c:dPt>
            <c:idx val="14"/>
            <c:invertIfNegative val="0"/>
            <c:spPr>
              <a:solidFill>
                <a:srgbClr val="C84B96">
                  <a:lumMod val="100000"/>
                </a:srgbClr>
              </a:solidFill>
              <a:ln>
                <a:noFill/>
              </a:ln>
            </c:spPr>
          </c:dPt>
          <c:dPt>
            <c:idx val="15"/>
            <c:invertIfNegative val="0"/>
            <c:spPr>
              <a:solidFill>
                <a:srgbClr val="C84B96">
                  <a:lumMod val="100000"/>
                </a:srgbClr>
              </a:solidFill>
              <a:ln>
                <a:noFill/>
              </a:ln>
            </c:spPr>
          </c:dPt>
          <c:dPt>
            <c:idx val="16"/>
            <c:invertIfNegative val="0"/>
            <c:spPr>
              <a:solidFill>
                <a:srgbClr val="C84B96">
                  <a:lumMod val="100000"/>
                </a:srgbClr>
              </a:solidFill>
              <a:ln>
                <a:noFill/>
              </a:ln>
            </c:spPr>
          </c:dPt>
          <c:dLbls>
            <c:numFmt formatCode="General" sourceLinked="1"/>
            <c:showLegendKey val="0"/>
            <c:showVal val="0"/>
            <c:showBubbleSize val="0"/>
            <c:showCatName val="0"/>
            <c:showSerName val="0"/>
            <c:showPercent val="0"/>
          </c:dLbls>
          <c:cat>
            <c:strRef>
              <c:f>'Figure 10'!$K$5:$K$21</c:f>
              <c:strCache/>
            </c:strRef>
          </c:cat>
          <c:val>
            <c:numRef>
              <c:f>'Figure 10'!$N$5:$N$21</c:f>
              <c:numCache/>
            </c:numRef>
          </c:val>
        </c:ser>
        <c:ser>
          <c:idx val="3"/>
          <c:order val="3"/>
          <c:tx>
            <c:strRef>
              <c:f>'Figure 10'!$O$4</c:f>
              <c:strCache>
                <c:ptCount val="1"/>
                <c:pt idx="0">
                  <c:v>Tanker barge not self-propelled</c:v>
                </c:pt>
              </c:strCache>
            </c:strRef>
          </c:tx>
          <c:spPr>
            <a:solidFill>
              <a:srgbClr val="C84B96">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10'!$K$5:$K$21</c:f>
              <c:strCache/>
            </c:strRef>
          </c:cat>
          <c:val>
            <c:numRef>
              <c:f>'Figure 10'!$O$5:$O$21</c:f>
              <c:numCache/>
            </c:numRef>
          </c:val>
        </c:ser>
        <c:ser>
          <c:idx val="4"/>
          <c:order val="4"/>
          <c:tx>
            <c:strRef>
              <c:f>'Figure 10'!$P$4</c:f>
              <c:strCache>
                <c:ptCount val="1"/>
                <c:pt idx="0">
                  <c:v>Other goods carrying vessel</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10'!$K$5:$K$21</c:f>
              <c:strCache/>
            </c:strRef>
          </c:cat>
          <c:val>
            <c:numRef>
              <c:f>'Figure 10'!$P$5:$P$21</c:f>
              <c:numCache/>
            </c:numRef>
          </c:val>
        </c:ser>
        <c:ser>
          <c:idx val="5"/>
          <c:order val="5"/>
          <c:tx>
            <c:strRef>
              <c:f>'Figure 10'!$Q$4</c:f>
              <c:strCache>
                <c:ptCount val="1"/>
                <c:pt idx="0">
                  <c:v>Seagoing vessel</c:v>
                </c:pt>
              </c:strCache>
            </c:strRef>
          </c:tx>
          <c:spPr>
            <a:solidFill>
              <a:srgbClr val="286EB4">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10'!$K$5:$K$21</c:f>
              <c:strCache/>
            </c:strRef>
          </c:cat>
          <c:val>
            <c:numRef>
              <c:f>'Figure 10'!$Q$5:$Q$21</c:f>
              <c:numCache/>
            </c:numRef>
          </c:val>
        </c:ser>
        <c:overlap val="100"/>
        <c:gapWidth val="55"/>
        <c:axId val="62386565"/>
        <c:axId val="24608174"/>
      </c:barChart>
      <c:catAx>
        <c:axId val="62386565"/>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4608174"/>
        <c:crosses val="autoZero"/>
        <c:auto val="1"/>
        <c:lblOffset val="100"/>
        <c:noMultiLvlLbl val="0"/>
      </c:catAx>
      <c:valAx>
        <c:axId val="24608174"/>
        <c:scaling>
          <c:orientation val="minMax"/>
          <c:max val="100"/>
        </c:scaling>
        <c:axPos val="l"/>
        <c:majorGridlines>
          <c:spPr>
            <a:ln w="3175" cap="flat" cmpd="sng">
              <a:solidFill>
                <a:srgbClr val="C0C0C0"/>
              </a:solidFill>
              <a:prstDash val="sysDash"/>
              <a:round/>
            </a:ln>
          </c:spPr>
        </c:majorGridlines>
        <c:delete val="0"/>
        <c:numFmt formatCode="General" sourceLinked="0"/>
        <c:majorTickMark val="none"/>
        <c:minorTickMark val="none"/>
        <c:tickLblPos val="nextTo"/>
        <c:spPr>
          <a:noFill/>
          <a:ln w="9525">
            <a:noFill/>
            <a:prstDash val="solid"/>
            <a:round/>
          </a:ln>
        </c:spPr>
        <c:crossAx val="62386565"/>
        <c:crosses val="autoZero"/>
        <c:crossBetween val="between"/>
        <c:dispUnits/>
        <c:majorUnit val="10"/>
      </c:valAx>
      <c:spPr>
        <a:noFill/>
        <a:ln>
          <a:noFill/>
        </a:ln>
      </c:spPr>
    </c:plotArea>
    <c:legend>
      <c:legendPos val="b"/>
      <c:layout>
        <c:manualLayout>
          <c:xMode val="edge"/>
          <c:yMode val="edge"/>
          <c:x val="0.117"/>
          <c:y val="0.74475"/>
          <c:w val="0.76575"/>
          <c:h val="0.05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000000000000167" r="0.75000000000000167" t="1" header="0.5" footer="0.5"/>
    <c:pageSetup paperSize="9" orientation="landscape" horizontalDpi="200" verticalDpi="200"/>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Inland waterway freight transport by nationality of vessel, EU, 2022</a:t>
            </a:r>
            <a:r>
              <a:rPr lang="en-US" cap="none" sz="1000" b="0" u="none" baseline="0">
                <a:solidFill>
                  <a:srgbClr val="000000"/>
                </a:solidFill>
                <a:latin typeface="Arial"/>
                <a:ea typeface="Arial"/>
                <a:cs typeface="Arial"/>
              </a:rPr>
              <a:t>
(%, based on tonne-kilometres)</a:t>
            </a:r>
          </a:p>
        </c:rich>
      </c:tx>
      <c:layout>
        <c:manualLayout>
          <c:xMode val="edge"/>
          <c:yMode val="edge"/>
          <c:x val="0.01"/>
          <c:y val="0.0095"/>
        </c:manualLayout>
      </c:layout>
      <c:overlay val="0"/>
      <c:spPr>
        <a:noFill/>
        <a:ln>
          <a:noFill/>
        </a:ln>
      </c:spPr>
    </c:title>
    <c:plotArea>
      <c:layout>
        <c:manualLayout>
          <c:layoutTarget val="inner"/>
          <c:xMode val="edge"/>
          <c:yMode val="edge"/>
          <c:x val="0.25675"/>
          <c:y val="0.253"/>
          <c:w val="0.49375"/>
          <c:h val="0.47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B9C31E">
                  <a:lumMod val="100000"/>
                </a:srgbClr>
              </a:solidFill>
              <a:ln w="19050">
                <a:noFill/>
              </a:ln>
            </c:spPr>
          </c:dPt>
          <c:dPt>
            <c:idx val="1"/>
            <c:spPr>
              <a:solidFill>
                <a:srgbClr val="B9C31E">
                  <a:lumMod val="60000"/>
                  <a:lumOff val="40000"/>
                </a:srgbClr>
              </a:solidFill>
              <a:ln w="19050">
                <a:noFill/>
              </a:ln>
            </c:spPr>
          </c:dPt>
          <c:dPt>
            <c:idx val="2"/>
            <c:spPr>
              <a:solidFill>
                <a:srgbClr val="B9C31E">
                  <a:lumMod val="40000"/>
                  <a:lumOff val="60000"/>
                </a:srgbClr>
              </a:solidFill>
              <a:ln w="19050">
                <a:noFill/>
              </a:ln>
            </c:spPr>
          </c:dPt>
          <c:dPt>
            <c:idx val="3"/>
            <c:spPr>
              <a:solidFill>
                <a:srgbClr val="C84B96">
                  <a:lumMod val="100000"/>
                </a:srgbClr>
              </a:solidFill>
              <a:ln w="19050">
                <a:noFill/>
              </a:ln>
            </c:spPr>
          </c:dPt>
          <c:dPt>
            <c:idx val="4"/>
            <c:spPr>
              <a:solidFill>
                <a:srgbClr val="C84B96">
                  <a:lumMod val="60000"/>
                  <a:lumOff val="40000"/>
                </a:srgbClr>
              </a:solidFill>
              <a:ln w="19050">
                <a:noFill/>
              </a:ln>
            </c:spPr>
          </c:dPt>
          <c:dPt>
            <c:idx val="5"/>
            <c:spPr>
              <a:solidFill>
                <a:srgbClr val="C84B96">
                  <a:lumMod val="40000"/>
                  <a:lumOff val="60000"/>
                </a:srgbClr>
              </a:solidFill>
              <a:ln w="19050">
                <a:noFill/>
              </a:ln>
            </c:spPr>
          </c:dPt>
          <c:dPt>
            <c:idx val="6"/>
            <c:spPr>
              <a:solidFill>
                <a:srgbClr val="286EB4">
                  <a:lumMod val="100000"/>
                </a:srgbClr>
              </a:solidFill>
              <a:ln w="19050">
                <a:noFill/>
              </a:ln>
            </c:spPr>
          </c:dPt>
          <c:dPt>
            <c:idx val="7"/>
            <c:spPr>
              <a:solidFill>
                <a:srgbClr val="286EB4">
                  <a:lumMod val="60000"/>
                  <a:lumOff val="40000"/>
                </a:srgbClr>
              </a:solidFill>
              <a:ln w="19050">
                <a:noFill/>
              </a:ln>
            </c:spPr>
          </c:dPt>
          <c:dLbls>
            <c:dLbl>
              <c:idx val="3"/>
              <c:layout>
                <c:manualLayout>
                  <c:x val="-0.0195"/>
                  <c:y val="0.01675"/>
                </c:manualLayout>
              </c:layout>
              <c:dLblPos val="bestFit"/>
              <c:showLegendKey val="0"/>
              <c:showVal val="0"/>
              <c:showBubbleSize val="0"/>
              <c:showCatName val="1"/>
              <c:showSerName val="0"/>
              <c:showPercent val="1"/>
            </c:dLbl>
            <c:dLbl>
              <c:idx val="4"/>
              <c:layout>
                <c:manualLayout>
                  <c:x val="-0.03925"/>
                  <c:y val="0.02625"/>
                </c:manualLayout>
              </c:layout>
              <c:dLblPos val="bestFit"/>
              <c:showLegendKey val="0"/>
              <c:showVal val="0"/>
              <c:showBubbleSize val="0"/>
              <c:showCatName val="1"/>
              <c:showSerName val="0"/>
              <c:showPercent val="1"/>
            </c:dLbl>
            <c:dLbl>
              <c:idx val="5"/>
              <c:layout>
                <c:manualLayout>
                  <c:x val="-0.0195"/>
                  <c:y val="0.00475"/>
                </c:manualLayout>
              </c:layout>
              <c:dLblPos val="bestFit"/>
              <c:showLegendKey val="0"/>
              <c:showVal val="0"/>
              <c:showBubbleSize val="0"/>
              <c:showCatName val="1"/>
              <c:showSerName val="0"/>
              <c:showPercent val="1"/>
            </c:dLbl>
            <c:dLbl>
              <c:idx val="6"/>
              <c:layout>
                <c:manualLayout>
                  <c:x val="0.02975"/>
                  <c:y val="-0.03325"/>
                </c:manualLayout>
              </c:layout>
              <c:dLblPos val="bestFit"/>
              <c:showLegendKey val="0"/>
              <c:showVal val="0"/>
              <c:showBubbleSize val="0"/>
              <c:showCatName val="1"/>
              <c:showSerName val="0"/>
              <c:showPercent val="1"/>
            </c:dLbl>
            <c:dLbl>
              <c:idx val="7"/>
              <c:layout>
                <c:manualLayout>
                  <c:x val="0.06675"/>
                  <c:y val="-0.0165"/>
                </c:manualLayout>
              </c:layout>
              <c:dLblPos val="bestFit"/>
              <c:showLegendKey val="0"/>
              <c:showVal val="0"/>
              <c:showBubbleSize val="0"/>
              <c:showCatName val="1"/>
              <c:showSerName val="0"/>
              <c:showPercent val="1"/>
            </c:dLbl>
            <c:numFmt formatCode="0.0_i%" sourceLinked="0"/>
            <c:spPr>
              <a:solidFill>
                <a:srgbClr val="FFFFFF"/>
              </a:solidFill>
              <a:ln>
                <a:noFill/>
              </a:ln>
            </c:spPr>
            <c:dLblPos val="outEnd"/>
            <c:showLegendKey val="0"/>
            <c:showVal val="0"/>
            <c:showBubbleSize val="0"/>
            <c:showCatName val="1"/>
            <c:showSerName val="0"/>
            <c:showLeaderLines val="0"/>
            <c:showPercent val="1"/>
          </c:dLbls>
          <c:cat>
            <c:strRef>
              <c:f>'Figure 11'!$C$8:$C$15</c:f>
              <c:strCache/>
            </c:strRef>
          </c:cat>
          <c:val>
            <c:numRef>
              <c:f>'Figure 11'!$D$8:$D$15</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0"/>
          <c:order val="0"/>
          <c:tx>
            <c:strRef>
              <c:f>'Figure 12'!$B$10</c:f>
              <c:strCache>
                <c:ptCount val="1"/>
                <c:pt idx="0">
                  <c:v>EU</c:v>
                </c:pt>
              </c:strCache>
            </c:strRef>
          </c:tx>
          <c:spPr>
            <a:ln w="28575" cap="rnd" cmpd="sng">
              <a:solidFill>
                <a:srgbClr val="B9C31E">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chemeClr val="bg1"/>
              </a:solidFill>
              <a:ln w="9525">
                <a:solidFill>
                  <a:schemeClr val="accent1"/>
                </a:solidFill>
              </a:ln>
            </c:spPr>
          </c:marker>
          <c:dLbls>
            <c:numFmt formatCode="General" sourceLinked="1"/>
            <c:showLegendKey val="0"/>
            <c:showVal val="0"/>
            <c:showBubbleSize val="0"/>
            <c:showCatName val="0"/>
            <c:showSerName val="0"/>
            <c:showLeaderLines val="1"/>
            <c:showPercent val="0"/>
          </c:dLbls>
          <c:cat>
            <c:strRef>
              <c:f>'Figure 12'!$C$9:$M$9</c:f>
              <c:strCache/>
            </c:strRef>
          </c:cat>
          <c:val>
            <c:numRef>
              <c:f>'Figure 12'!$C$10:$M$10</c:f>
              <c:numCache/>
            </c:numRef>
          </c:val>
          <c:smooth val="0"/>
        </c:ser>
        <c:marker val="1"/>
        <c:axId val="20146975"/>
        <c:axId val="47105048"/>
      </c:lineChart>
      <c:catAx>
        <c:axId val="20146975"/>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crossAx val="47105048"/>
        <c:crosses val="autoZero"/>
        <c:auto val="1"/>
        <c:lblOffset val="100"/>
        <c:noMultiLvlLbl val="0"/>
      </c:catAx>
      <c:valAx>
        <c:axId val="47105048"/>
        <c:scaling>
          <c:orientation val="minMax"/>
          <c:min val="10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0146975"/>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15"/>
          <c:y val="0.13325"/>
          <c:w val="0.936"/>
          <c:h val="0.8655"/>
        </c:manualLayout>
      </c:layout>
      <c:scatterChart>
        <c:scatterStyle val="lineMarker"/>
        <c:varyColors val="0"/>
        <c:ser>
          <c:idx val="0"/>
          <c:order val="0"/>
          <c:spPr>
            <a:ln w="28575">
              <a:noFill/>
            </a:ln>
          </c:spPr>
          <c:extLst>
            <c:ext xmlns:c14="http://schemas.microsoft.com/office/drawing/2007/8/2/chart" uri="{6F2FDCE9-48DA-4B69-8628-5D25D57E5C99}">
              <c14:invertSolidFillFmt>
                <c14:spPr>
                  <a:solidFill>
                    <a:srgbClr val="000000"/>
                  </a:solidFill>
                </c14:spPr>
              </c14:invertSolidFillFmt>
            </c:ext>
          </c:extLst>
          <c:dPt>
            <c:idx val="0"/>
            <c:spPr>
              <a:ln w="28575">
                <a:noFill/>
              </a:ln>
            </c:spPr>
            <c:marker>
              <c:symbol val="none"/>
            </c:marker>
          </c:dPt>
          <c:dLbls>
            <c:dLbl>
              <c:idx val="0"/>
              <c:layout>
                <c:manualLayout>
                  <c:x val="-0.0295"/>
                  <c:y val="-0.31"/>
                </c:manualLayout>
              </c:layout>
              <c:txPr>
                <a:bodyPr vert="horz" rot="0" anchor="ctr"/>
                <a:lstStyle/>
                <a:p>
                  <a:pPr algn="ctr">
                    <a:defRPr lang="en-US" cap="none" sz="900" b="1" i="0" u="none" baseline="0">
                      <a:solidFill>
                        <a:srgbClr val="FF0000"/>
                      </a:solidFill>
                      <a:latin typeface="Arial"/>
                      <a:ea typeface="Arial"/>
                      <a:cs typeface="Arial"/>
                    </a:defRPr>
                  </a:pPr>
                </a:p>
              </c:txPr>
              <c:numFmt formatCode="\+0.0&quot; &quot;%;\-0.0&quot; &quot;%" sourceLinked="0"/>
              <c:spPr>
                <a:noFill/>
                <a:ln w="25400">
                  <a:noFill/>
                </a:ln>
              </c:spPr>
              <c:showLegendKey val="0"/>
              <c:showVal val="1"/>
              <c:showBubbleSize val="0"/>
              <c:showCatName val="0"/>
              <c:showSerName val="0"/>
              <c:showPercent val="0"/>
            </c:dLbl>
            <c:numFmt formatCode="0.0&quot; &quot;%" sourceLinked="0"/>
            <c:spPr>
              <a:noFill/>
              <a:ln w="25400">
                <a:noFill/>
              </a:ln>
            </c:spPr>
            <c:txPr>
              <a:bodyPr vert="horz" rot="0" anchor="ctr"/>
              <a:lstStyle/>
              <a:p>
                <a:pPr algn="ctr">
                  <a:defRPr lang="en-US" cap="none" sz="900" b="1" i="0" u="none" baseline="0">
                    <a:solidFill>
                      <a:srgbClr val="FF0000"/>
                    </a:solidFill>
                    <a:latin typeface="Arial"/>
                    <a:ea typeface="Arial"/>
                    <a:cs typeface="Arial"/>
                  </a:defRPr>
                </a:pPr>
              </a:p>
            </c:txPr>
            <c:showLegendKey val="0"/>
            <c:showVal val="1"/>
            <c:showBubbleSize val="0"/>
            <c:showCatName val="0"/>
            <c:showSerName val="1"/>
            <c:showPercent val="0"/>
          </c:dLbls>
          <c:yVal>
            <c:numRef>
              <c:f>'Figure 12'!$M$8</c:f>
              <c:numCache/>
            </c:numRef>
          </c:yVal>
          <c:smooth val="0"/>
        </c:ser>
        <c:axId val="21292249"/>
        <c:axId val="57412514"/>
      </c:scatterChart>
      <c:valAx>
        <c:axId val="21292249"/>
        <c:scaling>
          <c:orientation val="minMax"/>
        </c:scaling>
        <c:axPos val="b"/>
        <c:delete val="1"/>
        <c:majorTickMark val="out"/>
        <c:minorTickMark val="none"/>
        <c:tickLblPos val="none"/>
        <c:crossAx val="57412514"/>
        <c:crosses val="autoZero"/>
        <c:crossBetween val="midCat"/>
        <c:dispUnits/>
      </c:valAx>
      <c:valAx>
        <c:axId val="57412514"/>
        <c:scaling>
          <c:orientation val="minMax"/>
        </c:scaling>
        <c:axPos val="l"/>
        <c:delete val="1"/>
        <c:majorTickMark val="out"/>
        <c:minorTickMark val="none"/>
        <c:tickLblPos val="none"/>
        <c:crossAx val="21292249"/>
        <c:crosses val="autoZero"/>
        <c:crossBetween val="midCat"/>
        <c:dispUnits/>
      </c:valAx>
      <c:spPr>
        <a:noFill/>
        <a:ln w="25400">
          <a:noFill/>
        </a:ln>
      </c:spPr>
    </c:plotArea>
    <c:plotVisOnly val="1"/>
    <c:dispBlanksAs val="gap"/>
    <c:showDLblsOverMax val="0"/>
  </c:chart>
  <c:spPr>
    <a:noFill/>
    <a:ln w="9525">
      <a:noFill/>
    </a:ln>
  </c:spPr>
  <c:txPr>
    <a:bodyPr vert="horz" rot="0"/>
    <a:lstStyle/>
    <a:p>
      <a:pPr>
        <a:defRPr lang="en-US" cap="none" sz="150" b="0" i="0" u="none" baseline="0">
          <a:solidFill>
            <a:srgbClr val="333333"/>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189" r="0.75000000000000189" t="1" header="0.5" footer="0.5"/>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Inland waterway transport of containers, EU, 2012-2022</a:t>
            </a:r>
            <a:r>
              <a:rPr lang="en-US" cap="none" sz="1600" b="0" u="none" baseline="0">
                <a:latin typeface="Arial"/>
                <a:ea typeface="Arial"/>
                <a:cs typeface="Arial"/>
              </a:rPr>
              <a:t>
(million TEU-kilometres)</a:t>
            </a:r>
          </a:p>
        </c:rich>
      </c:tx>
      <c:layout>
        <c:manualLayout>
          <c:xMode val="edge"/>
          <c:yMode val="edge"/>
          <c:x val="0.0055"/>
          <c:y val="0.012"/>
        </c:manualLayout>
      </c:layout>
      <c:overlay val="0"/>
      <c:spPr>
        <a:noFill/>
        <a:ln>
          <a:noFill/>
        </a:ln>
      </c:spPr>
    </c:title>
    <c:plotArea>
      <c:layout>
        <c:manualLayout>
          <c:xMode val="edge"/>
          <c:yMode val="edge"/>
          <c:x val="0.0055"/>
          <c:y val="0.012"/>
          <c:w val="0"/>
          <c:h val="0"/>
        </c:manualLayout>
      </c:layout>
      <c:barChart>
        <c:barDir val="col"/>
        <c:grouping val="clustered"/>
        <c:varyColors val="0"/>
        <c:ser>
          <c:idx val="0"/>
          <c:order val="0"/>
          <c:tx>
            <c:strRef>
              <c:f>'Figure 12'!$A$2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12'!$B$1</c:f>
              <c:numCache/>
            </c:numRef>
          </c:cat>
          <c:val>
            <c:numRef>
              <c:f>'Figure 12'!$B$2</c:f>
              <c:numCache/>
            </c:numRef>
          </c:val>
        </c:ser>
        <c:axId val="46950579"/>
        <c:axId val="19902028"/>
      </c:barChart>
      <c:catAx>
        <c:axId val="46950579"/>
        <c:scaling>
          <c:orientation val="minMax"/>
        </c:scaling>
        <c:axPos val="b"/>
        <c:delete val="1"/>
        <c:majorTickMark val="out"/>
        <c:minorTickMark val="none"/>
        <c:tickLblPos val="nextTo"/>
        <c:crossAx val="19902028"/>
        <c:crosses val="autoZero"/>
        <c:auto val="1"/>
        <c:lblOffset val="100"/>
        <c:noMultiLvlLbl val="0"/>
      </c:catAx>
      <c:valAx>
        <c:axId val="19902028"/>
        <c:scaling>
          <c:orientation val="minMax"/>
        </c:scaling>
        <c:axPos val="l"/>
        <c:delete val="1"/>
        <c:majorTickMark val="out"/>
        <c:minorTickMark val="none"/>
        <c:tickLblPos val="nextTo"/>
        <c:crossAx val="46950579"/>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125"/>
          <c:y val="0.08575"/>
          <c:w val="0.88825"/>
          <c:h val="0.71425"/>
        </c:manualLayout>
      </c:layout>
      <c:barChart>
        <c:barDir val="col"/>
        <c:grouping val="clustered"/>
        <c:varyColors val="0"/>
        <c:ser>
          <c:idx val="1"/>
          <c:order val="0"/>
          <c:tx>
            <c:strRef>
              <c:f>'Figure 13'!$E$2</c:f>
              <c:strCache>
                <c:ptCount val="1"/>
                <c:pt idx="0">
                  <c:v>% change from same quarter in previous year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13'!$A$7:$B$42</c:f>
              <c:multiLvlStrCache/>
            </c:multiLvlStrRef>
          </c:cat>
          <c:val>
            <c:numRef>
              <c:f>'Figure 13'!$E$7:$E$42</c:f>
              <c:numCache/>
            </c:numRef>
          </c:val>
        </c:ser>
        <c:axId val="44900525"/>
        <c:axId val="1451542"/>
      </c:barChart>
      <c:lineChart>
        <c:grouping val="standard"/>
        <c:varyColors val="0"/>
        <c:ser>
          <c:idx val="0"/>
          <c:order val="1"/>
          <c:tx>
            <c:strRef>
              <c:f>'Figure 13'!$C$2</c:f>
              <c:strCache>
                <c:ptCount val="1"/>
                <c:pt idx="0">
                  <c:v>Million TEU-kilometres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bg1"/>
              </a:solidFill>
              <a:ln>
                <a:solidFill>
                  <a:schemeClr val="accent1"/>
                </a:solidFill>
              </a:ln>
            </c:spPr>
          </c:marker>
          <c:dLbls>
            <c:numFmt formatCode="General" sourceLinked="1"/>
            <c:showLegendKey val="0"/>
            <c:showVal val="0"/>
            <c:showBubbleSize val="0"/>
            <c:showCatName val="0"/>
            <c:showSerName val="0"/>
            <c:showLeaderLines val="1"/>
            <c:showPercent val="0"/>
          </c:dLbls>
          <c:cat>
            <c:multiLvlStrRef>
              <c:f>'Figure 13'!$A$7:$B$42</c:f>
              <c:multiLvlStrCache/>
            </c:multiLvlStrRef>
          </c:cat>
          <c:val>
            <c:numRef>
              <c:f>'Figure 13'!$C$7:$C$42</c:f>
              <c:numCache/>
            </c:numRef>
          </c:val>
          <c:smooth val="0"/>
        </c:ser>
        <c:marker val="1"/>
        <c:axId val="13063879"/>
        <c:axId val="50466048"/>
      </c:lineChart>
      <c:catAx>
        <c:axId val="13063879"/>
        <c:scaling>
          <c:orientation val="minMax"/>
        </c:scaling>
        <c:axPos val="b"/>
        <c:delete val="0"/>
        <c:numFmt formatCode="General" sourceLinked="1"/>
        <c:majorTickMark val="none"/>
        <c:minorTickMark val="none"/>
        <c:tickLblPos val="nextTo"/>
        <c:spPr>
          <a:ln w="3175">
            <a:solidFill>
              <a:srgbClr val="000000"/>
            </a:solidFill>
            <a:prstDash val="solid"/>
          </a:ln>
        </c:spPr>
        <c:crossAx val="50466048"/>
        <c:crosses val="autoZero"/>
        <c:auto val="0"/>
        <c:lblOffset val="100"/>
        <c:noMultiLvlLbl val="0"/>
      </c:catAx>
      <c:valAx>
        <c:axId val="50466048"/>
        <c:scaling>
          <c:orientation val="minMax"/>
          <c:min val="0"/>
        </c:scaling>
        <c:axPos val="l"/>
        <c:majorGridlines>
          <c:spPr>
            <a:ln w="3175">
              <a:solidFill>
                <a:srgbClr val="C0C0C0"/>
              </a:solidFill>
              <a:prstDash val="sysDash"/>
            </a:ln>
          </c:spPr>
        </c:majorGridlines>
        <c:delete val="0"/>
        <c:numFmt formatCode="#,##0" sourceLinked="0"/>
        <c:majorTickMark val="cross"/>
        <c:minorTickMark val="none"/>
        <c:tickLblPos val="nextTo"/>
        <c:spPr>
          <a:ln w="9525">
            <a:noFill/>
          </a:ln>
        </c:spPr>
        <c:crossAx val="13063879"/>
        <c:crosses val="autoZero"/>
        <c:crossBetween val="between"/>
        <c:dispUnits>
          <c:builtInUnit val="millions"/>
        </c:dispUnits>
      </c:valAx>
      <c:catAx>
        <c:axId val="44900525"/>
        <c:scaling>
          <c:orientation val="minMax"/>
        </c:scaling>
        <c:axPos val="b"/>
        <c:delete val="1"/>
        <c:majorTickMark val="out"/>
        <c:minorTickMark val="none"/>
        <c:tickLblPos val="nextTo"/>
        <c:crossAx val="1451542"/>
        <c:crosses val="autoZero"/>
        <c:auto val="1"/>
        <c:lblOffset val="100"/>
        <c:noMultiLvlLbl val="0"/>
      </c:catAx>
      <c:valAx>
        <c:axId val="1451542"/>
        <c:scaling>
          <c:orientation val="minMax"/>
          <c:max val="0.6000000000000001"/>
        </c:scaling>
        <c:axPos val="l"/>
        <c:delete val="0"/>
        <c:numFmt formatCode="0%" sourceLinked="0"/>
        <c:majorTickMark val="out"/>
        <c:minorTickMark val="none"/>
        <c:tickLblPos val="nextTo"/>
        <c:spPr>
          <a:ln>
            <a:noFill/>
          </a:ln>
        </c:spPr>
        <c:crossAx val="44900525"/>
        <c:crosses val="max"/>
        <c:crossBetween val="between"/>
        <c:dispUnits/>
      </c:valAx>
      <c:spPr>
        <a:noFill/>
        <a:ln w="25400">
          <a:noFill/>
        </a:ln>
      </c:spPr>
    </c:plotArea>
    <c:legend>
      <c:legendPos val="b"/>
      <c:layout/>
      <c:overlay val="0"/>
      <c:spPr>
        <a:noFill/>
        <a:ln w="25400">
          <a:noFill/>
        </a:ln>
      </c:sp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167" r="0.75000000000000167" t="1" header="0.5" footer="0.5"/>
    <c:pageSetup paperSize="9" orientation="landscape" verticalDpi="1200"/>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Quarterly inland waterway transport of containers, EU, 2014Q1-2022Q4</a:t>
            </a:r>
            <a:r>
              <a:rPr lang="en-US" cap="none" sz="1600" b="0" u="none" baseline="0">
                <a:latin typeface="Arial"/>
                <a:ea typeface="Arial"/>
                <a:cs typeface="Arial"/>
              </a:rPr>
              <a:t>
(million TEU-kilometres, % change from same quarter in previous year)</a:t>
            </a:r>
          </a:p>
        </c:rich>
      </c:tx>
      <c:layout>
        <c:manualLayout>
          <c:xMode val="edge"/>
          <c:yMode val="edge"/>
          <c:x val="0.00475"/>
          <c:y val="0.0085"/>
        </c:manualLayout>
      </c:layout>
      <c:overlay val="0"/>
      <c:spPr>
        <a:noFill/>
        <a:ln>
          <a:noFill/>
        </a:ln>
      </c:spPr>
    </c:title>
    <c:plotArea>
      <c:layout>
        <c:manualLayout>
          <c:xMode val="edge"/>
          <c:yMode val="edge"/>
          <c:x val="0.00475"/>
          <c:y val="0.0085"/>
          <c:w val="0"/>
          <c:h val="0"/>
        </c:manualLayout>
      </c:layout>
      <c:barChart>
        <c:barDir val="col"/>
        <c:grouping val="clustered"/>
        <c:varyColors val="0"/>
        <c:ser>
          <c:idx val="0"/>
          <c:order val="0"/>
          <c:tx>
            <c:strRef>
              <c:f>'Figure 13'!$A$2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13'!$B$1</c:f>
              <c:numCache/>
            </c:numRef>
          </c:cat>
          <c:val>
            <c:numRef>
              <c:f>'Figure 13'!$B$2</c:f>
              <c:numCache/>
            </c:numRef>
          </c:val>
        </c:ser>
        <c:axId val="51541249"/>
        <c:axId val="61218058"/>
      </c:barChart>
      <c:catAx>
        <c:axId val="51541249"/>
        <c:scaling>
          <c:orientation val="minMax"/>
        </c:scaling>
        <c:axPos val="b"/>
        <c:delete val="1"/>
        <c:majorTickMark val="out"/>
        <c:minorTickMark val="none"/>
        <c:tickLblPos val="nextTo"/>
        <c:crossAx val="61218058"/>
        <c:crosses val="autoZero"/>
        <c:auto val="1"/>
        <c:lblOffset val="100"/>
        <c:noMultiLvlLbl val="0"/>
      </c:catAx>
      <c:valAx>
        <c:axId val="61218058"/>
        <c:scaling>
          <c:orientation val="minMax"/>
        </c:scaling>
        <c:axPos val="l"/>
        <c:delete val="1"/>
        <c:majorTickMark val="out"/>
        <c:minorTickMark val="none"/>
        <c:tickLblPos val="nextTo"/>
        <c:crossAx val="51541249"/>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45"/>
          <c:y val="0.03325"/>
          <c:w val="0.903"/>
          <c:h val="0.74575"/>
        </c:manualLayout>
      </c:layout>
      <c:barChart>
        <c:barDir val="col"/>
        <c:grouping val="clustered"/>
        <c:varyColors val="0"/>
        <c:ser>
          <c:idx val="0"/>
          <c:order val="0"/>
          <c:tx>
            <c:strRef>
              <c:f>'Figure 14'!$C$5</c:f>
              <c:strCache>
                <c:ptCount val="1"/>
                <c:pt idx="0">
                  <c:v>2012</c:v>
                </c:pt>
              </c:strCache>
            </c:strRef>
          </c:tx>
          <c:spPr>
            <a:solidFill>
              <a:srgbClr val="B9C31E">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14'!$B$6:$B$17</c:f>
              <c:strCache/>
            </c:strRef>
          </c:cat>
          <c:val>
            <c:numRef>
              <c:f>'Figure 14'!$C$6:$C$17</c:f>
              <c:numCache/>
            </c:numRef>
          </c:val>
        </c:ser>
        <c:ser>
          <c:idx val="1"/>
          <c:order val="1"/>
          <c:tx>
            <c:strRef>
              <c:f>'Figure 14'!$D$5</c:f>
              <c:strCache>
                <c:ptCount val="1"/>
                <c:pt idx="0">
                  <c:v>2021</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14'!$B$6:$B$17</c:f>
              <c:strCache/>
            </c:strRef>
          </c:cat>
          <c:val>
            <c:numRef>
              <c:f>'Figure 14'!$D$6:$D$17</c:f>
              <c:numCache/>
            </c:numRef>
          </c:val>
        </c:ser>
        <c:ser>
          <c:idx val="2"/>
          <c:order val="2"/>
          <c:tx>
            <c:strRef>
              <c:f>'Figure 14'!$E$5</c:f>
              <c:strCache>
                <c:ptCount val="1"/>
                <c:pt idx="0">
                  <c:v>2022</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14'!$B$6:$B$17</c:f>
              <c:strCache/>
            </c:strRef>
          </c:cat>
          <c:val>
            <c:numRef>
              <c:f>'Figure 14'!$E$6:$E$17</c:f>
              <c:numCache/>
            </c:numRef>
          </c:val>
        </c:ser>
        <c:overlap val="-27"/>
        <c:gapWidth val="219"/>
        <c:axId val="14091611"/>
        <c:axId val="59715636"/>
      </c:barChart>
      <c:catAx>
        <c:axId val="1409161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59715636"/>
        <c:crosses val="autoZero"/>
        <c:auto val="1"/>
        <c:lblOffset val="100"/>
        <c:noMultiLvlLbl val="0"/>
      </c:catAx>
      <c:valAx>
        <c:axId val="59715636"/>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4091611"/>
        <c:crosses val="autoZero"/>
        <c:crossBetween val="between"/>
        <c:dispUnits/>
      </c:valAx>
      <c:spPr>
        <a:noFill/>
        <a:ln>
          <a:noFill/>
        </a:ln>
      </c:spPr>
    </c:plotArea>
    <c:legend>
      <c:legendPos val="b"/>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75"/>
          <c:y val="0.02575"/>
          <c:w val="0.92375"/>
          <c:h val="0.6515"/>
        </c:manualLayout>
      </c:layout>
      <c:barChart>
        <c:barDir val="col"/>
        <c:grouping val="clustered"/>
        <c:varyColors val="0"/>
        <c:ser>
          <c:idx val="0"/>
          <c:order val="0"/>
          <c:tx>
            <c:strRef>
              <c:f>'Figure 14'!$C$5</c:f>
              <c:strCache>
                <c:ptCount val="1"/>
                <c:pt idx="0">
                  <c:v>2012</c:v>
                </c:pt>
              </c:strCache>
            </c:strRef>
          </c:tx>
          <c:spPr>
            <a:solidFill>
              <a:srgbClr val="B9C31E">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14'!$B$10:$B$17</c:f>
              <c:strCache/>
            </c:strRef>
          </c:cat>
          <c:val>
            <c:numRef>
              <c:f>'Figure 14'!$C$10:$C$17</c:f>
              <c:numCache/>
            </c:numRef>
          </c:val>
        </c:ser>
        <c:ser>
          <c:idx val="1"/>
          <c:order val="1"/>
          <c:tx>
            <c:strRef>
              <c:f>'Figure 14'!$D$5</c:f>
              <c:strCache>
                <c:ptCount val="1"/>
                <c:pt idx="0">
                  <c:v>2021</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14'!$B$10:$B$17</c:f>
              <c:strCache/>
            </c:strRef>
          </c:cat>
          <c:val>
            <c:numRef>
              <c:f>'Figure 14'!$D$10:$D$17</c:f>
              <c:numCache/>
            </c:numRef>
          </c:val>
        </c:ser>
        <c:ser>
          <c:idx val="2"/>
          <c:order val="2"/>
          <c:tx>
            <c:strRef>
              <c:f>'Figure 14'!$E$5</c:f>
              <c:strCache>
                <c:ptCount val="1"/>
                <c:pt idx="0">
                  <c:v>2022</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14'!$B$10:$B$17</c:f>
              <c:strCache/>
            </c:strRef>
          </c:cat>
          <c:val>
            <c:numRef>
              <c:f>'Figure 14'!$E$10:$E$17</c:f>
              <c:numCache/>
            </c:numRef>
          </c:val>
        </c:ser>
        <c:overlap val="-27"/>
        <c:gapWidth val="219"/>
        <c:axId val="569813"/>
        <c:axId val="5128318"/>
      </c:barChart>
      <c:catAx>
        <c:axId val="56981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5128318"/>
        <c:crosses val="autoZero"/>
        <c:auto val="1"/>
        <c:lblOffset val="100"/>
        <c:noMultiLvlLbl val="0"/>
      </c:catAx>
      <c:valAx>
        <c:axId val="5128318"/>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69813"/>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Inland waterway freight transport, EU, 2012-2022</a:t>
            </a:r>
            <a:r>
              <a:rPr lang="en-US" cap="none" sz="1600" b="0" u="none" baseline="0">
                <a:latin typeface="Arial"/>
                <a:ea typeface="Arial"/>
                <a:cs typeface="Arial"/>
              </a:rPr>
              <a:t>
(billion tonne-kilometres)</a:t>
            </a:r>
          </a:p>
        </c:rich>
      </c:tx>
      <c:layout>
        <c:manualLayout>
          <c:xMode val="edge"/>
          <c:yMode val="edge"/>
          <c:x val="0.0055"/>
          <c:y val="0.011"/>
        </c:manualLayout>
      </c:layout>
      <c:overlay val="0"/>
      <c:spPr>
        <a:noFill/>
        <a:ln>
          <a:noFill/>
        </a:ln>
      </c:spPr>
    </c:title>
    <c:plotArea>
      <c:layout>
        <c:manualLayout>
          <c:xMode val="edge"/>
          <c:yMode val="edge"/>
          <c:x val="0.0055"/>
          <c:y val="0.011"/>
          <c:w val="0"/>
          <c:h val="0"/>
        </c:manualLayout>
      </c:layout>
      <c:barChart>
        <c:barDir val="col"/>
        <c:grouping val="clustered"/>
        <c:varyColors val="0"/>
        <c:ser>
          <c:idx val="0"/>
          <c:order val="0"/>
          <c:tx>
            <c:strRef>
              <c:f>'Figure 1'!$A$2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1'!$B$1</c:f>
              <c:numCache/>
            </c:numRef>
          </c:cat>
          <c:val>
            <c:numRef>
              <c:f>'Figure 1'!$B$2</c:f>
              <c:numCache/>
            </c:numRef>
          </c:val>
        </c:ser>
        <c:axId val="3281425"/>
        <c:axId val="29532826"/>
      </c:barChart>
      <c:catAx>
        <c:axId val="3281425"/>
        <c:scaling>
          <c:orientation val="minMax"/>
        </c:scaling>
        <c:axPos val="b"/>
        <c:delete val="1"/>
        <c:majorTickMark val="out"/>
        <c:minorTickMark val="none"/>
        <c:tickLblPos val="nextTo"/>
        <c:crossAx val="29532826"/>
        <c:crosses val="autoZero"/>
        <c:auto val="1"/>
        <c:lblOffset val="100"/>
        <c:noMultiLvlLbl val="0"/>
      </c:catAx>
      <c:valAx>
        <c:axId val="29532826"/>
        <c:scaling>
          <c:orientation val="minMax"/>
        </c:scaling>
        <c:axPos val="l"/>
        <c:delete val="1"/>
        <c:majorTickMark val="out"/>
        <c:minorTickMark val="none"/>
        <c:tickLblPos val="nextTo"/>
        <c:crossAx val="3281425"/>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Inland waterway transport of containers, 2012, 2021 and 2022</a:t>
            </a:r>
            <a:r>
              <a:rPr lang="en-US" cap="none" sz="1600" b="0" u="none" baseline="0">
                <a:latin typeface="Arial"/>
                <a:ea typeface="Arial"/>
                <a:cs typeface="Arial"/>
              </a:rPr>
              <a:t>
(million TEU-kilometres)</a:t>
            </a:r>
          </a:p>
        </c:rich>
      </c:tx>
      <c:layout>
        <c:manualLayout>
          <c:xMode val="edge"/>
          <c:yMode val="edge"/>
          <c:x val="0.00475"/>
          <c:y val="0.0065"/>
        </c:manualLayout>
      </c:layout>
      <c:overlay val="0"/>
      <c:spPr>
        <a:noFill/>
        <a:ln>
          <a:noFill/>
        </a:ln>
      </c:spPr>
    </c:title>
    <c:plotArea>
      <c:layout>
        <c:manualLayout>
          <c:xMode val="edge"/>
          <c:yMode val="edge"/>
          <c:x val="0.00475"/>
          <c:y val="0.0065"/>
          <c:w val="0"/>
          <c:h val="0"/>
        </c:manualLayout>
      </c:layout>
      <c:barChart>
        <c:barDir val="col"/>
        <c:grouping val="clustered"/>
        <c:varyColors val="0"/>
        <c:ser>
          <c:idx val="0"/>
          <c:order val="0"/>
          <c:tx>
            <c:strRef>
              <c:f>'Figure 14'!$A$2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14'!$B$1</c:f>
              <c:numCache/>
            </c:numRef>
          </c:cat>
          <c:val>
            <c:numRef>
              <c:f>'Figure 14'!$B$2</c:f>
              <c:numCache/>
            </c:numRef>
          </c:val>
        </c:ser>
        <c:axId val="46154863"/>
        <c:axId val="12740584"/>
      </c:barChart>
      <c:catAx>
        <c:axId val="46154863"/>
        <c:scaling>
          <c:orientation val="minMax"/>
        </c:scaling>
        <c:axPos val="b"/>
        <c:delete val="1"/>
        <c:majorTickMark val="out"/>
        <c:minorTickMark val="none"/>
        <c:tickLblPos val="nextTo"/>
        <c:crossAx val="12740584"/>
        <c:crosses val="autoZero"/>
        <c:auto val="1"/>
        <c:lblOffset val="100"/>
        <c:noMultiLvlLbl val="0"/>
      </c:catAx>
      <c:valAx>
        <c:axId val="12740584"/>
        <c:scaling>
          <c:orientation val="minMax"/>
        </c:scaling>
        <c:axPos val="l"/>
        <c:delete val="1"/>
        <c:majorTickMark val="out"/>
        <c:minorTickMark val="none"/>
        <c:tickLblPos val="nextTo"/>
        <c:crossAx val="46154863"/>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Inland waterway transport of containers by loading status, 2022</a:t>
            </a:r>
            <a:r>
              <a:rPr lang="en-US" cap="none" sz="1600" b="0" u="none" baseline="0">
                <a:solidFill>
                  <a:srgbClr val="000000"/>
                </a:solidFill>
                <a:latin typeface="Arial"/>
                <a:ea typeface="Arial"/>
                <a:cs typeface="Arial"/>
              </a:rPr>
              <a:t>
(%, based on TEU-kilometres)</a:t>
            </a:r>
          </a:p>
        </c:rich>
      </c:tx>
      <c:layout>
        <c:manualLayout>
          <c:xMode val="edge"/>
          <c:yMode val="edge"/>
          <c:x val="0.00525"/>
          <c:y val="0.00775"/>
        </c:manualLayout>
      </c:layout>
      <c:overlay val="0"/>
      <c:spPr>
        <a:noFill/>
        <a:ln>
          <a:noFill/>
        </a:ln>
      </c:spPr>
    </c:title>
    <c:plotArea>
      <c:layout>
        <c:manualLayout>
          <c:xMode val="edge"/>
          <c:yMode val="edge"/>
          <c:x val="0.01475"/>
          <c:y val="0.1145"/>
          <c:w val="0.97075"/>
          <c:h val="0.67325"/>
        </c:manualLayout>
      </c:layout>
      <c:barChart>
        <c:barDir val="col"/>
        <c:grouping val="stacked"/>
        <c:varyColors val="0"/>
        <c:ser>
          <c:idx val="0"/>
          <c:order val="0"/>
          <c:tx>
            <c:strRef>
              <c:f>'Figure 15'!$C$6</c:f>
              <c:strCache>
                <c:ptCount val="1"/>
                <c:pt idx="0">
                  <c:v>Loaded</c:v>
                </c:pt>
              </c:strCache>
            </c:strRef>
          </c:tx>
          <c:spPr>
            <a:solidFill>
              <a:srgbClr val="B9C31E">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15'!$B$7:$B$20</c:f>
              <c:strCache/>
            </c:strRef>
          </c:cat>
          <c:val>
            <c:numRef>
              <c:f>'Figure 15'!$C$7:$C$20</c:f>
              <c:numCache/>
            </c:numRef>
          </c:val>
        </c:ser>
        <c:ser>
          <c:idx val="1"/>
          <c:order val="1"/>
          <c:tx>
            <c:strRef>
              <c:f>'Figure 15'!$D$6</c:f>
              <c:strCache>
                <c:ptCount val="1"/>
                <c:pt idx="0">
                  <c:v>Empty</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15'!$B$7:$B$20</c:f>
              <c:strCache/>
            </c:strRef>
          </c:cat>
          <c:val>
            <c:numRef>
              <c:f>'Figure 15'!$D$7:$D$20</c:f>
              <c:numCache/>
            </c:numRef>
          </c:val>
        </c:ser>
        <c:overlap val="100"/>
        <c:gapWidth val="55"/>
        <c:axId val="47556393"/>
        <c:axId val="25354354"/>
      </c:barChart>
      <c:catAx>
        <c:axId val="4755639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25354354"/>
        <c:crosses val="autoZero"/>
        <c:auto val="1"/>
        <c:lblOffset val="100"/>
        <c:noMultiLvlLbl val="0"/>
      </c:catAx>
      <c:valAx>
        <c:axId val="25354354"/>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7556393"/>
        <c:crosses val="autoZero"/>
        <c:crossBetween val="between"/>
        <c:dispUnits/>
      </c:valAx>
      <c:spPr>
        <a:noFill/>
        <a:ln>
          <a:noFill/>
        </a:ln>
      </c:spPr>
    </c:plotArea>
    <c:legend>
      <c:legendPos val="b"/>
      <c:layout>
        <c:manualLayout>
          <c:xMode val="edge"/>
          <c:yMode val="edge"/>
          <c:x val="0.41725"/>
          <c:y val="0.80925"/>
          <c:w val="0.1655"/>
          <c:h val="0.03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125"/>
          <c:y val="0.09075"/>
          <c:w val="0.88825"/>
          <c:h val="0.7365"/>
        </c:manualLayout>
      </c:layout>
      <c:barChart>
        <c:barDir val="col"/>
        <c:grouping val="clustered"/>
        <c:varyColors val="0"/>
        <c:ser>
          <c:idx val="1"/>
          <c:order val="0"/>
          <c:tx>
            <c:strRef>
              <c:f>'Figure 2'!$E$2</c:f>
              <c:strCache>
                <c:ptCount val="1"/>
                <c:pt idx="0">
                  <c:v>% change from same quarter in previous year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'Figure 2'!$A$7:$B$42</c:f>
              <c:multiLvlStrCache/>
            </c:multiLvlStrRef>
          </c:cat>
          <c:val>
            <c:numRef>
              <c:f>'Figure 2'!$E$7:$E$42</c:f>
              <c:numCache/>
            </c:numRef>
          </c:val>
        </c:ser>
        <c:axId val="64468843"/>
        <c:axId val="43348676"/>
      </c:barChart>
      <c:lineChart>
        <c:grouping val="standard"/>
        <c:varyColors val="0"/>
        <c:ser>
          <c:idx val="0"/>
          <c:order val="1"/>
          <c:tx>
            <c:strRef>
              <c:f>'Figure 2'!$C$2</c:f>
              <c:strCache>
                <c:ptCount val="1"/>
                <c:pt idx="0">
                  <c:v>Billion tonne-kilometres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bg1"/>
              </a:solidFill>
              <a:ln>
                <a:solidFill>
                  <a:schemeClr val="accent1"/>
                </a:solidFill>
              </a:ln>
            </c:spPr>
          </c:marker>
          <c:dLbls>
            <c:numFmt formatCode="General" sourceLinked="1"/>
            <c:showLegendKey val="0"/>
            <c:showVal val="0"/>
            <c:showBubbleSize val="0"/>
            <c:showCatName val="0"/>
            <c:showSerName val="0"/>
            <c:showLeaderLines val="1"/>
            <c:showPercent val="0"/>
          </c:dLbls>
          <c:cat>
            <c:multiLvlStrRef>
              <c:f>'Figure 2'!$A$7:$B$42</c:f>
              <c:multiLvlStrCache/>
            </c:multiLvlStrRef>
          </c:cat>
          <c:val>
            <c:numRef>
              <c:f>'Figure 2'!$C$7:$C$42</c:f>
              <c:numCache/>
            </c:numRef>
          </c:val>
          <c:smooth val="0"/>
        </c:ser>
        <c:marker val="1"/>
        <c:axId val="54593765"/>
        <c:axId val="21581838"/>
      </c:lineChart>
      <c:catAx>
        <c:axId val="54593765"/>
        <c:scaling>
          <c:orientation val="minMax"/>
        </c:scaling>
        <c:axPos val="b"/>
        <c:delete val="0"/>
        <c:numFmt formatCode="General" sourceLinked="1"/>
        <c:majorTickMark val="none"/>
        <c:minorTickMark val="none"/>
        <c:tickLblPos val="nextTo"/>
        <c:spPr>
          <a:ln w="3175">
            <a:solidFill>
              <a:srgbClr val="000000"/>
            </a:solidFill>
            <a:prstDash val="solid"/>
          </a:ln>
        </c:spPr>
        <c:crossAx val="21581838"/>
        <c:crosses val="autoZero"/>
        <c:auto val="0"/>
        <c:lblOffset val="100"/>
        <c:noMultiLvlLbl val="0"/>
      </c:catAx>
      <c:valAx>
        <c:axId val="21581838"/>
        <c:scaling>
          <c:orientation val="minMax"/>
        </c:scaling>
        <c:axPos val="l"/>
        <c:majorGridlines>
          <c:spPr>
            <a:ln w="3175">
              <a:solidFill>
                <a:srgbClr val="C0C0C0"/>
              </a:solidFill>
              <a:prstDash val="sysDash"/>
            </a:ln>
          </c:spPr>
        </c:majorGridlines>
        <c:delete val="0"/>
        <c:numFmt formatCode="#,##0" sourceLinked="0"/>
        <c:majorTickMark val="cross"/>
        <c:minorTickMark val="none"/>
        <c:tickLblPos val="nextTo"/>
        <c:spPr>
          <a:ln w="9525">
            <a:noFill/>
          </a:ln>
        </c:spPr>
        <c:crossAx val="54593765"/>
        <c:crosses val="autoZero"/>
        <c:crossBetween val="between"/>
        <c:dispUnits>
          <c:builtInUnit val="billions"/>
        </c:dispUnits>
      </c:valAx>
      <c:catAx>
        <c:axId val="64468843"/>
        <c:scaling>
          <c:orientation val="minMax"/>
        </c:scaling>
        <c:axPos val="b"/>
        <c:delete val="1"/>
        <c:majorTickMark val="out"/>
        <c:minorTickMark val="none"/>
        <c:tickLblPos val="nextTo"/>
        <c:crossAx val="43348676"/>
        <c:crosses val="autoZero"/>
        <c:auto val="1"/>
        <c:lblOffset val="100"/>
        <c:noMultiLvlLbl val="0"/>
      </c:catAx>
      <c:valAx>
        <c:axId val="43348676"/>
        <c:scaling>
          <c:orientation val="minMax"/>
          <c:max val="0.6000000000000001"/>
          <c:min val="-0.30000000000000004"/>
        </c:scaling>
        <c:axPos val="l"/>
        <c:delete val="0"/>
        <c:numFmt formatCode="0%" sourceLinked="0"/>
        <c:majorTickMark val="out"/>
        <c:minorTickMark val="none"/>
        <c:tickLblPos val="nextTo"/>
        <c:spPr>
          <a:ln>
            <a:noFill/>
          </a:ln>
        </c:spPr>
        <c:crossAx val="64468843"/>
        <c:crosses val="max"/>
        <c:crossBetween val="between"/>
        <c:dispUnits/>
      </c:valAx>
      <c:spPr>
        <a:noFill/>
        <a:ln w="25400">
          <a:noFill/>
        </a:ln>
      </c:spPr>
    </c:plotArea>
    <c:legend>
      <c:legendPos val="b"/>
      <c:layout/>
      <c:overlay val="0"/>
      <c:spPr>
        <a:noFill/>
        <a:ln w="25400">
          <a:noFill/>
        </a:ln>
      </c:spPr>
    </c:legend>
    <c:plotVisOnly val="1"/>
    <c:dispBlanksAs val="gap"/>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000000000000167" r="0.75000000000000167" t="1" header="0.5" footer="0.5"/>
    <c:pageSetup paperSize="9" orientation="landscape"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Quarterly inland waterway freight transport, EU, 2014Q1-2022Q4</a:t>
            </a:r>
            <a:r>
              <a:rPr lang="en-US" cap="none" sz="1600" b="0" u="none" baseline="0">
                <a:latin typeface="Arial"/>
                <a:ea typeface="Arial"/>
                <a:cs typeface="Arial"/>
              </a:rPr>
              <a:t>
(billion tonne-kilometres, % change from same quarter in previous year)</a:t>
            </a:r>
          </a:p>
        </c:rich>
      </c:tx>
      <c:layout>
        <c:manualLayout>
          <c:xMode val="edge"/>
          <c:yMode val="edge"/>
          <c:x val="0.0045"/>
          <c:y val="0.0085"/>
        </c:manualLayout>
      </c:layout>
      <c:overlay val="0"/>
      <c:spPr>
        <a:noFill/>
        <a:ln>
          <a:noFill/>
        </a:ln>
      </c:spPr>
    </c:title>
    <c:plotArea>
      <c:layout>
        <c:manualLayout>
          <c:xMode val="edge"/>
          <c:yMode val="edge"/>
          <c:x val="0.0045"/>
          <c:y val="0.0085"/>
          <c:w val="0"/>
          <c:h val="0"/>
        </c:manualLayout>
      </c:layout>
      <c:barChart>
        <c:barDir val="col"/>
        <c:grouping val="clustered"/>
        <c:varyColors val="0"/>
        <c:ser>
          <c:idx val="0"/>
          <c:order val="0"/>
          <c:tx>
            <c:strRef>
              <c:f>'Figure 2'!$A$2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2'!$B$1</c:f>
              <c:numCache/>
            </c:numRef>
          </c:cat>
          <c:val>
            <c:numRef>
              <c:f>'Figure 2'!$B$2</c:f>
              <c:numCache/>
            </c:numRef>
          </c:val>
        </c:ser>
        <c:axId val="60018815"/>
        <c:axId val="3298424"/>
      </c:barChart>
      <c:catAx>
        <c:axId val="60018815"/>
        <c:scaling>
          <c:orientation val="minMax"/>
        </c:scaling>
        <c:axPos val="b"/>
        <c:delete val="1"/>
        <c:majorTickMark val="out"/>
        <c:minorTickMark val="none"/>
        <c:tickLblPos val="nextTo"/>
        <c:crossAx val="3298424"/>
        <c:crosses val="autoZero"/>
        <c:auto val="1"/>
        <c:lblOffset val="100"/>
        <c:noMultiLvlLbl val="0"/>
      </c:catAx>
      <c:valAx>
        <c:axId val="3298424"/>
        <c:scaling>
          <c:orientation val="minMax"/>
        </c:scaling>
        <c:axPos val="l"/>
        <c:delete val="1"/>
        <c:majorTickMark val="out"/>
        <c:minorTickMark val="none"/>
        <c:tickLblPos val="nextTo"/>
        <c:crossAx val="60018815"/>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
          <c:y val="0.03325"/>
          <c:w val="0.86725"/>
          <c:h val="0.7115"/>
        </c:manualLayout>
      </c:layout>
      <c:barChart>
        <c:barDir val="col"/>
        <c:grouping val="clustered"/>
        <c:varyColors val="0"/>
        <c:ser>
          <c:idx val="0"/>
          <c:order val="0"/>
          <c:tx>
            <c:strRef>
              <c:f>'Figure 3'!$C$5</c:f>
              <c:strCache>
                <c:ptCount val="1"/>
                <c:pt idx="0">
                  <c:v>2012</c:v>
                </c:pt>
              </c:strCache>
            </c:strRef>
          </c:tx>
          <c:spPr>
            <a:solidFill>
              <a:srgbClr val="B9C31E">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3'!$B$6:$B$22</c:f>
              <c:strCache/>
            </c:strRef>
          </c:cat>
          <c:val>
            <c:numRef>
              <c:f>'Figure 3'!$C$6:$C$22</c:f>
              <c:numCache/>
            </c:numRef>
          </c:val>
        </c:ser>
        <c:ser>
          <c:idx val="1"/>
          <c:order val="1"/>
          <c:tx>
            <c:strRef>
              <c:f>'Figure 3'!$D$5</c:f>
              <c:strCache>
                <c:ptCount val="1"/>
                <c:pt idx="0">
                  <c:v>2021</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3'!$B$6:$B$22</c:f>
              <c:strCache/>
            </c:strRef>
          </c:cat>
          <c:val>
            <c:numRef>
              <c:f>'Figure 3'!$D$6:$D$22</c:f>
              <c:numCache/>
            </c:numRef>
          </c:val>
        </c:ser>
        <c:ser>
          <c:idx val="2"/>
          <c:order val="2"/>
          <c:tx>
            <c:strRef>
              <c:f>'Figure 3'!$E$5</c:f>
              <c:strCache>
                <c:ptCount val="1"/>
                <c:pt idx="0">
                  <c:v>2022</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3'!$B$6:$B$22</c:f>
              <c:strCache/>
            </c:strRef>
          </c:cat>
          <c:val>
            <c:numRef>
              <c:f>'Figure 3'!$E$6:$E$22</c:f>
              <c:numCache/>
            </c:numRef>
          </c:val>
        </c:ser>
        <c:overlap val="-27"/>
        <c:gapWidth val="219"/>
        <c:axId val="29685817"/>
        <c:axId val="65845762"/>
      </c:barChart>
      <c:catAx>
        <c:axId val="29685817"/>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65845762"/>
        <c:crosses val="autoZero"/>
        <c:auto val="1"/>
        <c:lblOffset val="100"/>
        <c:noMultiLvlLbl val="0"/>
      </c:catAx>
      <c:valAx>
        <c:axId val="65845762"/>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9685817"/>
        <c:crosses val="autoZero"/>
        <c:crossBetween val="between"/>
        <c:dispUnits/>
      </c:valAx>
      <c:spPr>
        <a:noFill/>
        <a:ln>
          <a:noFill/>
        </a:ln>
      </c:spPr>
    </c:plotArea>
    <c:legend>
      <c:legendPos val="b"/>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7"/>
          <c:y val="0.07475"/>
          <c:w val="0.90025"/>
          <c:h val="0.5965"/>
        </c:manualLayout>
      </c:layout>
      <c:barChart>
        <c:barDir val="col"/>
        <c:grouping val="clustered"/>
        <c:varyColors val="0"/>
        <c:ser>
          <c:idx val="0"/>
          <c:order val="0"/>
          <c:tx>
            <c:strRef>
              <c:f>'Figure 3'!$C$5</c:f>
              <c:strCache>
                <c:ptCount val="1"/>
                <c:pt idx="0">
                  <c:v>2012</c:v>
                </c:pt>
              </c:strCache>
            </c:strRef>
          </c:tx>
          <c:spPr>
            <a:solidFill>
              <a:srgbClr val="B9C31E">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3'!$B$14:$B$22</c:f>
              <c:strCache/>
            </c:strRef>
          </c:cat>
          <c:val>
            <c:numRef>
              <c:f>'Figure 3'!$C$14:$C$22</c:f>
              <c:numCache/>
            </c:numRef>
          </c:val>
        </c:ser>
        <c:ser>
          <c:idx val="1"/>
          <c:order val="1"/>
          <c:tx>
            <c:strRef>
              <c:f>'Figure 3'!$D$5</c:f>
              <c:strCache>
                <c:ptCount val="1"/>
                <c:pt idx="0">
                  <c:v>2021</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3'!$B$14:$B$22</c:f>
              <c:strCache/>
            </c:strRef>
          </c:cat>
          <c:val>
            <c:numRef>
              <c:f>'Figure 3'!$D$14:$D$22</c:f>
              <c:numCache/>
            </c:numRef>
          </c:val>
        </c:ser>
        <c:ser>
          <c:idx val="2"/>
          <c:order val="2"/>
          <c:tx>
            <c:strRef>
              <c:f>'Figure 3'!$E$5</c:f>
              <c:strCache>
                <c:ptCount val="1"/>
                <c:pt idx="0">
                  <c:v>2022</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3'!$B$14:$B$22</c:f>
              <c:strCache/>
            </c:strRef>
          </c:cat>
          <c:val>
            <c:numRef>
              <c:f>'Figure 3'!$E$14:$E$22</c:f>
              <c:numCache/>
            </c:numRef>
          </c:val>
        </c:ser>
        <c:overlap val="-27"/>
        <c:gapWidth val="219"/>
        <c:axId val="55740947"/>
        <c:axId val="31906476"/>
      </c:barChart>
      <c:catAx>
        <c:axId val="55740947"/>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31906476"/>
        <c:crosses val="autoZero"/>
        <c:auto val="1"/>
        <c:lblOffset val="100"/>
        <c:noMultiLvlLbl val="0"/>
      </c:catAx>
      <c:valAx>
        <c:axId val="31906476"/>
        <c:scaling>
          <c:orientation val="minMax"/>
          <c:max val="1"/>
        </c:scaling>
        <c:axPos val="l"/>
        <c:majorGridlines>
          <c:spPr>
            <a:ln w="3175" cap="flat" cmpd="sng">
              <a:solidFill>
                <a:srgbClr val="C0C0C0"/>
              </a:solidFill>
              <a:prstDash val="sysDash"/>
              <a:round/>
            </a:ln>
          </c:spPr>
        </c:majorGridlines>
        <c:delete val="0"/>
        <c:numFmt formatCode="#,##0.0" sourceLinked="0"/>
        <c:majorTickMark val="none"/>
        <c:minorTickMark val="none"/>
        <c:tickLblPos val="nextTo"/>
        <c:spPr>
          <a:noFill/>
          <a:ln>
            <a:noFill/>
          </a:ln>
        </c:spPr>
        <c:crossAx val="55740947"/>
        <c:crosses val="autoZero"/>
        <c:crossBetween val="between"/>
        <c:dispUnits/>
        <c:majorUnit val="0.2"/>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latin typeface="Arial"/>
                <a:ea typeface="Arial"/>
                <a:cs typeface="Arial"/>
              </a:rPr>
              <a:t>Inland waterway freight transport, 2012, 2021 and 2022</a:t>
            </a:r>
            <a:r>
              <a:rPr lang="en-US" cap="none" sz="1600" b="0" u="none" baseline="0">
                <a:latin typeface="Arial"/>
                <a:ea typeface="Arial"/>
                <a:cs typeface="Arial"/>
              </a:rPr>
              <a:t>
(billion tonne-kilometres)</a:t>
            </a:r>
          </a:p>
        </c:rich>
      </c:tx>
      <c:layout>
        <c:manualLayout>
          <c:xMode val="edge"/>
          <c:yMode val="edge"/>
          <c:x val="0.0055"/>
          <c:y val="0.00825"/>
        </c:manualLayout>
      </c:layout>
      <c:overlay val="0"/>
      <c:spPr>
        <a:noFill/>
        <a:ln>
          <a:noFill/>
        </a:ln>
      </c:spPr>
    </c:title>
    <c:plotArea>
      <c:layout>
        <c:manualLayout>
          <c:xMode val="edge"/>
          <c:yMode val="edge"/>
          <c:x val="0.0055"/>
          <c:y val="0.00825"/>
          <c:w val="0"/>
          <c:h val="0"/>
        </c:manualLayout>
      </c:layout>
      <c:barChart>
        <c:barDir val="col"/>
        <c:grouping val="clustered"/>
        <c:varyColors val="0"/>
        <c:ser>
          <c:idx val="0"/>
          <c:order val="0"/>
          <c:tx>
            <c:strRef>
              <c:f>'Figure 3'!$A$2</c:f>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'Figure 3'!$B$1</c:f>
              <c:numCache/>
            </c:numRef>
          </c:cat>
          <c:val>
            <c:numRef>
              <c:f>'Figure 3'!$B$2</c:f>
              <c:numCache/>
            </c:numRef>
          </c:val>
        </c:ser>
        <c:axId val="18722829"/>
        <c:axId val="34287734"/>
      </c:barChart>
      <c:catAx>
        <c:axId val="18722829"/>
        <c:scaling>
          <c:orientation val="minMax"/>
        </c:scaling>
        <c:axPos val="b"/>
        <c:delete val="1"/>
        <c:majorTickMark val="out"/>
        <c:minorTickMark val="none"/>
        <c:tickLblPos val="nextTo"/>
        <c:crossAx val="34287734"/>
        <c:crosses val="autoZero"/>
        <c:auto val="1"/>
        <c:lblOffset val="100"/>
        <c:noMultiLvlLbl val="0"/>
      </c:catAx>
      <c:valAx>
        <c:axId val="34287734"/>
        <c:scaling>
          <c:orientation val="minMax"/>
        </c:scaling>
        <c:axPos val="l"/>
        <c:delete val="1"/>
        <c:majorTickMark val="out"/>
        <c:minorTickMark val="none"/>
        <c:tickLblPos val="nextTo"/>
        <c:crossAx val="18722829"/>
        <c:crosses val="autoZero"/>
        <c:crossBetween val="between"/>
        <c:dispUnits/>
      </c:valAx>
      <c:spPr>
        <a:noFill/>
        <a:ln w="25400">
          <a:noFill/>
        </a:ln>
      </c:spPr>
    </c:plotArea>
    <c:plotVisOnly val="1"/>
    <c:dispBlanksAs val="gap"/>
    <c:showDLblsOverMax val="0"/>
  </c:chart>
  <c:spPr>
    <a:solidFill>
      <a:srgbClr val="FFFFFF"/>
    </a:solidFill>
    <a:ln w="9525">
      <a:noFill/>
      <a:prstDash val="solid"/>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Inland waterway freight transport by type of transport, 2022</a:t>
            </a:r>
            <a:r>
              <a:rPr lang="en-US" cap="none" sz="1600" b="0" u="none" baseline="0">
                <a:solidFill>
                  <a:srgbClr val="000000"/>
                </a:solidFill>
                <a:latin typeface="Arial"/>
                <a:ea typeface="Arial"/>
                <a:cs typeface="Arial"/>
              </a:rPr>
              <a:t>
(%, based on tonne-kilometres)</a:t>
            </a:r>
          </a:p>
        </c:rich>
      </c:tx>
      <c:layout>
        <c:manualLayout>
          <c:xMode val="edge"/>
          <c:yMode val="edge"/>
          <c:x val="0.00525"/>
          <c:y val="0.008"/>
        </c:manualLayout>
      </c:layout>
      <c:overlay val="0"/>
      <c:spPr>
        <a:noFill/>
        <a:ln>
          <a:noFill/>
        </a:ln>
      </c:spPr>
    </c:title>
    <c:plotArea>
      <c:layout>
        <c:manualLayout>
          <c:xMode val="edge"/>
          <c:yMode val="edge"/>
          <c:x val="0.01475"/>
          <c:y val="0.119"/>
          <c:w val="0.97075"/>
          <c:h val="0.639"/>
        </c:manualLayout>
      </c:layout>
      <c:barChart>
        <c:barDir val="col"/>
        <c:grouping val="stacked"/>
        <c:varyColors val="0"/>
        <c:ser>
          <c:idx val="0"/>
          <c:order val="0"/>
          <c:tx>
            <c:strRef>
              <c:f>'Figure 4'!$Q$3</c:f>
              <c:strCache>
                <c:ptCount val="1"/>
                <c:pt idx="0">
                  <c:v>National</c:v>
                </c:pt>
              </c:strCache>
            </c:strRef>
          </c:tx>
          <c:spPr>
            <a:solidFill>
              <a:srgbClr val="B9C31E">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4'!$B$4:$B$22</c:f>
              <c:strCache/>
            </c:strRef>
          </c:cat>
          <c:val>
            <c:numRef>
              <c:f>'Figure 4'!$Q$4:$Q$22</c:f>
              <c:numCache/>
            </c:numRef>
          </c:val>
        </c:ser>
        <c:ser>
          <c:idx val="1"/>
          <c:order val="1"/>
          <c:tx>
            <c:strRef>
              <c:f>'Figure 4'!$R$3</c:f>
              <c:strCache>
                <c:ptCount val="1"/>
                <c:pt idx="0">
                  <c:v>International</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4'!$B$4:$B$22</c:f>
              <c:strCache/>
            </c:strRef>
          </c:cat>
          <c:val>
            <c:numRef>
              <c:f>'Figure 4'!$R$4:$R$22</c:f>
              <c:numCache/>
            </c:numRef>
          </c:val>
        </c:ser>
        <c:ser>
          <c:idx val="2"/>
          <c:order val="2"/>
          <c:tx>
            <c:strRef>
              <c:f>'Figure 4'!$S$3</c:f>
              <c:strCache>
                <c:ptCount val="1"/>
                <c:pt idx="0">
                  <c:v>Transit</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4'!$B$4:$B$22</c:f>
              <c:strCache/>
            </c:strRef>
          </c:cat>
          <c:val>
            <c:numRef>
              <c:f>'Figure 4'!$S$4:$S$22</c:f>
              <c:numCache/>
            </c:numRef>
          </c:val>
        </c:ser>
        <c:overlap val="100"/>
        <c:gapWidth val="55"/>
        <c:axId val="40154151"/>
        <c:axId val="25843040"/>
      </c:barChart>
      <c:catAx>
        <c:axId val="4015415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25843040"/>
        <c:crosses val="autoZero"/>
        <c:auto val="1"/>
        <c:lblOffset val="100"/>
        <c:noMultiLvlLbl val="0"/>
      </c:catAx>
      <c:valAx>
        <c:axId val="25843040"/>
        <c:scaling>
          <c:orientation val="minMax"/>
          <c:max val="100"/>
        </c:scaling>
        <c:axPos val="l"/>
        <c:majorGridlines>
          <c:spPr>
            <a:ln w="3175" cap="flat" cmpd="sng">
              <a:solidFill>
                <a:srgbClr val="C0C0C0"/>
              </a:solidFill>
              <a:prstDash val="sysDash"/>
              <a:round/>
            </a:ln>
          </c:spPr>
        </c:majorGridlines>
        <c:delete val="0"/>
        <c:numFmt formatCode="General" sourceLinked="0"/>
        <c:majorTickMark val="none"/>
        <c:minorTickMark val="none"/>
        <c:tickLblPos val="nextTo"/>
        <c:spPr>
          <a:noFill/>
          <a:ln>
            <a:noFill/>
          </a:ln>
        </c:spPr>
        <c:crossAx val="40154151"/>
        <c:crosses val="autoZero"/>
        <c:crossBetween val="between"/>
        <c:dispUnits/>
      </c:valAx>
      <c:spPr>
        <a:noFill/>
        <a:ln>
          <a:noFill/>
        </a:ln>
      </c:spPr>
    </c:plotArea>
    <c:legend>
      <c:legendPos val="b"/>
      <c:layout>
        <c:manualLayout>
          <c:xMode val="edge"/>
          <c:yMode val="edge"/>
          <c:x val="0.3435"/>
          <c:y val="0.78"/>
          <c:w val="0.313"/>
          <c:h val="0.038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_rels/drawing1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file:///C:\Program%20Files\DIaLOGIKa\Eurostat%20Layout\Logo\Eurostat%20logo.png" TargetMode="Externa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1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file:///C:\Program%20Files\DIaLOGIKa\Eurostat%20Layout\Logo\Eurostat%20logo.png" TargetMode="Externa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file:///C:\Program%20Files\DIaLOGIKa\Eurostat%20Layout\Logo\Eurostat%20logo.png" TargetMode="Externa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chart" Target="/xl/charts/chart27.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file:///C:\Program%20Files\DIaLOGIKa\Eurostat%20Layout\Logo\Eurostat%20logo.png" TargetMode="Externa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s>
</file>

<file path=xl/drawings/_rels/drawing2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0.132</cdr:y>
    </cdr:from>
    <cdr:to>
      <cdr:x>0.98425</cdr:x>
      <cdr:y>0.849</cdr:y>
    </cdr:to>
    <cdr:pic>
      <cdr:nvPicPr>
        <cdr:cNvPr id="2" name="chart"/>
        <cdr:cNvPicPr preferRelativeResize="1">
          <a:picLocks noChangeAspect="1"/>
        </cdr:cNvPicPr>
      </cdr:nvPicPr>
      <cdr:blipFill>
        <a:blip r:embed="rId1"/>
        <a:stretch>
          <a:fillRect/>
        </a:stretch>
      </cdr:blipFill>
      <cdr:spPr>
        <a:xfrm>
          <a:off x="85725" y="752475"/>
          <a:ext cx="8915400" cy="4105275"/>
        </a:xfrm>
        <a:prstGeom prst="rect">
          <a:avLst/>
        </a:prstGeom>
        <a:ln>
          <a:noFill/>
        </a:ln>
      </cdr:spPr>
    </cdr:pic>
  </cdr:relSizeAnchor>
  <cdr:relSizeAnchor xmlns:cdr="http://schemas.openxmlformats.org/drawingml/2006/chartDrawing">
    <cdr:from>
      <cdr:x>0.0055</cdr:x>
      <cdr:y>0.83725</cdr:y>
    </cdr:from>
    <cdr:to>
      <cdr:x>0</cdr:x>
      <cdr:y>0</cdr:y>
    </cdr:to>
    <cdr:sp macro="" textlink="">
      <cdr:nvSpPr>
        <cdr:cNvPr id="3" name="FootonotesShape"/>
        <cdr:cNvSpPr txBox="1"/>
      </cdr:nvSpPr>
      <cdr:spPr>
        <a:xfrm>
          <a:off x="47625" y="47910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2022: data for Italy are not included. 2017-2018: data for Finland are not included. 2011-2015: data for Sweden are not included. Change rate between 2022 and 2021 has been calculated excluding data for Italy.</a:t>
          </a:r>
        </a:p>
        <a:p>
          <a:pPr>
            <a:spcBef>
              <a:spcPts val="300"/>
            </a:spcBef>
          </a:pPr>
          <a:r>
            <a:rPr lang="en-GB" sz="1200">
              <a:latin typeface="Arial" panose="020B0604020202020204" pitchFamily="34" charset="0"/>
            </a:rPr>
            <a:t>(¹) Break in time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iww_go_atygo)</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2</xdr:row>
      <xdr:rowOff>19050</xdr:rowOff>
    </xdr:from>
    <xdr:to>
      <xdr:col>23</xdr:col>
      <xdr:colOff>371475</xdr:colOff>
      <xdr:row>37</xdr:row>
      <xdr:rowOff>57150</xdr:rowOff>
    </xdr:to>
    <xdr:grpSp>
      <xdr:nvGrpSpPr>
        <xdr:cNvPr id="18" name="Group 17"/>
        <xdr:cNvGrpSpPr/>
      </xdr:nvGrpSpPr>
      <xdr:grpSpPr>
        <a:xfrm>
          <a:off x="6115050" y="361950"/>
          <a:ext cx="12715875" cy="7515225"/>
          <a:chOff x="16135349" y="7367302"/>
          <a:chExt cx="12665869" cy="7664195"/>
        </a:xfrm>
      </xdr:grpSpPr>
      <xdr:graphicFrame macro="">
        <xdr:nvGraphicFramePr>
          <xdr:cNvPr id="5" name="Chart 4"/>
          <xdr:cNvGraphicFramePr/>
        </xdr:nvGraphicFramePr>
        <xdr:xfrm>
          <a:off x="16135349" y="7528250"/>
          <a:ext cx="10237189" cy="7503247"/>
        </xdr:xfrm>
        <a:graphic>
          <a:graphicData uri="http://schemas.openxmlformats.org/drawingml/2006/chart">
            <c:chart xmlns:c="http://schemas.openxmlformats.org/drawingml/2006/chart" r:id="rId1"/>
          </a:graphicData>
        </a:graphic>
      </xdr:graphicFrame>
      <xdr:grpSp>
        <xdr:nvGrpSpPr>
          <xdr:cNvPr id="14" name="Group 13"/>
          <xdr:cNvGrpSpPr/>
        </xdr:nvGrpSpPr>
        <xdr:grpSpPr>
          <a:xfrm>
            <a:off x="20498741" y="7367302"/>
            <a:ext cx="8302477" cy="5767307"/>
            <a:chOff x="19716750" y="5983097"/>
            <a:chExt cx="8334375" cy="5638799"/>
          </a:xfrm>
        </xdr:grpSpPr>
        <xdr:graphicFrame macro="">
          <xdr:nvGraphicFramePr>
            <xdr:cNvPr id="7" name="Chart 6"/>
            <xdr:cNvGraphicFramePr/>
          </xdr:nvGraphicFramePr>
          <xdr:xfrm>
            <a:off x="20879395" y="6754203"/>
            <a:ext cx="5952827" cy="4561788"/>
          </xdr:xfrm>
          <a:graphic>
            <a:graphicData uri="http://schemas.openxmlformats.org/drawingml/2006/chart">
              <c:chart xmlns:c="http://schemas.openxmlformats.org/drawingml/2006/chart" r:id="rId2"/>
            </a:graphicData>
          </a:graphic>
        </xdr:graphicFrame>
        <xdr:sp macro="" textlink="">
          <xdr:nvSpPr>
            <xdr:cNvPr id="8" name="Oval 7"/>
            <xdr:cNvSpPr/>
          </xdr:nvSpPr>
          <xdr:spPr bwMode="auto">
            <a:xfrm>
              <a:off x="19716750" y="5983097"/>
              <a:ext cx="8334375" cy="5638799"/>
            </a:xfrm>
            <a:prstGeom prst="ellipse">
              <a:avLst/>
            </a:prstGeom>
            <a:noFill/>
            <a:ln w="9525" cap="flat" cmpd="sng" algn="ctr">
              <a:solidFill>
                <a:srgbClr val="000000"/>
              </a:solidFill>
              <a:prstDash val="solid"/>
              <a:round/>
              <a:headEnd type="none" w="med" len="med"/>
              <a:tailEnd type="none" w="med" len="med"/>
            </a:ln>
          </xdr:spPr>
          <xdr:txBody>
            <a:bodyPr vertOverflow="clip" wrap="square" lIns="18288" tIns="0" rIns="0" bIns="0" rtlCol="0" anchor="ctr" upright="1"/>
            <a:lstStyle/>
            <a:p>
              <a:pPr algn="l"/>
              <a:endParaRPr lang="en-GB" sz="1100"/>
            </a:p>
          </xdr:txBody>
        </xdr:sp>
      </xdr:grpSp>
      <xdr:sp macro="" textlink="">
        <xdr:nvSpPr>
          <xdr:cNvPr id="11" name="Left Brace 10"/>
          <xdr:cNvSpPr/>
        </xdr:nvSpPr>
        <xdr:spPr bwMode="auto">
          <a:xfrm rot="5400000">
            <a:off x="23351728" y="10567103"/>
            <a:ext cx="234319" cy="5445411"/>
          </a:xfrm>
          <a:prstGeom prst="leftBrace">
            <a:avLst/>
          </a:prstGeom>
          <a:noFill/>
          <a:ln w="9525" cap="flat" cmpd="sng" algn="ctr">
            <a:solidFill>
              <a:srgbClr val="000000"/>
            </a:solidFill>
            <a:prstDash val="solid"/>
            <a:round/>
            <a:headEnd type="none" w="med" len="med"/>
            <a:tailEnd type="none" w="med" len="med"/>
          </a:ln>
        </xdr:spPr>
        <xdr:txBody>
          <a:bodyPr vertOverflow="clip" wrap="square" lIns="18288" tIns="0" rIns="0" bIns="0" rtlCol="0" anchor="ctr" upright="1"/>
          <a:lstStyle/>
          <a:p>
            <a:pPr algn="l"/>
            <a:endParaRPr lang="en-GB" sz="1100"/>
          </a:p>
        </xdr:txBody>
      </xdr:sp>
      <xdr:cxnSp macro="">
        <xdr:nvCxnSpPr>
          <xdr:cNvPr id="15" name="Straight Connector 14"/>
          <xdr:cNvCxnSpPr/>
        </xdr:nvCxnSpPr>
        <xdr:spPr bwMode="auto">
          <a:xfrm flipV="1">
            <a:off x="23465721" y="13027310"/>
            <a:ext cx="63329" cy="137956"/>
          </a:xfrm>
          <a:prstGeom prst="line">
            <a:avLst/>
          </a:prstGeom>
          <a:solidFill>
            <a:srgbClr val="D1BBAF"/>
          </a:solidFill>
          <a:ln w="9525" cap="flat" cmpd="sng" algn="ctr">
            <a:solidFill>
              <a:srgbClr val="000000"/>
            </a:solidFill>
            <a:prstDash val="solid"/>
            <a:round/>
            <a:headEnd type="none" w="med" len="med"/>
            <a:tailEnd type="none" w="med" len="med"/>
          </a:ln>
        </xdr:spPr>
      </xdr:cxnSp>
    </xdr:grpSp>
    <xdr:clientData/>
  </xdr:twoCellAnchor>
  <xdr:twoCellAnchor>
    <xdr:from>
      <xdr:col>0</xdr:col>
      <xdr:colOff>28575</xdr:colOff>
      <xdr:row>54</xdr:row>
      <xdr:rowOff>0</xdr:rowOff>
    </xdr:from>
    <xdr:to>
      <xdr:col>15</xdr:col>
      <xdr:colOff>2143125</xdr:colOff>
      <xdr:row>121</xdr:row>
      <xdr:rowOff>0</xdr:rowOff>
    </xdr:to>
    <xdr:graphicFrame macro="">
      <xdr:nvGraphicFramePr>
        <xdr:cNvPr id="2" name="Chart 1"/>
        <xdr:cNvGraphicFramePr/>
      </xdr:nvGraphicFramePr>
      <xdr:xfrm>
        <a:off x="28575" y="10572750"/>
        <a:ext cx="12944475" cy="1084897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0.10475</cdr:y>
    </cdr:from>
    <cdr:to>
      <cdr:x>0.98725</cdr:x>
      <cdr:y>0.85375</cdr:y>
    </cdr:to>
    <cdr:pic>
      <cdr:nvPicPr>
        <cdr:cNvPr id="2" name="chart"/>
        <cdr:cNvPicPr preferRelativeResize="1">
          <a:picLocks noChangeAspect="1"/>
        </cdr:cNvPicPr>
      </cdr:nvPicPr>
      <cdr:blipFill>
        <a:blip r:embed="rId1"/>
        <a:stretch>
          <a:fillRect/>
        </a:stretch>
      </cdr:blipFill>
      <cdr:spPr>
        <a:xfrm>
          <a:off x="85725" y="752475"/>
          <a:ext cx="10153650" cy="5410200"/>
        </a:xfrm>
        <a:prstGeom prst="rect">
          <a:avLst/>
        </a:prstGeom>
        <a:ln>
          <a:noFill/>
        </a:ln>
      </cdr:spPr>
    </cdr:pic>
  </cdr:relSizeAnchor>
  <cdr:relSizeAnchor xmlns:cdr="http://schemas.openxmlformats.org/drawingml/2006/chartDrawing">
    <cdr:from>
      <cdr:x>0.00475</cdr:x>
      <cdr:y>0.84475</cdr:y>
    </cdr:from>
    <cdr:to>
      <cdr:x>0</cdr:x>
      <cdr:y>0</cdr:y>
    </cdr:to>
    <cdr:sp macro="" textlink="">
      <cdr:nvSpPr>
        <cdr:cNvPr id="3" name="FootonotesShape"/>
        <cdr:cNvSpPr txBox="1"/>
      </cdr:nvSpPr>
      <cdr:spPr>
        <a:xfrm>
          <a:off x="47625" y="60960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2022 data. Population on 1st January.</a:t>
          </a:r>
        </a:p>
        <a:p>
          <a:pPr>
            <a:spcBef>
              <a:spcPts val="300"/>
            </a:spcBef>
          </a:pPr>
          <a:r>
            <a:rPr lang="en-GB" sz="1200">
              <a:latin typeface="Arial" panose="020B0604020202020204" pitchFamily="34" charset="0"/>
            </a:rPr>
            <a:t>(¹) 2022: freight data for Italy are not included. 2012: freight data for Sweden are not included. </a:t>
          </a:r>
        </a:p>
        <a:p>
          <a:r>
            <a:rPr lang="en-GB" sz="1200">
              <a:latin typeface="Arial" panose="020B0604020202020204" pitchFamily="34" charset="0"/>
            </a:rPr>
            <a:t>(²) 2012 data not available.</a:t>
          </a:r>
        </a:p>
        <a:p>
          <a:r>
            <a:rPr lang="en-GB" sz="1200">
              <a:latin typeface="Arial" panose="020B0604020202020204" pitchFamily="34" charset="0"/>
            </a:rPr>
            <a:t>(³) 2021 data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iww_go_atygo and demo_gind)</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2</xdr:row>
      <xdr:rowOff>47625</xdr:rowOff>
    </xdr:from>
    <xdr:to>
      <xdr:col>21</xdr:col>
      <xdr:colOff>123825</xdr:colOff>
      <xdr:row>34</xdr:row>
      <xdr:rowOff>66675</xdr:rowOff>
    </xdr:to>
    <xdr:grpSp>
      <xdr:nvGrpSpPr>
        <xdr:cNvPr id="14" name="Group 13"/>
        <xdr:cNvGrpSpPr/>
      </xdr:nvGrpSpPr>
      <xdr:grpSpPr>
        <a:xfrm>
          <a:off x="6086475" y="400050"/>
          <a:ext cx="10144125" cy="5067300"/>
          <a:chOff x="1495425" y="13087350"/>
          <a:chExt cx="10144125" cy="5097400"/>
        </a:xfrm>
      </xdr:grpSpPr>
      <xdr:graphicFrame macro="">
        <xdr:nvGraphicFramePr>
          <xdr:cNvPr id="2" name="Chart 1"/>
          <xdr:cNvGraphicFramePr/>
        </xdr:nvGraphicFramePr>
        <xdr:xfrm>
          <a:off x="1495425" y="13191847"/>
          <a:ext cx="9345275" cy="4992903"/>
        </xdr:xfrm>
        <a:graphic>
          <a:graphicData uri="http://schemas.openxmlformats.org/drawingml/2006/chart">
            <c:chart xmlns:c="http://schemas.openxmlformats.org/drawingml/2006/chart" r:id="rId1"/>
          </a:graphicData>
        </a:graphic>
      </xdr:graphicFrame>
      <xdr:grpSp>
        <xdr:nvGrpSpPr>
          <xdr:cNvPr id="6" name="Group 5"/>
          <xdr:cNvGrpSpPr/>
        </xdr:nvGrpSpPr>
        <xdr:grpSpPr>
          <a:xfrm>
            <a:off x="8010489" y="13087350"/>
            <a:ext cx="3629061" cy="3199893"/>
            <a:chOff x="8020049" y="13230225"/>
            <a:chExt cx="3629026" cy="3200399"/>
          </a:xfrm>
        </xdr:grpSpPr>
        <xdr:graphicFrame macro="">
          <xdr:nvGraphicFramePr>
            <xdr:cNvPr id="4" name="Chart 3"/>
            <xdr:cNvGraphicFramePr/>
          </xdr:nvGraphicFramePr>
          <xdr:xfrm>
            <a:off x="8362992" y="13725487"/>
            <a:ext cx="3114612" cy="2535516"/>
          </xdr:xfrm>
          <a:graphic>
            <a:graphicData uri="http://schemas.openxmlformats.org/drawingml/2006/chart">
              <c:chart xmlns:c="http://schemas.openxmlformats.org/drawingml/2006/chart" r:id="rId2"/>
            </a:graphicData>
          </a:graphic>
        </xdr:graphicFrame>
        <xdr:sp macro="" textlink="">
          <xdr:nvSpPr>
            <xdr:cNvPr id="5" name="Oval 4"/>
            <xdr:cNvSpPr/>
          </xdr:nvSpPr>
          <xdr:spPr bwMode="auto">
            <a:xfrm>
              <a:off x="8020049" y="13230225"/>
              <a:ext cx="3629026" cy="3200399"/>
            </a:xfrm>
            <a:prstGeom prst="ellipse">
              <a:avLst/>
            </a:prstGeom>
            <a:noFill/>
            <a:ln w="9525" cap="flat" cmpd="sng" algn="ctr">
              <a:solidFill>
                <a:srgbClr val="000000"/>
              </a:solidFill>
              <a:prstDash val="solid"/>
              <a:round/>
              <a:headEnd type="none" w="med" len="med"/>
              <a:tailEnd type="none" w="med" len="med"/>
            </a:ln>
          </xdr:spPr>
          <xdr:txBody>
            <a:bodyPr vertOverflow="clip" wrap="square" lIns="18288" tIns="0" rIns="0" bIns="0" rtlCol="0" anchor="ctr" upright="1"/>
            <a:lstStyle/>
            <a:p>
              <a:pPr algn="l"/>
              <a:endParaRPr lang="en-GB" sz="1100"/>
            </a:p>
          </xdr:txBody>
        </xdr:sp>
      </xdr:grpSp>
      <xdr:sp macro="" textlink="">
        <xdr:nvSpPr>
          <xdr:cNvPr id="7" name="Left Brace 6"/>
          <xdr:cNvSpPr/>
        </xdr:nvSpPr>
        <xdr:spPr bwMode="auto">
          <a:xfrm rot="5400000" flipV="1">
            <a:off x="9215104" y="15321286"/>
            <a:ext cx="162306" cy="2686330"/>
          </a:xfrm>
          <a:prstGeom prst="leftBrace">
            <a:avLst/>
          </a:prstGeom>
          <a:noFill/>
          <a:ln w="9525" cap="flat" cmpd="sng" algn="ctr">
            <a:solidFill>
              <a:srgbClr val="000000"/>
            </a:solidFill>
            <a:prstDash val="solid"/>
            <a:round/>
            <a:headEnd type="none" w="med" len="med"/>
            <a:tailEnd type="none" w="med" len="med"/>
          </a:ln>
        </xdr:spPr>
        <xdr:txBody>
          <a:bodyPr vertOverflow="clip" wrap="square" lIns="18288" tIns="0" rIns="0" bIns="0" rtlCol="0" anchor="ctr" upright="1"/>
          <a:lstStyle/>
          <a:p>
            <a:pPr algn="l"/>
            <a:endParaRPr lang="en-GB" sz="1100"/>
          </a:p>
        </xdr:txBody>
      </xdr:sp>
      <xdr:cxnSp macro="">
        <xdr:nvCxnSpPr>
          <xdr:cNvPr id="8" name="Straight Connector 7"/>
          <xdr:cNvCxnSpPr/>
        </xdr:nvCxnSpPr>
        <xdr:spPr bwMode="auto">
          <a:xfrm flipV="1">
            <a:off x="9296257" y="16268128"/>
            <a:ext cx="142018" cy="323685"/>
          </a:xfrm>
          <a:prstGeom prst="line">
            <a:avLst/>
          </a:prstGeom>
          <a:solidFill>
            <a:srgbClr val="D1BBAF"/>
          </a:solidFill>
          <a:ln w="9525" cap="flat" cmpd="sng" algn="ctr">
            <a:solidFill>
              <a:srgbClr val="000000"/>
            </a:solidFill>
            <a:prstDash val="solid"/>
            <a:round/>
            <a:headEnd type="none" w="med" len="med"/>
            <a:tailEnd type="none" w="med" len="med"/>
          </a:ln>
        </xdr:spPr>
      </xdr:cxnSp>
    </xdr:grpSp>
    <xdr:clientData/>
  </xdr:twoCellAnchor>
  <xdr:twoCellAnchor>
    <xdr:from>
      <xdr:col>0</xdr:col>
      <xdr:colOff>28575</xdr:colOff>
      <xdr:row>44</xdr:row>
      <xdr:rowOff>0</xdr:rowOff>
    </xdr:from>
    <xdr:to>
      <xdr:col>12</xdr:col>
      <xdr:colOff>457200</xdr:colOff>
      <xdr:row>88</xdr:row>
      <xdr:rowOff>95250</xdr:rowOff>
    </xdr:to>
    <xdr:graphicFrame macro="">
      <xdr:nvGraphicFramePr>
        <xdr:cNvPr id="3" name="Chart 2"/>
        <xdr:cNvGraphicFramePr/>
      </xdr:nvGraphicFramePr>
      <xdr:xfrm>
        <a:off x="28575" y="6981825"/>
        <a:ext cx="10372725" cy="721995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0.885</cdr:y>
    </cdr:from>
    <cdr:to>
      <cdr:x>0</cdr:x>
      <cdr:y>0</cdr:y>
    </cdr:to>
    <cdr:sp macro="" textlink="">
      <cdr:nvSpPr>
        <cdr:cNvPr id="3" name="FootonotesShape"/>
        <cdr:cNvSpPr txBox="1"/>
      </cdr:nvSpPr>
      <cdr:spPr>
        <a:xfrm>
          <a:off x="47625" y="4705350"/>
          <a:ext cx="0" cy="0"/>
        </a:xfrm>
        <a:prstGeom prst="rect">
          <a:avLst/>
        </a:prstGeom>
        <a:ln>
          <a:noFill/>
        </a:ln>
      </cdr:spPr>
      <cdr:txBody>
        <a:bodyPr vertOverflow="clip" vert="horz" wrap="square" rtlCol="0">
          <a:spAutoFit/>
        </a:bodyPr>
        <a:lstStyle/>
        <a:p>
          <a:r>
            <a:rPr lang="en-GB" sz="1000">
              <a:latin typeface="Arial" panose="020B0604020202020204" pitchFamily="34" charset="0"/>
            </a:rPr>
            <a:t>Note: data for Italy are not included.</a:t>
          </a:r>
        </a:p>
        <a:p>
          <a:pPr>
            <a:spcBef>
              <a:spcPts val="300"/>
            </a:spcBef>
          </a:pPr>
          <a:r>
            <a:rPr lang="en-GB" sz="1000">
              <a:latin typeface="Arial" panose="020B0604020202020204" pitchFamily="34" charset="0"/>
            </a:rPr>
            <a:t>(¹) Includes the remaining NST2007 goods divisions.</a:t>
          </a:r>
        </a:p>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iww_go_atygo)</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0.83875</cdr:y>
    </cdr:from>
    <cdr:to>
      <cdr:x>0</cdr:x>
      <cdr:y>0</cdr:y>
    </cdr:to>
    <cdr:sp macro="" textlink="">
      <cdr:nvSpPr>
        <cdr:cNvPr id="2" name="FootonotesShape"/>
        <cdr:cNvSpPr txBox="1"/>
      </cdr:nvSpPr>
      <cdr:spPr>
        <a:xfrm>
          <a:off x="47625" y="36480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data for Italy are not included.</a:t>
          </a:r>
        </a:p>
        <a:p>
          <a:pPr>
            <a:spcBef>
              <a:spcPts val="300"/>
            </a:spcBef>
          </a:pPr>
          <a:r>
            <a:rPr lang="en-GB" sz="1200">
              <a:latin typeface="Arial" panose="020B0604020202020204" pitchFamily="34" charset="0"/>
            </a:rPr>
            <a:t>(¹) Includes the remaining NST2007 goods divisions.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iww_go_atygo)</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3</xdr:row>
      <xdr:rowOff>133350</xdr:rowOff>
    </xdr:from>
    <xdr:to>
      <xdr:col>7</xdr:col>
      <xdr:colOff>742950</xdr:colOff>
      <xdr:row>38</xdr:row>
      <xdr:rowOff>66675</xdr:rowOff>
    </xdr:to>
    <xdr:graphicFrame macro="">
      <xdr:nvGraphicFramePr>
        <xdr:cNvPr id="4" name="Chart 106"/>
        <xdr:cNvGraphicFramePr/>
      </xdr:nvGraphicFramePr>
      <xdr:xfrm>
        <a:off x="485775" y="638175"/>
        <a:ext cx="5705475" cy="5324475"/>
      </xdr:xfrm>
      <a:graphic>
        <a:graphicData uri="http://schemas.openxmlformats.org/drawingml/2006/chart">
          <c:chart xmlns:c="http://schemas.openxmlformats.org/drawingml/2006/chart" r:id="rId1"/>
        </a:graphicData>
      </a:graphic>
    </xdr:graphicFrame>
    <xdr:clientData/>
  </xdr:twoCellAnchor>
  <xdr:twoCellAnchor>
    <xdr:from>
      <xdr:col>9</xdr:col>
      <xdr:colOff>133350</xdr:colOff>
      <xdr:row>5</xdr:row>
      <xdr:rowOff>66675</xdr:rowOff>
    </xdr:from>
    <xdr:to>
      <xdr:col>22</xdr:col>
      <xdr:colOff>247650</xdr:colOff>
      <xdr:row>33</xdr:row>
      <xdr:rowOff>142875</xdr:rowOff>
    </xdr:to>
    <xdr:graphicFrame macro="">
      <xdr:nvGraphicFramePr>
        <xdr:cNvPr id="5" name="Chart 3"/>
        <xdr:cNvGraphicFramePr/>
      </xdr:nvGraphicFramePr>
      <xdr:xfrm>
        <a:off x="7477125" y="885825"/>
        <a:ext cx="9525000" cy="4352925"/>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0.14</cdr:y>
    </cdr:from>
    <cdr:to>
      <cdr:x>0.9865</cdr:x>
      <cdr:y>0.91375</cdr:y>
    </cdr:to>
    <cdr:pic>
      <cdr:nvPicPr>
        <cdr:cNvPr id="2" name="chart"/>
        <cdr:cNvPicPr preferRelativeResize="1">
          <a:picLocks noChangeAspect="1"/>
        </cdr:cNvPicPr>
      </cdr:nvPicPr>
      <cdr:blipFill>
        <a:blip r:embed="rId1"/>
        <a:stretch>
          <a:fillRect/>
        </a:stretch>
      </cdr:blipFill>
      <cdr:spPr>
        <a:xfrm>
          <a:off x="85725" y="1028700"/>
          <a:ext cx="8858250" cy="5715000"/>
        </a:xfrm>
        <a:prstGeom prst="rect">
          <a:avLst/>
        </a:prstGeom>
        <a:ln>
          <a:noFill/>
        </a:ln>
      </cdr:spPr>
    </cdr:pic>
  </cdr:relSizeAnchor>
  <cdr:relSizeAnchor xmlns:cdr="http://schemas.openxmlformats.org/drawingml/2006/chartDrawing">
    <cdr:from>
      <cdr:x>0.0055</cdr:x>
      <cdr:y>0.90475</cdr:y>
    </cdr:from>
    <cdr:to>
      <cdr:x>0</cdr:x>
      <cdr:y>0</cdr:y>
    </cdr:to>
    <cdr:sp macro="" textlink="">
      <cdr:nvSpPr>
        <cdr:cNvPr id="3" name="FootonotesShape"/>
        <cdr:cNvSpPr txBox="1"/>
      </cdr:nvSpPr>
      <cdr:spPr>
        <a:xfrm>
          <a:off x="47625" y="66770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data for Italy and Lithuania are not included. 2012: data for Finland are not included. 2012-2021: data for Sweden are not included.</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iww_go_atyve)</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rcRect b="16915"/>
        <a:stretch>
          <a:fillRect/>
        </a:stretch>
      </cdr:blipFill>
      <cdr:spPr>
        <a:xfrm>
          <a:off x="0" y="0"/>
          <a:ext cx="0" cy="0"/>
        </a:xfrm>
        <a:prstGeom prst="rect">
          <a:avLst/>
        </a:prstGeom>
        <a:ln>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12</xdr:row>
      <xdr:rowOff>0</xdr:rowOff>
    </xdr:from>
    <xdr:to>
      <xdr:col>7</xdr:col>
      <xdr:colOff>619125</xdr:colOff>
      <xdr:row>47</xdr:row>
      <xdr:rowOff>47625</xdr:rowOff>
    </xdr:to>
    <xdr:grpSp>
      <xdr:nvGrpSpPr>
        <xdr:cNvPr id="8" name="Group 7"/>
        <xdr:cNvGrpSpPr/>
      </xdr:nvGrpSpPr>
      <xdr:grpSpPr>
        <a:xfrm>
          <a:off x="438150" y="2209800"/>
          <a:ext cx="8839200" cy="5381625"/>
          <a:chOff x="438147" y="2209801"/>
          <a:chExt cx="8839203" cy="5381624"/>
        </a:xfrm>
      </xdr:grpSpPr>
      <xdr:grpSp>
        <xdr:nvGrpSpPr>
          <xdr:cNvPr id="10" name="Group 9"/>
          <xdr:cNvGrpSpPr/>
        </xdr:nvGrpSpPr>
        <xdr:grpSpPr>
          <a:xfrm>
            <a:off x="438147" y="2209801"/>
            <a:ext cx="8839203" cy="5381624"/>
            <a:chOff x="438147" y="2209801"/>
            <a:chExt cx="8839203" cy="5381624"/>
          </a:xfrm>
        </xdr:grpSpPr>
        <xdr:graphicFrame macro="">
          <xdr:nvGraphicFramePr>
            <xdr:cNvPr id="370927" name="Chart 1"/>
            <xdr:cNvGraphicFramePr/>
          </xdr:nvGraphicFramePr>
          <xdr:xfrm>
            <a:off x="438147" y="2209801"/>
            <a:ext cx="7429350" cy="5381624"/>
          </xdr:xfrm>
          <a:graphic>
            <a:graphicData uri="http://schemas.openxmlformats.org/drawingml/2006/chart">
              <c:chart xmlns:c="http://schemas.openxmlformats.org/drawingml/2006/chart" r:id="rId1"/>
            </a:graphicData>
          </a:graphic>
        </xdr:graphicFrame>
        <xdr:grpSp>
          <xdr:nvGrpSpPr>
            <xdr:cNvPr id="5" name="Group 4"/>
            <xdr:cNvGrpSpPr/>
          </xdr:nvGrpSpPr>
          <xdr:grpSpPr>
            <a:xfrm>
              <a:off x="4734000" y="2515208"/>
              <a:ext cx="4543350" cy="3619142"/>
              <a:chOff x="4314825" y="2590800"/>
              <a:chExt cx="4543425" cy="3619500"/>
            </a:xfrm>
          </xdr:grpSpPr>
          <xdr:graphicFrame macro="">
            <xdr:nvGraphicFramePr>
              <xdr:cNvPr id="3" name="Chart 1"/>
              <xdr:cNvGraphicFramePr/>
            </xdr:nvGraphicFramePr>
            <xdr:xfrm>
              <a:off x="4638544" y="3238691"/>
              <a:ext cx="3724473" cy="2857595"/>
            </xdr:xfrm>
            <a:graphic>
              <a:graphicData uri="http://schemas.openxmlformats.org/drawingml/2006/chart">
                <c:chart xmlns:c="http://schemas.openxmlformats.org/drawingml/2006/chart" r:id="rId2"/>
              </a:graphicData>
            </a:graphic>
          </xdr:graphicFrame>
          <xdr:sp macro="" textlink="">
            <xdr:nvSpPr>
              <xdr:cNvPr id="4" name="Oval 3"/>
              <xdr:cNvSpPr/>
            </xdr:nvSpPr>
            <xdr:spPr bwMode="auto">
              <a:xfrm>
                <a:off x="4314825" y="2590800"/>
                <a:ext cx="4543425" cy="3619500"/>
              </a:xfrm>
              <a:prstGeom prst="ellipse">
                <a:avLst/>
              </a:prstGeom>
              <a:noFill/>
              <a:ln w="9525" cap="flat" cmpd="sng" algn="ctr">
                <a:solidFill>
                  <a:srgbClr val="000000"/>
                </a:solidFill>
                <a:prstDash val="solid"/>
                <a:round/>
                <a:headEnd type="none" w="med" len="med"/>
                <a:tailEnd type="none" w="med" len="med"/>
              </a:ln>
            </xdr:spPr>
            <xdr:txBody>
              <a:bodyPr vertOverflow="clip" wrap="square" lIns="18288" tIns="0" rIns="0" bIns="0" rtlCol="0" anchor="ctr" upright="1"/>
              <a:lstStyle/>
              <a:p>
                <a:pPr algn="l"/>
                <a:endParaRPr lang="en-GB" sz="1100"/>
              </a:p>
            </xdr:txBody>
          </xdr:sp>
        </xdr:grpSp>
      </xdr:grpSp>
      <xdr:sp macro="" textlink="">
        <xdr:nvSpPr>
          <xdr:cNvPr id="6" name="Left Brace 5"/>
          <xdr:cNvSpPr/>
        </xdr:nvSpPr>
        <xdr:spPr bwMode="auto">
          <a:xfrm rot="5400000">
            <a:off x="5971488" y="4657095"/>
            <a:ext cx="209931" cy="3200721"/>
          </a:xfrm>
          <a:prstGeom prst="leftBrace">
            <a:avLst/>
          </a:prstGeom>
          <a:noFill/>
          <a:ln w="9525" cap="flat" cmpd="sng" algn="ctr">
            <a:solidFill>
              <a:srgbClr val="000000"/>
            </a:solidFill>
            <a:prstDash val="solid"/>
            <a:round/>
            <a:headEnd type="none" w="med" len="med"/>
            <a:tailEnd type="none" w="med" len="med"/>
          </a:ln>
        </xdr:spPr>
        <xdr:txBody>
          <a:bodyPr vertOverflow="clip" wrap="square" lIns="18288" tIns="0" rIns="0" bIns="0" rtlCol="0" anchor="ctr" upright="1"/>
          <a:lstStyle/>
          <a:p>
            <a:pPr algn="l"/>
            <a:endParaRPr lang="en-GB" sz="1100"/>
          </a:p>
        </xdr:txBody>
      </xdr:sp>
      <xdr:cxnSp macro="">
        <xdr:nvCxnSpPr>
          <xdr:cNvPr id="7" name="Straight Connector 6"/>
          <xdr:cNvCxnSpPr/>
        </xdr:nvCxnSpPr>
        <xdr:spPr bwMode="auto">
          <a:xfrm flipV="1">
            <a:off x="6066510" y="5991737"/>
            <a:ext cx="86182" cy="200465"/>
          </a:xfrm>
          <a:prstGeom prst="line">
            <a:avLst/>
          </a:prstGeom>
          <a:solidFill>
            <a:srgbClr val="D1BBAF"/>
          </a:solidFill>
          <a:ln w="9525" cap="flat" cmpd="sng" algn="ctr">
            <a:solidFill>
              <a:srgbClr val="000000"/>
            </a:solidFill>
            <a:prstDash val="solid"/>
            <a:round/>
            <a:headEnd type="none" w="med" len="med"/>
            <a:tailEnd type="none" w="med" len="med"/>
          </a:ln>
        </xdr:spPr>
      </xdr:cxnSp>
    </xdr:grpSp>
    <xdr:clientData/>
  </xdr:twoCellAnchor>
  <xdr:twoCellAnchor>
    <xdr:from>
      <xdr:col>0</xdr:col>
      <xdr:colOff>28575</xdr:colOff>
      <xdr:row>53</xdr:row>
      <xdr:rowOff>0</xdr:rowOff>
    </xdr:from>
    <xdr:to>
      <xdr:col>7</xdr:col>
      <xdr:colOff>438150</xdr:colOff>
      <xdr:row>98</xdr:row>
      <xdr:rowOff>95250</xdr:rowOff>
    </xdr:to>
    <xdr:graphicFrame macro="">
      <xdr:nvGraphicFramePr>
        <xdr:cNvPr id="9" name="Chart 8"/>
        <xdr:cNvGraphicFramePr/>
      </xdr:nvGraphicFramePr>
      <xdr:xfrm>
        <a:off x="28575" y="8458200"/>
        <a:ext cx="9067800" cy="7381875"/>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0.8145</cdr:y>
    </cdr:from>
    <cdr:to>
      <cdr:x>0</cdr:x>
      <cdr:y>0</cdr:y>
    </cdr:to>
    <cdr:sp macro="" textlink="">
      <cdr:nvSpPr>
        <cdr:cNvPr id="3" name="FootonotesShape"/>
        <cdr:cNvSpPr txBox="1"/>
      </cdr:nvSpPr>
      <cdr:spPr>
        <a:xfrm>
          <a:off x="47625" y="72485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data for Italy and Lithuania are not available.</a:t>
          </a:r>
        </a:p>
        <a:p>
          <a:pPr>
            <a:spcBef>
              <a:spcPts val="300"/>
            </a:spcBef>
          </a:pPr>
          <a:r>
            <a:rPr lang="en-GB" sz="1200">
              <a:latin typeface="Arial" panose="020B0604020202020204" pitchFamily="34" charset="0"/>
            </a:rPr>
            <a:t>(¹) No seagoing vessel.</a:t>
          </a:r>
        </a:p>
        <a:p>
          <a:r>
            <a:rPr lang="en-GB" sz="1200">
              <a:latin typeface="Arial" panose="020B0604020202020204" pitchFamily="34" charset="0"/>
            </a:rPr>
            <a:t>(²) No self-propelled tanker barge.</a:t>
          </a:r>
        </a:p>
        <a:p>
          <a:r>
            <a:rPr lang="en-GB" sz="1200">
              <a:latin typeface="Arial" panose="020B0604020202020204" pitchFamily="34" charset="0"/>
            </a:rPr>
            <a:t>(³) No tanker barge not self-propelled.</a:t>
          </a:r>
        </a:p>
        <a:p>
          <a:r>
            <a:rPr lang="en-GB" sz="1200">
              <a:latin typeface="Arial" panose="020B0604020202020204" pitchFamily="34" charset="0"/>
            </a:rPr>
            <a:t>(⁴) No other goods carrying vessel.</a:t>
          </a:r>
        </a:p>
        <a:p>
          <a:r>
            <a:rPr lang="en-GB" sz="1200">
              <a:latin typeface="Arial" panose="020B0604020202020204" pitchFamily="34" charset="0"/>
            </a:rPr>
            <a:t>(⁵) Only barge not self-propelled and seagoing vessel.</a:t>
          </a:r>
        </a:p>
        <a:p>
          <a:r>
            <a:rPr lang="en-GB" sz="1200">
              <a:latin typeface="Arial" panose="020B0604020202020204" pitchFamily="34" charset="0"/>
            </a:rPr>
            <a:t>(⁶) Only seagoing vessel.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iww_go_atyve)</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35</xdr:row>
      <xdr:rowOff>9525</xdr:rowOff>
    </xdr:from>
    <xdr:to>
      <xdr:col>9</xdr:col>
      <xdr:colOff>466725</xdr:colOff>
      <xdr:row>90</xdr:row>
      <xdr:rowOff>142875</xdr:rowOff>
    </xdr:to>
    <xdr:graphicFrame macro="">
      <xdr:nvGraphicFramePr>
        <xdr:cNvPr id="3" name="Chart 4"/>
        <xdr:cNvGraphicFramePr/>
      </xdr:nvGraphicFramePr>
      <xdr:xfrm>
        <a:off x="419100" y="5410200"/>
        <a:ext cx="9906000" cy="8905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20</xdr:row>
      <xdr:rowOff>0</xdr:rowOff>
    </xdr:from>
    <xdr:to>
      <xdr:col>13</xdr:col>
      <xdr:colOff>638175</xdr:colOff>
      <xdr:row>45</xdr:row>
      <xdr:rowOff>57150</xdr:rowOff>
    </xdr:to>
    <xdr:grpSp>
      <xdr:nvGrpSpPr>
        <xdr:cNvPr id="3" name="Group 2"/>
        <xdr:cNvGrpSpPr/>
      </xdr:nvGrpSpPr>
      <xdr:grpSpPr>
        <a:xfrm>
          <a:off x="1409700" y="3171825"/>
          <a:ext cx="8915400" cy="3867150"/>
          <a:chOff x="1395410" y="2047876"/>
          <a:chExt cx="8286750" cy="3902539"/>
        </a:xfrm>
      </xdr:grpSpPr>
      <xdr:graphicFrame macro="">
        <xdr:nvGraphicFramePr>
          <xdr:cNvPr id="2" name="Chart 1"/>
          <xdr:cNvGraphicFramePr/>
        </xdr:nvGraphicFramePr>
        <xdr:xfrm>
          <a:off x="1395410" y="2047876"/>
          <a:ext cx="8286750" cy="3902539"/>
        </xdr:xfrm>
        <a:graphic>
          <a:graphicData uri="http://schemas.openxmlformats.org/drawingml/2006/chart">
            <c:chart xmlns:c="http://schemas.openxmlformats.org/drawingml/2006/chart" r:id="rId1"/>
          </a:graphicData>
        </a:graphic>
      </xdr:graphicFrame>
      <xdr:sp macro="" textlink="">
        <xdr:nvSpPr>
          <xdr:cNvPr id="39554" name="AutoShape 1"/>
          <xdr:cNvSpPr>
            <a:spLocks noChangeArrowheads="1"/>
          </xdr:cNvSpPr>
        </xdr:nvSpPr>
        <xdr:spPr bwMode="auto">
          <a:xfrm>
            <a:off x="8283771" y="3058634"/>
            <a:ext cx="791385" cy="469280"/>
          </a:xfrm>
          <a:prstGeom prst="star16">
            <a:avLst>
              <a:gd name="adj" fmla="val 37500"/>
            </a:avLst>
          </a:prstGeom>
          <a:solidFill>
            <a:srgbClr val="FFFF99">
              <a:alpha val="50195"/>
            </a:srgbClr>
          </a:solidFill>
          <a:ln w="9525">
            <a:solidFill>
              <a:srgbClr val="000000"/>
            </a:solidFill>
            <a:miter lim="800000"/>
            <a:headEnd type="none"/>
            <a:tailEnd type="none"/>
          </a:ln>
        </xdr:spPr>
      </xdr:sp>
      <xdr:graphicFrame macro="">
        <xdr:nvGraphicFramePr>
          <xdr:cNvPr id="11" name="Chart 953"/>
          <xdr:cNvGraphicFramePr/>
        </xdr:nvGraphicFramePr>
        <xdr:xfrm>
          <a:off x="5070584" y="2954241"/>
          <a:ext cx="3919633" cy="725872"/>
        </xdr:xfrm>
        <a:graphic>
          <a:graphicData uri="http://schemas.openxmlformats.org/drawingml/2006/chart">
            <c:chart xmlns:c="http://schemas.openxmlformats.org/drawingml/2006/chart" r:id="rId2"/>
          </a:graphicData>
        </a:graphic>
      </xdr:graphicFrame>
    </xdr:grpSp>
    <xdr:clientData/>
  </xdr:twoCellAnchor>
  <xdr:twoCellAnchor>
    <xdr:from>
      <xdr:col>0</xdr:col>
      <xdr:colOff>28575</xdr:colOff>
      <xdr:row>54</xdr:row>
      <xdr:rowOff>0</xdr:rowOff>
    </xdr:from>
    <xdr:to>
      <xdr:col>12</xdr:col>
      <xdr:colOff>152400</xdr:colOff>
      <xdr:row>89</xdr:row>
      <xdr:rowOff>57150</xdr:rowOff>
    </xdr:to>
    <xdr:graphicFrame macro="">
      <xdr:nvGraphicFramePr>
        <xdr:cNvPr id="4" name="Chart 3"/>
        <xdr:cNvGraphicFramePr/>
      </xdr:nvGraphicFramePr>
      <xdr:xfrm>
        <a:off x="28575" y="8448675"/>
        <a:ext cx="9144000" cy="5724525"/>
      </xdr:xfrm>
      <a:graphic>
        <a:graphicData uri="http://schemas.openxmlformats.org/drawingml/2006/chart">
          <c:chart xmlns:c="http://schemas.openxmlformats.org/drawingml/2006/chart" r:id="rId3"/>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0.01275</cdr:x>
      <cdr:y>0.87525</cdr:y>
    </cdr:from>
    <cdr:to>
      <cdr:x>0</cdr:x>
      <cdr:y>0</cdr:y>
    </cdr:to>
    <cdr:sp macro="" textlink="">
      <cdr:nvSpPr>
        <cdr:cNvPr id="2" name="FootonotesShape"/>
        <cdr:cNvSpPr txBox="1"/>
      </cdr:nvSpPr>
      <cdr:spPr>
        <a:xfrm>
          <a:off x="76200" y="4648200"/>
          <a:ext cx="0" cy="0"/>
        </a:xfrm>
        <a:prstGeom prst="rect">
          <a:avLst/>
        </a:prstGeom>
        <a:ln>
          <a:noFill/>
        </a:ln>
      </cdr:spPr>
      <cdr:txBody>
        <a:bodyPr vertOverflow="clip" vert="horz" wrap="square" rtlCol="0">
          <a:spAutoFit/>
        </a:bodyPr>
        <a:lstStyle/>
        <a:p>
          <a:r>
            <a:rPr lang="en-GB" sz="1000">
              <a:latin typeface="Arial" panose="020B0604020202020204" pitchFamily="34" charset="0"/>
            </a:rPr>
            <a:t>Note: data for Italy and Lithuania are not included.</a:t>
          </a:r>
        </a:p>
        <a:p>
          <a:pPr>
            <a:spcBef>
              <a:spcPts val="300"/>
            </a:spcBef>
          </a:pPr>
          <a:r>
            <a:rPr lang="en-GB" sz="1000">
              <a:latin typeface="Arial" panose="020B0604020202020204" pitchFamily="34" charset="0"/>
            </a:rPr>
            <a:t>(¹) Represents 43 nationalities.</a:t>
          </a:r>
        </a:p>
        <a:p>
          <a:pPr>
            <a:spcBef>
              <a:spcPts val="300"/>
            </a:spcBef>
          </a:pPr>
          <a:r>
            <a:rPr lang="en-GB" sz="1000" i="1">
              <a:latin typeface="Arial" panose="020B0604020202020204" pitchFamily="34" charset="0"/>
            </a:rPr>
            <a:t>Source:</a:t>
          </a:r>
          <a:r>
            <a:rPr lang="en-GB" sz="1000">
              <a:latin typeface="Arial" panose="020B0604020202020204" pitchFamily="34" charset="0"/>
            </a:rPr>
            <a:t> Eurostat (online data code: iww_go_anave)</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8</xdr:row>
      <xdr:rowOff>9525</xdr:rowOff>
    </xdr:from>
    <xdr:to>
      <xdr:col>16</xdr:col>
      <xdr:colOff>419100</xdr:colOff>
      <xdr:row>42</xdr:row>
      <xdr:rowOff>123825</xdr:rowOff>
    </xdr:to>
    <xdr:graphicFrame macro="">
      <xdr:nvGraphicFramePr>
        <xdr:cNvPr id="2" name="Chart 1"/>
        <xdr:cNvGraphicFramePr/>
      </xdr:nvGraphicFramePr>
      <xdr:xfrm>
        <a:off x="6010275" y="1295400"/>
        <a:ext cx="6534150" cy="53149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0.14525</cdr:y>
    </cdr:from>
    <cdr:to>
      <cdr:x>0.9855</cdr:x>
      <cdr:y>0.87025</cdr:y>
    </cdr:to>
    <cdr:pic>
      <cdr:nvPicPr>
        <cdr:cNvPr id="2" name="chart"/>
        <cdr:cNvPicPr preferRelativeResize="1">
          <a:picLocks noChangeAspect="1"/>
        </cdr:cNvPicPr>
      </cdr:nvPicPr>
      <cdr:blipFill>
        <a:blip r:embed="rId1"/>
        <a:stretch>
          <a:fillRect/>
        </a:stretch>
      </cdr:blipFill>
      <cdr:spPr>
        <a:xfrm>
          <a:off x="85725" y="752475"/>
          <a:ext cx="9201150" cy="3771900"/>
        </a:xfrm>
        <a:prstGeom prst="rect">
          <a:avLst/>
        </a:prstGeom>
        <a:ln>
          <a:noFill/>
        </a:ln>
      </cdr:spPr>
    </cdr:pic>
  </cdr:relSizeAnchor>
  <cdr:relSizeAnchor xmlns:cdr="http://schemas.openxmlformats.org/drawingml/2006/chartDrawing">
    <cdr:from>
      <cdr:x>0.00525</cdr:x>
      <cdr:y>0.857</cdr:y>
    </cdr:from>
    <cdr:to>
      <cdr:x>0</cdr:x>
      <cdr:y>0</cdr:y>
    </cdr:to>
    <cdr:sp macro="" textlink="">
      <cdr:nvSpPr>
        <cdr:cNvPr id="3" name="FootonotesShape"/>
        <cdr:cNvSpPr txBox="1"/>
      </cdr:nvSpPr>
      <cdr:spPr>
        <a:xfrm>
          <a:off x="47625" y="44481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data for Italy, Lithuania are not included. 2012-2021: data for Sweden are not included</a:t>
          </a:r>
        </a:p>
        <a:p>
          <a:pPr>
            <a:spcBef>
              <a:spcPts val="300"/>
            </a:spcBef>
          </a:pPr>
          <a:r>
            <a:rPr lang="en-GB" sz="1200">
              <a:latin typeface="Arial" panose="020B0604020202020204" pitchFamily="34" charset="0"/>
            </a:rPr>
            <a:t>(¹) Break in time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iww_go_actygo)</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rcRect b="16915"/>
        <a:stretch>
          <a:fillRect/>
        </a:stretch>
      </cdr:blipFill>
      <cdr:spPr>
        <a:xfrm>
          <a:off x="0" y="0"/>
          <a:ext cx="0" cy="0"/>
        </a:xfrm>
        <a:prstGeom prst="rect">
          <a:avLst/>
        </a:prstGeom>
        <a:ln>
          <a:noFill/>
        </a:ln>
      </cdr:spPr>
    </cdr:pic>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14</xdr:row>
      <xdr:rowOff>9525</xdr:rowOff>
    </xdr:from>
    <xdr:to>
      <xdr:col>13</xdr:col>
      <xdr:colOff>895350</xdr:colOff>
      <xdr:row>37</xdr:row>
      <xdr:rowOff>57150</xdr:rowOff>
    </xdr:to>
    <xdr:grpSp>
      <xdr:nvGrpSpPr>
        <xdr:cNvPr id="5" name="Group 4"/>
        <xdr:cNvGrpSpPr/>
      </xdr:nvGrpSpPr>
      <xdr:grpSpPr>
        <a:xfrm>
          <a:off x="1381125" y="2238375"/>
          <a:ext cx="9201150" cy="3552825"/>
          <a:chOff x="1395410" y="2400300"/>
          <a:chExt cx="8526169" cy="3550115"/>
        </a:xfrm>
      </xdr:grpSpPr>
      <xdr:graphicFrame macro="">
        <xdr:nvGraphicFramePr>
          <xdr:cNvPr id="2" name="Chart 1"/>
          <xdr:cNvGraphicFramePr/>
        </xdr:nvGraphicFramePr>
        <xdr:xfrm>
          <a:off x="1395410" y="2400300"/>
          <a:ext cx="8287436" cy="3550115"/>
        </xdr:xfrm>
        <a:graphic>
          <a:graphicData uri="http://schemas.openxmlformats.org/drawingml/2006/chart">
            <c:chart xmlns:c="http://schemas.openxmlformats.org/drawingml/2006/chart" r:id="rId1"/>
          </a:graphicData>
        </a:graphic>
      </xdr:graphicFrame>
      <xdr:sp macro="" textlink="">
        <xdr:nvSpPr>
          <xdr:cNvPr id="3" name="AutoShape 1"/>
          <xdr:cNvSpPr>
            <a:spLocks noChangeArrowheads="1"/>
          </xdr:cNvSpPr>
        </xdr:nvSpPr>
        <xdr:spPr bwMode="auto">
          <a:xfrm>
            <a:off x="8781204" y="3553200"/>
            <a:ext cx="790802" cy="468615"/>
          </a:xfrm>
          <a:prstGeom prst="star16">
            <a:avLst>
              <a:gd name="adj" fmla="val 37500"/>
            </a:avLst>
          </a:prstGeom>
          <a:solidFill>
            <a:srgbClr val="FFFF99">
              <a:alpha val="50195"/>
            </a:srgbClr>
          </a:solidFill>
          <a:ln w="9525">
            <a:solidFill>
              <a:srgbClr val="000000"/>
            </a:solidFill>
            <a:miter lim="800000"/>
            <a:headEnd type="none"/>
            <a:tailEnd type="none"/>
          </a:ln>
        </xdr:spPr>
      </xdr:sp>
      <xdr:graphicFrame macro="">
        <xdr:nvGraphicFramePr>
          <xdr:cNvPr id="4" name="Chart 953"/>
          <xdr:cNvGraphicFramePr/>
        </xdr:nvGraphicFramePr>
        <xdr:xfrm>
          <a:off x="6001673" y="3380132"/>
          <a:ext cx="3919906" cy="725999"/>
        </xdr:xfrm>
        <a:graphic>
          <a:graphicData uri="http://schemas.openxmlformats.org/drawingml/2006/chart">
            <c:chart xmlns:c="http://schemas.openxmlformats.org/drawingml/2006/chart" r:id="rId2"/>
          </a:graphicData>
        </a:graphic>
      </xdr:graphicFrame>
    </xdr:grpSp>
    <xdr:clientData/>
  </xdr:twoCellAnchor>
  <xdr:twoCellAnchor>
    <xdr:from>
      <xdr:col>0</xdr:col>
      <xdr:colOff>28575</xdr:colOff>
      <xdr:row>47</xdr:row>
      <xdr:rowOff>0</xdr:rowOff>
    </xdr:from>
    <xdr:to>
      <xdr:col>12</xdr:col>
      <xdr:colOff>428625</xdr:colOff>
      <xdr:row>79</xdr:row>
      <xdr:rowOff>19050</xdr:rowOff>
    </xdr:to>
    <xdr:graphicFrame macro="">
      <xdr:nvGraphicFramePr>
        <xdr:cNvPr id="6" name="Chart 5"/>
        <xdr:cNvGraphicFramePr/>
      </xdr:nvGraphicFramePr>
      <xdr:xfrm>
        <a:off x="28575" y="7343775"/>
        <a:ext cx="9420225" cy="5200650"/>
      </xdr:xfrm>
      <a:graphic>
        <a:graphicData uri="http://schemas.openxmlformats.org/drawingml/2006/chart">
          <c:chart xmlns:c="http://schemas.openxmlformats.org/drawingml/2006/chart" r:id="rId3"/>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0.10725</cdr:y>
    </cdr:from>
    <cdr:to>
      <cdr:x>0.98675</cdr:x>
      <cdr:y>0.87725</cdr:y>
    </cdr:to>
    <cdr:pic>
      <cdr:nvPicPr>
        <cdr:cNvPr id="2" name="chart"/>
        <cdr:cNvPicPr preferRelativeResize="1">
          <a:picLocks noChangeAspect="1"/>
        </cdr:cNvPicPr>
      </cdr:nvPicPr>
      <cdr:blipFill>
        <a:blip r:embed="rId1"/>
        <a:stretch>
          <a:fillRect/>
        </a:stretch>
      </cdr:blipFill>
      <cdr:spPr>
        <a:xfrm>
          <a:off x="85725" y="752475"/>
          <a:ext cx="10477500" cy="5429250"/>
        </a:xfrm>
        <a:prstGeom prst="rect">
          <a:avLst/>
        </a:prstGeom>
        <a:ln>
          <a:noFill/>
        </a:ln>
      </cdr:spPr>
    </cdr:pic>
  </cdr:relSizeAnchor>
  <cdr:relSizeAnchor xmlns:cdr="http://schemas.openxmlformats.org/drawingml/2006/chartDrawing">
    <cdr:from>
      <cdr:x>0.0045</cdr:x>
      <cdr:y>0.86775</cdr:y>
    </cdr:from>
    <cdr:to>
      <cdr:x>0</cdr:x>
      <cdr:y>0</cdr:y>
    </cdr:to>
    <cdr:sp macro="" textlink="">
      <cdr:nvSpPr>
        <cdr:cNvPr id="3" name="FootonotesShape"/>
        <cdr:cNvSpPr txBox="1"/>
      </cdr:nvSpPr>
      <cdr:spPr>
        <a:xfrm>
          <a:off x="47625" y="61150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transit transport performed in Croatia is not included. Data for Italy and Lithuania are not included. Data for Sweden are included from 2022Q1 onwards.</a:t>
          </a:r>
        </a:p>
        <a:p>
          <a:pPr>
            <a:spcBef>
              <a:spcPts val="300"/>
            </a:spcBef>
          </a:pPr>
          <a:r>
            <a:rPr lang="en-GB" sz="1200">
              <a:latin typeface="Arial" panose="020B0604020202020204" pitchFamily="34" charset="0"/>
            </a:rPr>
            <a:t>(¹) Break in time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iww_go_qcnave)</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rcRect b="16915"/>
        <a:stretch>
          <a:fillRect/>
        </a:stretch>
      </cdr:blipFill>
      <cdr:spPr>
        <a:xfrm>
          <a:off x="0" y="0"/>
          <a:ext cx="0" cy="0"/>
        </a:xfrm>
        <a:prstGeom prst="rect">
          <a:avLst/>
        </a:prstGeom>
        <a:ln>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47</xdr:row>
      <xdr:rowOff>0</xdr:rowOff>
    </xdr:from>
    <xdr:to>
      <xdr:col>14</xdr:col>
      <xdr:colOff>304800</xdr:colOff>
      <xdr:row>88</xdr:row>
      <xdr:rowOff>95250</xdr:rowOff>
    </xdr:to>
    <xdr:grpSp>
      <xdr:nvGrpSpPr>
        <xdr:cNvPr id="4" name="Group 3"/>
        <xdr:cNvGrpSpPr/>
      </xdr:nvGrpSpPr>
      <xdr:grpSpPr>
        <a:xfrm>
          <a:off x="361950" y="8782050"/>
          <a:ext cx="10477500" cy="5105400"/>
          <a:chOff x="495298" y="7991475"/>
          <a:chExt cx="10477502" cy="5114925"/>
        </a:xfrm>
      </xdr:grpSpPr>
      <xdr:graphicFrame macro="">
        <xdr:nvGraphicFramePr>
          <xdr:cNvPr id="2" name="Chart 14"/>
          <xdr:cNvGraphicFramePr/>
        </xdr:nvGraphicFramePr>
        <xdr:xfrm>
          <a:off x="495298" y="7991475"/>
          <a:ext cx="10477502" cy="5114925"/>
        </xdr:xfrm>
        <a:graphic>
          <a:graphicData uri="http://schemas.openxmlformats.org/drawingml/2006/chart">
            <c:chart xmlns:c="http://schemas.openxmlformats.org/drawingml/2006/chart" r:id="rId1"/>
          </a:graphicData>
        </a:graphic>
      </xdr:graphicFrame>
      <xdr:cxnSp macro="">
        <xdr:nvCxnSpPr>
          <xdr:cNvPr id="3" name="Straight Connector 2"/>
          <xdr:cNvCxnSpPr/>
        </xdr:nvCxnSpPr>
        <xdr:spPr bwMode="auto">
          <a:xfrm>
            <a:off x="1171097" y="10620546"/>
            <a:ext cx="9359029" cy="0"/>
          </a:xfrm>
          <a:prstGeom prst="line">
            <a:avLst/>
          </a:prstGeom>
          <a:solidFill>
            <a:srgbClr val="D1BBAF"/>
          </a:solidFill>
          <a:ln w="9525" cap="flat" cmpd="sng" algn="ctr">
            <a:solidFill>
              <a:srgbClr val="000000"/>
            </a:solidFill>
            <a:prstDash val="solid"/>
            <a:round/>
            <a:headEnd type="none" w="med" len="med"/>
            <a:tailEnd type="none" w="med" len="med"/>
          </a:ln>
        </xdr:spPr>
      </xdr:cxnSp>
    </xdr:grpSp>
    <xdr:clientData/>
  </xdr:twoCellAnchor>
  <xdr:twoCellAnchor>
    <xdr:from>
      <xdr:col>0</xdr:col>
      <xdr:colOff>28575</xdr:colOff>
      <xdr:row>92</xdr:row>
      <xdr:rowOff>0</xdr:rowOff>
    </xdr:from>
    <xdr:to>
      <xdr:col>14</xdr:col>
      <xdr:colOff>200025</xdr:colOff>
      <xdr:row>135</xdr:row>
      <xdr:rowOff>85725</xdr:rowOff>
    </xdr:to>
    <xdr:graphicFrame macro="">
      <xdr:nvGraphicFramePr>
        <xdr:cNvPr id="5" name="Chart 4"/>
        <xdr:cNvGraphicFramePr/>
      </xdr:nvGraphicFramePr>
      <xdr:xfrm>
        <a:off x="28575" y="14449425"/>
        <a:ext cx="10706100" cy="7048500"/>
      </xdr:xfrm>
      <a:graphic>
        <a:graphicData uri="http://schemas.openxmlformats.org/drawingml/2006/chart">
          <c:chart xmlns:c="http://schemas.openxmlformats.org/drawingml/2006/chart" r:id="rId2"/>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0.084</cdr:y>
    </cdr:from>
    <cdr:to>
      <cdr:x>0.98725</cdr:x>
      <cdr:y>0.84075</cdr:y>
    </cdr:to>
    <cdr:pic>
      <cdr:nvPicPr>
        <cdr:cNvPr id="2" name="chart"/>
        <cdr:cNvPicPr preferRelativeResize="1">
          <a:picLocks noChangeAspect="1"/>
        </cdr:cNvPicPr>
      </cdr:nvPicPr>
      <cdr:blipFill>
        <a:blip r:embed="rId1"/>
        <a:stretch>
          <a:fillRect/>
        </a:stretch>
      </cdr:blipFill>
      <cdr:spPr>
        <a:xfrm>
          <a:off x="85725" y="752475"/>
          <a:ext cx="10267950" cy="6800850"/>
        </a:xfrm>
        <a:prstGeom prst="rect">
          <a:avLst/>
        </a:prstGeom>
        <a:ln>
          <a:noFill/>
        </a:ln>
      </cdr:spPr>
    </cdr:pic>
  </cdr:relSizeAnchor>
  <cdr:relSizeAnchor xmlns:cdr="http://schemas.openxmlformats.org/drawingml/2006/chartDrawing">
    <cdr:from>
      <cdr:x>0.00475</cdr:x>
      <cdr:y>0.83325</cdr:y>
    </cdr:from>
    <cdr:to>
      <cdr:x>0</cdr:x>
      <cdr:y>0</cdr:y>
    </cdr:to>
    <cdr:sp macro="" textlink="">
      <cdr:nvSpPr>
        <cdr:cNvPr id="3" name="FootonotesShape"/>
        <cdr:cNvSpPr txBox="1"/>
      </cdr:nvSpPr>
      <cdr:spPr>
        <a:xfrm>
          <a:off x="47625" y="74771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2022 data. No transport of containers in Czechia, Poland and Finland. Data for Italy and Lithuania are not available.</a:t>
          </a:r>
        </a:p>
        <a:p>
          <a:pPr>
            <a:spcBef>
              <a:spcPts val="300"/>
            </a:spcBef>
          </a:pPr>
          <a:r>
            <a:rPr lang="en-GB" sz="1200">
              <a:latin typeface="Arial" panose="020B0604020202020204" pitchFamily="34" charset="0"/>
            </a:rPr>
            <a:t>(¹) 2021: 47 108 TEU-kilometers.</a:t>
          </a:r>
        </a:p>
        <a:p>
          <a:r>
            <a:rPr lang="en-GB" sz="1200">
              <a:latin typeface="Arial" panose="020B0604020202020204" pitchFamily="34" charset="0"/>
            </a:rPr>
            <a:t>(²) 2012 and 2021: not available.</a:t>
          </a:r>
        </a:p>
        <a:p>
          <a:r>
            <a:rPr lang="en-GB" sz="1200">
              <a:latin typeface="Arial" panose="020B0604020202020204" pitchFamily="34" charset="0"/>
            </a:rPr>
            <a:t>(³) 2012: no transport of containers.</a:t>
          </a:r>
        </a:p>
        <a:p>
          <a:r>
            <a:rPr lang="en-GB" sz="1200">
              <a:latin typeface="Arial" panose="020B0604020202020204" pitchFamily="34" charset="0"/>
            </a:rPr>
            <a:t>(⁴) 2012 and 2022: no transport of containers. 2021: 6 724 TEU-kilometers.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iww_go_actygo)</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rcRect b="16915"/>
        <a:stretch>
          <a:fillRect/>
        </a:stretch>
      </cdr:blipFill>
      <cdr:spPr>
        <a:xfrm>
          <a:off x="0" y="0"/>
          <a:ext cx="0" cy="0"/>
        </a:xfrm>
        <a:prstGeom prst="rect">
          <a:avLst/>
        </a:prstGeom>
        <a:ln>
          <a:noFill/>
        </a:ln>
      </cdr:spPr>
    </cdr:pic>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933450</xdr:colOff>
      <xdr:row>1</xdr:row>
      <xdr:rowOff>85725</xdr:rowOff>
    </xdr:from>
    <xdr:to>
      <xdr:col>22</xdr:col>
      <xdr:colOff>581025</xdr:colOff>
      <xdr:row>40</xdr:row>
      <xdr:rowOff>85725</xdr:rowOff>
    </xdr:to>
    <xdr:grpSp>
      <xdr:nvGrpSpPr>
        <xdr:cNvPr id="13" name="Group 12"/>
        <xdr:cNvGrpSpPr/>
      </xdr:nvGrpSpPr>
      <xdr:grpSpPr>
        <a:xfrm>
          <a:off x="5810250" y="238125"/>
          <a:ext cx="10258425" cy="6400800"/>
          <a:chOff x="4876799" y="4391025"/>
          <a:chExt cx="10258426" cy="6543676"/>
        </a:xfrm>
      </xdr:grpSpPr>
      <xdr:graphicFrame macro="">
        <xdr:nvGraphicFramePr>
          <xdr:cNvPr id="6" name="Chart 5"/>
          <xdr:cNvGraphicFramePr/>
        </xdr:nvGraphicFramePr>
        <xdr:xfrm>
          <a:off x="4876799" y="4476093"/>
          <a:ext cx="8552963" cy="6458608"/>
        </xdr:xfrm>
        <a:graphic>
          <a:graphicData uri="http://schemas.openxmlformats.org/drawingml/2006/chart">
            <c:chart xmlns:c="http://schemas.openxmlformats.org/drawingml/2006/chart" r:id="rId1"/>
          </a:graphicData>
        </a:graphic>
      </xdr:graphicFrame>
      <xdr:sp macro="" textlink="">
        <xdr:nvSpPr>
          <xdr:cNvPr id="8" name="Left Brace 7"/>
          <xdr:cNvSpPr/>
        </xdr:nvSpPr>
        <xdr:spPr bwMode="auto">
          <a:xfrm rot="5400000">
            <a:off x="10572790" y="6810549"/>
            <a:ext cx="161570" cy="4961742"/>
          </a:xfrm>
          <a:prstGeom prst="leftBrace">
            <a:avLst/>
          </a:prstGeom>
          <a:noFill/>
          <a:ln w="9525" cap="flat" cmpd="sng" algn="ctr">
            <a:solidFill>
              <a:srgbClr val="000000"/>
            </a:solidFill>
            <a:prstDash val="solid"/>
            <a:round/>
            <a:headEnd type="none" w="med" len="med"/>
            <a:tailEnd type="none" w="med" len="med"/>
          </a:ln>
        </xdr:spPr>
        <xdr:txBody>
          <a:bodyPr vertOverflow="clip" wrap="square" lIns="18288" tIns="0" rIns="0" bIns="0" rtlCol="0" anchor="ctr" upright="1"/>
          <a:lstStyle/>
          <a:p>
            <a:pPr algn="l"/>
            <a:endParaRPr lang="en-GB" sz="1100"/>
          </a:p>
        </xdr:txBody>
      </xdr:sp>
      <xdr:grpSp>
        <xdr:nvGrpSpPr>
          <xdr:cNvPr id="12" name="Group 11"/>
          <xdr:cNvGrpSpPr/>
        </xdr:nvGrpSpPr>
        <xdr:grpSpPr>
          <a:xfrm>
            <a:off x="8344147" y="4391025"/>
            <a:ext cx="6791078" cy="4744165"/>
            <a:chOff x="8343900" y="4391025"/>
            <a:chExt cx="6791325" cy="4743450"/>
          </a:xfrm>
        </xdr:grpSpPr>
        <xdr:graphicFrame macro="">
          <xdr:nvGraphicFramePr>
            <xdr:cNvPr id="7" name="Chart 6"/>
            <xdr:cNvGraphicFramePr/>
          </xdr:nvGraphicFramePr>
          <xdr:xfrm>
            <a:off x="9124902" y="5181995"/>
            <a:ext cx="5353262" cy="3590792"/>
          </xdr:xfrm>
          <a:graphic>
            <a:graphicData uri="http://schemas.openxmlformats.org/drawingml/2006/chart">
              <c:chart xmlns:c="http://schemas.openxmlformats.org/drawingml/2006/chart" r:id="rId2"/>
            </a:graphicData>
          </a:graphic>
        </xdr:graphicFrame>
        <xdr:sp macro="" textlink="">
          <xdr:nvSpPr>
            <xdr:cNvPr id="9" name="Oval 8"/>
            <xdr:cNvSpPr/>
          </xdr:nvSpPr>
          <xdr:spPr bwMode="auto">
            <a:xfrm>
              <a:off x="8343900" y="4391025"/>
              <a:ext cx="6791325" cy="4743450"/>
            </a:xfrm>
            <a:prstGeom prst="ellipse">
              <a:avLst/>
            </a:prstGeom>
            <a:noFill/>
            <a:ln w="9525" cap="flat" cmpd="sng" algn="ctr">
              <a:solidFill>
                <a:srgbClr val="000000"/>
              </a:solidFill>
              <a:prstDash val="solid"/>
              <a:round/>
              <a:headEnd type="none" w="med" len="med"/>
              <a:tailEnd type="none" w="med" len="med"/>
            </a:ln>
          </xdr:spPr>
          <xdr:txBody>
            <a:bodyPr vertOverflow="clip" wrap="square" lIns="18288" tIns="0" rIns="0" bIns="0" rtlCol="0" anchor="ctr" upright="1"/>
            <a:lstStyle/>
            <a:p>
              <a:pPr algn="l"/>
              <a:endParaRPr lang="en-GB" sz="1100"/>
            </a:p>
          </xdr:txBody>
        </xdr:sp>
      </xdr:grpSp>
      <xdr:cxnSp macro="">
        <xdr:nvCxnSpPr>
          <xdr:cNvPr id="10" name="Straight Connector 9"/>
          <xdr:cNvCxnSpPr/>
        </xdr:nvCxnSpPr>
        <xdr:spPr bwMode="auto">
          <a:xfrm flipV="1">
            <a:off x="10657422" y="9020676"/>
            <a:ext cx="66680" cy="191403"/>
          </a:xfrm>
          <a:prstGeom prst="line">
            <a:avLst/>
          </a:prstGeom>
          <a:solidFill>
            <a:srgbClr val="D1BBAF"/>
          </a:solidFill>
          <a:ln w="9525" cap="flat" cmpd="sng" algn="ctr">
            <a:solidFill>
              <a:srgbClr val="000000"/>
            </a:solidFill>
            <a:prstDash val="solid"/>
            <a:round/>
            <a:headEnd type="none" w="med" len="med"/>
            <a:tailEnd type="none" w="med" len="med"/>
          </a:ln>
        </xdr:spPr>
      </xdr:cxnSp>
    </xdr:grpSp>
    <xdr:clientData/>
  </xdr:twoCellAnchor>
  <xdr:twoCellAnchor>
    <xdr:from>
      <xdr:col>0</xdr:col>
      <xdr:colOff>28575</xdr:colOff>
      <xdr:row>53</xdr:row>
      <xdr:rowOff>0</xdr:rowOff>
    </xdr:from>
    <xdr:to>
      <xdr:col>13</xdr:col>
      <xdr:colOff>514350</xdr:colOff>
      <xdr:row>108</xdr:row>
      <xdr:rowOff>76200</xdr:rowOff>
    </xdr:to>
    <xdr:graphicFrame macro="">
      <xdr:nvGraphicFramePr>
        <xdr:cNvPr id="2" name="Chart 1"/>
        <xdr:cNvGraphicFramePr/>
      </xdr:nvGraphicFramePr>
      <xdr:xfrm>
        <a:off x="28575" y="8582025"/>
        <a:ext cx="10487025" cy="8982075"/>
      </xdr:xfrm>
      <a:graphic>
        <a:graphicData uri="http://schemas.openxmlformats.org/drawingml/2006/chart">
          <c:chart xmlns:c="http://schemas.openxmlformats.org/drawingml/2006/chart" r:id="rId3"/>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0.85575</cdr:y>
    </cdr:from>
    <cdr:to>
      <cdr:x>0</cdr:x>
      <cdr:y>0</cdr:y>
    </cdr:to>
    <cdr:sp macro="" textlink="">
      <cdr:nvSpPr>
        <cdr:cNvPr id="2" name="FootonotesShape"/>
        <cdr:cNvSpPr txBox="1"/>
      </cdr:nvSpPr>
      <cdr:spPr>
        <a:xfrm>
          <a:off x="47625" y="5200650"/>
          <a:ext cx="0" cy="0"/>
        </a:xfrm>
        <a:prstGeom prst="rect">
          <a:avLst/>
        </a:prstGeom>
        <a:ln>
          <a:noFill/>
        </a:ln>
      </cdr:spPr>
      <cdr:txBody>
        <a:bodyPr vertOverflow="clip" vert="horz" wrap="square" rtlCol="0">
          <a:spAutoFit/>
        </a:bodyPr>
        <a:lstStyle/>
        <a:p>
          <a:r>
            <a:rPr lang="fr-BE" sz="1200">
              <a:latin typeface="Arial" panose="020B0604020202020204" pitchFamily="34" charset="0"/>
            </a:rPr>
            <a:t>Note: countries are ranked based on the share of loaded containers. No transport of containers in Czechia, Poland, Slovakia and Finland. Data for Italy and Lithuania are not available.</a:t>
          </a:r>
        </a:p>
        <a:p>
          <a:pPr>
            <a:spcBef>
              <a:spcPts val="300"/>
            </a:spcBef>
          </a:pPr>
          <a:r>
            <a:rPr lang="fr-BE" sz="1200">
              <a:latin typeface="Arial" panose="020B0604020202020204" pitchFamily="34" charset="0"/>
            </a:rPr>
            <a:t>(¹) Only empty containers.</a:t>
          </a:r>
        </a:p>
        <a:p>
          <a:pPr>
            <a:spcBef>
              <a:spcPts val="300"/>
            </a:spcBef>
          </a:pPr>
          <a:r>
            <a:rPr lang="fr-BE" sz="1200" i="1">
              <a:latin typeface="Arial" panose="020B0604020202020204" pitchFamily="34" charset="0"/>
            </a:rPr>
            <a:t>Source:</a:t>
          </a:r>
          <a:r>
            <a:rPr lang="fr-BE" sz="1200">
              <a:latin typeface="Arial" panose="020B0604020202020204" pitchFamily="34" charset="0"/>
            </a:rPr>
            <a:t> Eurostat (online data code: iww_go_actygo)</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581025</xdr:colOff>
      <xdr:row>2</xdr:row>
      <xdr:rowOff>19050</xdr:rowOff>
    </xdr:from>
    <xdr:to>
      <xdr:col>17</xdr:col>
      <xdr:colOff>685800</xdr:colOff>
      <xdr:row>41</xdr:row>
      <xdr:rowOff>114300</xdr:rowOff>
    </xdr:to>
    <xdr:graphicFrame macro="">
      <xdr:nvGraphicFramePr>
        <xdr:cNvPr id="2" name="Chart 1"/>
        <xdr:cNvGraphicFramePr/>
      </xdr:nvGraphicFramePr>
      <xdr:xfrm>
        <a:off x="5324475" y="409575"/>
        <a:ext cx="9525000" cy="6086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0.10725</cdr:y>
    </cdr:from>
    <cdr:to>
      <cdr:x>0.9875</cdr:x>
      <cdr:y>0.87725</cdr:y>
    </cdr:to>
    <cdr:pic>
      <cdr:nvPicPr>
        <cdr:cNvPr id="2" name="chart"/>
        <cdr:cNvPicPr preferRelativeResize="1">
          <a:picLocks noChangeAspect="1"/>
        </cdr:cNvPicPr>
      </cdr:nvPicPr>
      <cdr:blipFill>
        <a:blip r:embed="rId1"/>
        <a:stretch>
          <a:fillRect/>
        </a:stretch>
      </cdr:blipFill>
      <cdr:spPr>
        <a:xfrm>
          <a:off x="85725" y="752475"/>
          <a:ext cx="11058525" cy="5429250"/>
        </a:xfrm>
        <a:prstGeom prst="rect">
          <a:avLst/>
        </a:prstGeom>
        <a:ln>
          <a:noFill/>
        </a:ln>
      </cdr:spPr>
    </cdr:pic>
  </cdr:relSizeAnchor>
  <cdr:relSizeAnchor xmlns:cdr="http://schemas.openxmlformats.org/drawingml/2006/chartDrawing">
    <cdr:from>
      <cdr:x>0.0045</cdr:x>
      <cdr:y>0.86775</cdr:y>
    </cdr:from>
    <cdr:to>
      <cdr:x>0</cdr:x>
      <cdr:y>0</cdr:y>
    </cdr:to>
    <cdr:sp macro="" textlink="">
      <cdr:nvSpPr>
        <cdr:cNvPr id="3" name="FootonotesShape"/>
        <cdr:cNvSpPr txBox="1"/>
      </cdr:nvSpPr>
      <cdr:spPr>
        <a:xfrm>
          <a:off x="47625" y="61150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transit transport performed in Croatia is not included. Data for Italy and Lithuania are not included. Data for Finland are included from 2019Q1 onwards. Data for Sweden are included from 2022Q1 onwards.</a:t>
          </a:r>
        </a:p>
        <a:p>
          <a:pPr>
            <a:spcBef>
              <a:spcPts val="300"/>
            </a:spcBef>
          </a:pPr>
          <a:r>
            <a:rPr lang="en-GB" sz="1200">
              <a:latin typeface="Arial" panose="020B0604020202020204" pitchFamily="34" charset="0"/>
            </a:rPr>
            <a:t>(¹) Break in time series.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iww_go_qnave)</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50</xdr:row>
      <xdr:rowOff>38100</xdr:rowOff>
    </xdr:from>
    <xdr:to>
      <xdr:col>15</xdr:col>
      <xdr:colOff>542925</xdr:colOff>
      <xdr:row>91</xdr:row>
      <xdr:rowOff>0</xdr:rowOff>
    </xdr:to>
    <xdr:grpSp>
      <xdr:nvGrpSpPr>
        <xdr:cNvPr id="2" name="Group 1"/>
        <xdr:cNvGrpSpPr/>
      </xdr:nvGrpSpPr>
      <xdr:grpSpPr>
        <a:xfrm>
          <a:off x="685800" y="9124950"/>
          <a:ext cx="11058525" cy="5114925"/>
          <a:chOff x="495298" y="7905750"/>
          <a:chExt cx="11058527" cy="5114925"/>
        </a:xfrm>
      </xdr:grpSpPr>
      <xdr:graphicFrame macro="">
        <xdr:nvGraphicFramePr>
          <xdr:cNvPr id="4" name="Chart 14"/>
          <xdr:cNvGraphicFramePr/>
        </xdr:nvGraphicFramePr>
        <xdr:xfrm>
          <a:off x="495298" y="7905750"/>
          <a:ext cx="11058527" cy="5114925"/>
        </xdr:xfrm>
        <a:graphic>
          <a:graphicData uri="http://schemas.openxmlformats.org/drawingml/2006/chart">
            <c:chart xmlns:c="http://schemas.openxmlformats.org/drawingml/2006/chart" r:id="rId1"/>
          </a:graphicData>
        </a:graphic>
      </xdr:graphicFrame>
      <xdr:cxnSp macro="">
        <xdr:nvCxnSpPr>
          <xdr:cNvPr id="15" name="Straight Connector 14"/>
          <xdr:cNvCxnSpPr/>
        </xdr:nvCxnSpPr>
        <xdr:spPr bwMode="auto">
          <a:xfrm>
            <a:off x="1266630" y="10877521"/>
            <a:ext cx="9900146" cy="0"/>
          </a:xfrm>
          <a:prstGeom prst="line">
            <a:avLst/>
          </a:prstGeom>
          <a:solidFill>
            <a:srgbClr val="D1BBAF"/>
          </a:solidFill>
          <a:ln w="9525" cap="flat" cmpd="sng" algn="ctr">
            <a:solidFill>
              <a:srgbClr val="000000"/>
            </a:solidFill>
            <a:prstDash val="solid"/>
            <a:round/>
            <a:headEnd type="none" w="med" len="med"/>
            <a:tailEnd type="none" w="med" len="med"/>
          </a:ln>
        </xdr:spPr>
      </xdr:cxnSp>
    </xdr:grpSp>
    <xdr:clientData/>
  </xdr:twoCellAnchor>
  <xdr:twoCellAnchor>
    <xdr:from>
      <xdr:col>0</xdr:col>
      <xdr:colOff>28575</xdr:colOff>
      <xdr:row>95</xdr:row>
      <xdr:rowOff>0</xdr:rowOff>
    </xdr:from>
    <xdr:to>
      <xdr:col>15</xdr:col>
      <xdr:colOff>114300</xdr:colOff>
      <xdr:row>138</xdr:row>
      <xdr:rowOff>85725</xdr:rowOff>
    </xdr:to>
    <xdr:graphicFrame macro="">
      <xdr:nvGraphicFramePr>
        <xdr:cNvPr id="3" name="Chart 2"/>
        <xdr:cNvGraphicFramePr/>
      </xdr:nvGraphicFramePr>
      <xdr:xfrm>
        <a:off x="28575" y="14849475"/>
        <a:ext cx="11287125" cy="7048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0.10475</cdr:y>
    </cdr:from>
    <cdr:to>
      <cdr:x>0.9855</cdr:x>
      <cdr:y>0.854</cdr:y>
    </cdr:to>
    <cdr:pic>
      <cdr:nvPicPr>
        <cdr:cNvPr id="2" name="chart"/>
        <cdr:cNvPicPr preferRelativeResize="1">
          <a:picLocks noChangeAspect="1"/>
        </cdr:cNvPicPr>
      </cdr:nvPicPr>
      <cdr:blipFill>
        <a:blip r:embed="rId1"/>
        <a:stretch>
          <a:fillRect/>
        </a:stretch>
      </cdr:blipFill>
      <cdr:spPr>
        <a:xfrm>
          <a:off x="85725" y="752475"/>
          <a:ext cx="9105900" cy="5410200"/>
        </a:xfrm>
        <a:prstGeom prst="rect">
          <a:avLst/>
        </a:prstGeom>
        <a:ln>
          <a:noFill/>
        </a:ln>
      </cdr:spPr>
    </cdr:pic>
  </cdr:relSizeAnchor>
  <cdr:relSizeAnchor xmlns:cdr="http://schemas.openxmlformats.org/drawingml/2006/chartDrawing">
    <cdr:from>
      <cdr:x>0.00525</cdr:x>
      <cdr:y>0.84475</cdr:y>
    </cdr:from>
    <cdr:to>
      <cdr:x>0</cdr:x>
      <cdr:y>0</cdr:y>
    </cdr:to>
    <cdr:sp macro="" textlink="">
      <cdr:nvSpPr>
        <cdr:cNvPr id="3" name="FootonotesShape"/>
        <cdr:cNvSpPr txBox="1"/>
      </cdr:nvSpPr>
      <cdr:spPr>
        <a:xfrm>
          <a:off x="47625" y="60960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2022 data.</a:t>
          </a:r>
        </a:p>
        <a:p>
          <a:pPr>
            <a:spcBef>
              <a:spcPts val="300"/>
            </a:spcBef>
          </a:pPr>
          <a:r>
            <a:rPr lang="en-GB" sz="1200">
              <a:latin typeface="Arial" panose="020B0604020202020204" pitchFamily="34" charset="0"/>
            </a:rPr>
            <a:t>(¹) 2012 data not available.</a:t>
          </a:r>
        </a:p>
        <a:p>
          <a:r>
            <a:rPr lang="en-GB" sz="1200">
              <a:latin typeface="Arial" panose="020B0604020202020204" pitchFamily="34" charset="0"/>
            </a:rPr>
            <a:t>(²) There were 6.6 thousand, 2.7 million and 9.5 million tonnes-kilometers in 2012, 2021 and 2022, respectively.</a:t>
          </a:r>
        </a:p>
        <a:p>
          <a:r>
            <a:rPr lang="en-GB" sz="1200">
              <a:latin typeface="Arial" panose="020B0604020202020204" pitchFamily="34" charset="0"/>
            </a:rPr>
            <a:t>(³) 2022 data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iww_go_atygo)</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2</xdr:row>
      <xdr:rowOff>133350</xdr:rowOff>
    </xdr:from>
    <xdr:to>
      <xdr:col>22</xdr:col>
      <xdr:colOff>590550</xdr:colOff>
      <xdr:row>33</xdr:row>
      <xdr:rowOff>0</xdr:rowOff>
    </xdr:to>
    <xdr:grpSp>
      <xdr:nvGrpSpPr>
        <xdr:cNvPr id="12" name="Group 11"/>
        <xdr:cNvGrpSpPr/>
      </xdr:nvGrpSpPr>
      <xdr:grpSpPr>
        <a:xfrm>
          <a:off x="7077075" y="476250"/>
          <a:ext cx="9096375" cy="5143500"/>
          <a:chOff x="7915275" y="5469374"/>
          <a:chExt cx="10287000" cy="5561426"/>
        </a:xfrm>
      </xdr:grpSpPr>
      <xdr:graphicFrame macro="">
        <xdr:nvGraphicFramePr>
          <xdr:cNvPr id="5" name="Chart 4"/>
          <xdr:cNvGraphicFramePr/>
        </xdr:nvGraphicFramePr>
        <xdr:xfrm>
          <a:off x="7915275" y="5644559"/>
          <a:ext cx="8983123" cy="5386241"/>
        </xdr:xfrm>
        <a:graphic>
          <a:graphicData uri="http://schemas.openxmlformats.org/drawingml/2006/chart">
            <c:chart xmlns:c="http://schemas.openxmlformats.org/drawingml/2006/chart" r:id="rId1"/>
          </a:graphicData>
        </a:graphic>
      </xdr:graphicFrame>
      <xdr:graphicFrame macro="">
        <xdr:nvGraphicFramePr>
          <xdr:cNvPr id="6" name="Chart 5"/>
          <xdr:cNvGraphicFramePr/>
        </xdr:nvGraphicFramePr>
        <xdr:xfrm>
          <a:off x="12973907" y="5965731"/>
          <a:ext cx="4495419" cy="3092153"/>
        </xdr:xfrm>
        <a:graphic>
          <a:graphicData uri="http://schemas.openxmlformats.org/drawingml/2006/chart">
            <c:chart xmlns:c="http://schemas.openxmlformats.org/drawingml/2006/chart" r:id="rId2"/>
          </a:graphicData>
        </a:graphic>
      </xdr:graphicFrame>
      <xdr:sp macro="" textlink="">
        <xdr:nvSpPr>
          <xdr:cNvPr id="7" name="Oval 6"/>
          <xdr:cNvSpPr/>
        </xdr:nvSpPr>
        <xdr:spPr bwMode="auto">
          <a:xfrm>
            <a:off x="12230672" y="5469374"/>
            <a:ext cx="5971604" cy="3827651"/>
          </a:xfrm>
          <a:prstGeom prst="ellipse">
            <a:avLst/>
          </a:prstGeom>
          <a:noFill/>
          <a:ln w="9525" cap="flat" cmpd="sng" algn="ctr">
            <a:solidFill>
              <a:srgbClr val="000000"/>
            </a:solidFill>
            <a:prstDash val="solid"/>
            <a:round/>
            <a:headEnd type="none" w="med" len="med"/>
            <a:tailEnd type="none" w="med" len="med"/>
          </a:ln>
        </xdr:spPr>
        <xdr:txBody>
          <a:bodyPr vertOverflow="clip" wrap="square" lIns="18288" tIns="0" rIns="0" bIns="0" rtlCol="0" anchor="ctr" upright="1"/>
          <a:lstStyle/>
          <a:p>
            <a:pPr algn="l"/>
            <a:endParaRPr lang="en-GB" sz="1100"/>
          </a:p>
        </xdr:txBody>
      </xdr:sp>
      <xdr:sp macro="" textlink="">
        <xdr:nvSpPr>
          <xdr:cNvPr id="10" name="Left Brace 9"/>
          <xdr:cNvSpPr/>
        </xdr:nvSpPr>
        <xdr:spPr bwMode="auto">
          <a:xfrm rot="5400000">
            <a:off x="14558105" y="7443680"/>
            <a:ext cx="190310" cy="4029253"/>
          </a:xfrm>
          <a:prstGeom prst="leftBrace">
            <a:avLst/>
          </a:prstGeom>
          <a:noFill/>
          <a:ln w="9525" cap="flat" cmpd="sng" algn="ctr">
            <a:solidFill>
              <a:srgbClr val="000000"/>
            </a:solidFill>
            <a:prstDash val="solid"/>
            <a:round/>
            <a:headEnd type="none" w="med" len="med"/>
            <a:tailEnd type="none" w="med" len="med"/>
          </a:ln>
        </xdr:spPr>
        <xdr:txBody>
          <a:bodyPr vertOverflow="clip" wrap="square" lIns="18288" tIns="0" rIns="0" bIns="0" rtlCol="0" anchor="ctr" upright="1"/>
          <a:lstStyle/>
          <a:p>
            <a:pPr algn="l"/>
            <a:endParaRPr lang="en-GB" sz="1100"/>
          </a:p>
        </xdr:txBody>
      </xdr:sp>
      <xdr:cxnSp macro="">
        <xdr:nvCxnSpPr>
          <xdr:cNvPr id="13" name="Straight Connector 12"/>
          <xdr:cNvCxnSpPr/>
        </xdr:nvCxnSpPr>
        <xdr:spPr bwMode="auto">
          <a:xfrm flipV="1">
            <a:off x="14660975" y="9258095"/>
            <a:ext cx="48863" cy="114009"/>
          </a:xfrm>
          <a:prstGeom prst="line">
            <a:avLst/>
          </a:prstGeom>
          <a:solidFill>
            <a:srgbClr val="D1BBAF"/>
          </a:solidFill>
          <a:ln w="9525" cap="flat" cmpd="sng" algn="ctr">
            <a:solidFill>
              <a:srgbClr val="000000"/>
            </a:solidFill>
            <a:prstDash val="solid"/>
            <a:round/>
            <a:headEnd type="none" w="med" len="med"/>
            <a:tailEnd type="none" w="med" len="med"/>
          </a:ln>
        </xdr:spPr>
      </xdr:cxnSp>
    </xdr:grpSp>
    <xdr:clientData/>
  </xdr:twoCellAnchor>
  <xdr:twoCellAnchor>
    <xdr:from>
      <xdr:col>0</xdr:col>
      <xdr:colOff>28575</xdr:colOff>
      <xdr:row>42</xdr:row>
      <xdr:rowOff>0</xdr:rowOff>
    </xdr:from>
    <xdr:to>
      <xdr:col>11</xdr:col>
      <xdr:colOff>476250</xdr:colOff>
      <xdr:row>86</xdr:row>
      <xdr:rowOff>95250</xdr:rowOff>
    </xdr:to>
    <xdr:graphicFrame macro="">
      <xdr:nvGraphicFramePr>
        <xdr:cNvPr id="2" name="Chart 1"/>
        <xdr:cNvGraphicFramePr/>
      </xdr:nvGraphicFramePr>
      <xdr:xfrm>
        <a:off x="28575" y="7077075"/>
        <a:ext cx="9324975" cy="72199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0.839</cdr:y>
    </cdr:from>
    <cdr:to>
      <cdr:x>0</cdr:x>
      <cdr:y>0</cdr:y>
    </cdr:to>
    <cdr:sp macro="" textlink="">
      <cdr:nvSpPr>
        <cdr:cNvPr id="3" name="FootonotesShape"/>
        <cdr:cNvSpPr txBox="1"/>
      </cdr:nvSpPr>
      <cdr:spPr>
        <a:xfrm>
          <a:off x="47625" y="5600700"/>
          <a:ext cx="0" cy="0"/>
        </a:xfrm>
        <a:prstGeom prst="rect">
          <a:avLst/>
        </a:prstGeom>
        <a:ln>
          <a:noFill/>
        </a:ln>
      </cdr:spPr>
      <cdr:txBody>
        <a:bodyPr vertOverflow="clip" vert="horz" wrap="square" rtlCol="0">
          <a:spAutoFit/>
        </a:bodyPr>
        <a:lstStyle/>
        <a:p>
          <a:pPr>
            <a:spcBef>
              <a:spcPts val="300"/>
            </a:spcBef>
          </a:pPr>
          <a:r>
            <a:rPr lang="en-GB" sz="1200">
              <a:latin typeface="Arial" panose="020B0604020202020204" pitchFamily="34" charset="0"/>
            </a:rPr>
            <a:t>(¹) Data for Italy are not included.</a:t>
          </a:r>
        </a:p>
        <a:p>
          <a:r>
            <a:rPr lang="en-GB" sz="1200">
              <a:latin typeface="Arial" panose="020B0604020202020204" pitchFamily="34" charset="0"/>
            </a:rPr>
            <a:t>(²) No transit transport.</a:t>
          </a:r>
        </a:p>
        <a:p>
          <a:r>
            <a:rPr lang="en-GB" sz="1200">
              <a:latin typeface="Arial" panose="020B0604020202020204" pitchFamily="34" charset="0"/>
            </a:rPr>
            <a:t>(³) Only national transport is performed.</a:t>
          </a:r>
        </a:p>
        <a:p>
          <a:r>
            <a:rPr lang="en-GB" sz="1200">
              <a:latin typeface="Arial" panose="020B0604020202020204" pitchFamily="34" charset="0"/>
            </a:rPr>
            <a:t>(⁴) 2021 data instead of 2022.</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iww_go_atygo)</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33</xdr:row>
      <xdr:rowOff>19050</xdr:rowOff>
    </xdr:from>
    <xdr:to>
      <xdr:col>14</xdr:col>
      <xdr:colOff>276225</xdr:colOff>
      <xdr:row>74</xdr:row>
      <xdr:rowOff>76200</xdr:rowOff>
    </xdr:to>
    <xdr:graphicFrame macro="">
      <xdr:nvGraphicFramePr>
        <xdr:cNvPr id="2" name="Chart 1"/>
        <xdr:cNvGraphicFramePr/>
      </xdr:nvGraphicFramePr>
      <xdr:xfrm>
        <a:off x="581025" y="5676900"/>
        <a:ext cx="9525000" cy="66865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0.06975</cdr:y>
    </cdr:from>
    <cdr:to>
      <cdr:x>0.98975</cdr:x>
      <cdr:y>0.79975</cdr:y>
    </cdr:to>
    <cdr:pic>
      <cdr:nvPicPr>
        <cdr:cNvPr id="2" name="chart"/>
        <cdr:cNvPicPr preferRelativeResize="1">
          <a:picLocks noChangeAspect="1"/>
        </cdr:cNvPicPr>
      </cdr:nvPicPr>
      <cdr:blipFill>
        <a:blip r:embed="rId1"/>
        <a:stretch>
          <a:fillRect/>
        </a:stretch>
      </cdr:blipFill>
      <cdr:spPr>
        <a:xfrm>
          <a:off x="85725" y="752475"/>
          <a:ext cx="12725400" cy="7915275"/>
        </a:xfrm>
        <a:prstGeom prst="rect">
          <a:avLst/>
        </a:prstGeom>
        <a:ln>
          <a:noFill/>
        </a:ln>
      </cdr:spPr>
    </cdr:pic>
  </cdr:relSizeAnchor>
  <cdr:relSizeAnchor xmlns:cdr="http://schemas.openxmlformats.org/drawingml/2006/chartDrawing">
    <cdr:from>
      <cdr:x>0.00375</cdr:x>
      <cdr:y>0.79275</cdr:y>
    </cdr:from>
    <cdr:to>
      <cdr:x>0</cdr:x>
      <cdr:y>0</cdr:y>
    </cdr:to>
    <cdr:sp macro="" textlink="">
      <cdr:nvSpPr>
        <cdr:cNvPr id="3" name="FootonotesShape"/>
        <cdr:cNvSpPr txBox="1"/>
      </cdr:nvSpPr>
      <cdr:spPr>
        <a:xfrm>
          <a:off x="47625" y="85915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countries are ranked based on 2022 data.</a:t>
          </a:r>
        </a:p>
        <a:p>
          <a:pPr>
            <a:spcBef>
              <a:spcPts val="300"/>
            </a:spcBef>
          </a:pPr>
          <a:r>
            <a:rPr lang="en-GB" sz="1200">
              <a:latin typeface="Arial" panose="020B0604020202020204" pitchFamily="34" charset="0"/>
            </a:rPr>
            <a:t>(¹) 2022: data for Italy are not included. To avoid double counting, the international transport for EU aggregates is calculated by adding the international unloadings declared by the EU countries plus the international loadings for which the unloading country is not in the EU. Then the total transport is the sum of the national and international transport. For transit transport measured in tonnes, an EU aggregate equal to the sum of the country figures is not valid because volumes of freight transported are reported by all third countries through which the transport takes place before reaching the unloading destination.  Therefore the same volume may be reported two, three, or more times without the possibility to eliminate multiple counting. At the same time, figures for transit transport are included in the EU national or international transport as they are reported not only by the third countries but also by the loading and unloading countries. So for the EU total volume of freight, it is enough to sum the total national and international figures.</a:t>
          </a:r>
        </a:p>
        <a:p>
          <a:r>
            <a:rPr lang="en-GB" sz="1200">
              <a:latin typeface="Arial" panose="020B0604020202020204" pitchFamily="34" charset="0"/>
            </a:rPr>
            <a:t>(²) 2012 data not available.</a:t>
          </a:r>
        </a:p>
        <a:p>
          <a:r>
            <a:rPr lang="en-GB" sz="1200">
              <a:latin typeface="Arial" panose="020B0604020202020204" pitchFamily="34" charset="0"/>
            </a:rPr>
            <a:t>(³) 2022 data not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iww_go_atygo)</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2"/>
        <a:srcRect b="16915"/>
        <a:stretch>
          <a:fillRect/>
        </a:stretch>
      </cdr:blipFill>
      <cdr:spPr>
        <a:xfrm>
          <a:off x="0" y="0"/>
          <a:ext cx="0" cy="0"/>
        </a:xfrm>
        <a:prstGeom prst="rect">
          <a:avLst/>
        </a:prstGeom>
        <a:ln>
          <a:noFill/>
        </a:ln>
      </cdr:spPr>
    </cdr:pic>
  </cdr:relSizeAnchor>
</c:userShape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7 Transport">
      <a:dk1>
        <a:sysClr val="windowText" lastClr="000000"/>
      </a:dk1>
      <a:lt1>
        <a:sysClr val="window" lastClr="FFFFFF"/>
      </a:lt1>
      <a:dk2>
        <a:srgbClr val="1F497D"/>
      </a:dk2>
      <a:lt2>
        <a:srgbClr val="EEECE1"/>
      </a:lt2>
      <a:accent1>
        <a:srgbClr val="B9C31E"/>
      </a:accent1>
      <a:accent2>
        <a:srgbClr val="C84B96"/>
      </a:accent2>
      <a:accent3>
        <a:srgbClr val="286EB4"/>
      </a:accent3>
      <a:accent4>
        <a:srgbClr val="D73C41"/>
      </a:accent4>
      <a:accent5>
        <a:srgbClr val="00A5E6"/>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D1BBA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D1BBA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54"/>
  <sheetViews>
    <sheetView showGridLines="0" tabSelected="1" workbookViewId="0" topLeftCell="A1"/>
  </sheetViews>
  <sheetFormatPr defaultColWidth="9.140625" defaultRowHeight="12.75"/>
  <cols>
    <col min="1" max="1" width="10.00390625" style="4" customWidth="1"/>
    <col min="2" max="2" width="12.421875" style="4" customWidth="1"/>
    <col min="3" max="3" width="14.28125" style="4" customWidth="1"/>
    <col min="4" max="4" width="10.00390625" style="4" customWidth="1"/>
    <col min="5" max="5" width="12.140625" style="4" customWidth="1"/>
    <col min="6" max="6" width="14.28125" style="4" customWidth="1"/>
    <col min="7" max="7" width="12.140625" style="4" customWidth="1"/>
    <col min="8" max="13" width="10.00390625" style="4" customWidth="1"/>
    <col min="14" max="14" width="14.421875" style="4" bestFit="1" customWidth="1"/>
    <col min="15" max="15" width="10.00390625" style="4" customWidth="1"/>
    <col min="16" max="20" width="9.140625" style="4" customWidth="1"/>
    <col min="21" max="16384" width="9.140625" style="4" customWidth="1"/>
  </cols>
  <sheetData>
    <row r="1" ht="12"/>
    <row r="2" ht="15.75">
      <c r="B2" s="81" t="s">
        <v>267</v>
      </c>
    </row>
    <row r="3" spans="2:8" ht="18">
      <c r="B3" s="87" t="s">
        <v>137</v>
      </c>
      <c r="C3" s="8"/>
      <c r="D3" s="8"/>
      <c r="F3" s="8"/>
      <c r="G3" s="8"/>
      <c r="H3" s="102"/>
    </row>
    <row r="4" ht="12"/>
    <row r="5" ht="12"/>
    <row r="6" spans="3:13" ht="12">
      <c r="C6" s="58">
        <v>2012</v>
      </c>
      <c r="D6" s="58">
        <v>2013</v>
      </c>
      <c r="E6" s="58">
        <v>2014</v>
      </c>
      <c r="F6" s="58">
        <v>2015</v>
      </c>
      <c r="G6" s="58">
        <v>2016</v>
      </c>
      <c r="H6" s="58">
        <v>2017</v>
      </c>
      <c r="I6" s="58">
        <v>2018</v>
      </c>
      <c r="J6" s="58">
        <v>2019</v>
      </c>
      <c r="K6" s="58">
        <v>2020</v>
      </c>
      <c r="L6" s="58">
        <v>2021</v>
      </c>
      <c r="M6" s="58">
        <v>2022</v>
      </c>
    </row>
    <row r="7" spans="2:13" ht="12">
      <c r="B7" s="4" t="s">
        <v>168</v>
      </c>
      <c r="C7" s="4">
        <v>149037261408.3</v>
      </c>
      <c r="D7" s="4">
        <v>151514515133.9</v>
      </c>
      <c r="E7" s="4">
        <v>149631242719.1</v>
      </c>
      <c r="F7" s="4">
        <v>145695029449.083</v>
      </c>
      <c r="G7" s="4">
        <v>145473952316.012</v>
      </c>
      <c r="H7" s="4">
        <v>146051140240.599</v>
      </c>
      <c r="I7" s="4">
        <v>130167946352.726</v>
      </c>
      <c r="J7" s="4">
        <v>138879029859.784</v>
      </c>
      <c r="K7" s="4">
        <v>130680651147.735</v>
      </c>
      <c r="L7" s="4">
        <v>135331733993.659</v>
      </c>
      <c r="M7" s="4">
        <v>121979986293.2927</v>
      </c>
    </row>
    <row r="8" spans="2:12" ht="12">
      <c r="B8" s="4" t="s">
        <v>29</v>
      </c>
      <c r="C8" s="4">
        <v>81009870</v>
      </c>
      <c r="D8" s="4">
        <v>88565460</v>
      </c>
      <c r="E8" s="4">
        <v>64279171</v>
      </c>
      <c r="F8" s="4">
        <v>61852767.5</v>
      </c>
      <c r="G8" s="4">
        <v>67374501</v>
      </c>
      <c r="H8" s="4">
        <v>60751367.5</v>
      </c>
      <c r="I8" s="4">
        <v>73629235</v>
      </c>
      <c r="J8" s="4">
        <v>54903021</v>
      </c>
      <c r="K8" s="4">
        <v>124044382</v>
      </c>
      <c r="L8" s="4">
        <v>140034204</v>
      </c>
    </row>
    <row r="9" spans="2:13" ht="12">
      <c r="B9" s="4" t="s">
        <v>33</v>
      </c>
      <c r="C9" s="4">
        <v>123782860</v>
      </c>
      <c r="D9" s="4">
        <v>120888653</v>
      </c>
      <c r="E9" s="4">
        <v>135582096</v>
      </c>
      <c r="F9" s="4">
        <v>127591340</v>
      </c>
      <c r="G9" s="4">
        <v>102576068</v>
      </c>
      <c r="H9" s="154" t="s">
        <v>0</v>
      </c>
      <c r="I9" s="154" t="s">
        <v>0</v>
      </c>
      <c r="J9" s="4">
        <v>121814301</v>
      </c>
      <c r="K9" s="4">
        <v>127047984</v>
      </c>
      <c r="L9" s="4">
        <v>148441539</v>
      </c>
      <c r="M9" s="4">
        <v>193889850</v>
      </c>
    </row>
    <row r="10" spans="2:13" ht="12">
      <c r="B10" s="4" t="s">
        <v>67</v>
      </c>
      <c r="C10" s="154"/>
      <c r="D10" s="154"/>
      <c r="E10" s="154"/>
      <c r="F10" s="154"/>
      <c r="G10" s="4">
        <v>16000000</v>
      </c>
      <c r="H10" s="4">
        <v>4565500</v>
      </c>
      <c r="I10" s="4">
        <v>43170000</v>
      </c>
      <c r="J10" s="4">
        <v>49494446</v>
      </c>
      <c r="K10" s="4">
        <v>78799029</v>
      </c>
      <c r="L10" s="4">
        <v>141615908</v>
      </c>
      <c r="M10" s="4">
        <v>134270073</v>
      </c>
    </row>
    <row r="11" spans="2:13" ht="12">
      <c r="B11" s="119" t="s">
        <v>172</v>
      </c>
      <c r="D11" s="56"/>
      <c r="E11" s="56"/>
      <c r="F11" s="56"/>
      <c r="G11" s="56"/>
      <c r="H11" s="56"/>
      <c r="I11" s="56"/>
      <c r="J11" s="56"/>
      <c r="K11" s="56"/>
      <c r="L11" s="4">
        <f>L7-L8</f>
        <v>135191699789.659</v>
      </c>
      <c r="M11" s="4">
        <f>M7-M8</f>
        <v>121979986293.2927</v>
      </c>
    </row>
    <row r="12" spans="2:10" ht="12">
      <c r="B12" s="120" t="s">
        <v>174</v>
      </c>
      <c r="D12" s="56"/>
      <c r="E12" s="56"/>
      <c r="F12" s="56"/>
      <c r="G12" s="4">
        <f>G7-G9</f>
        <v>145371376248.012</v>
      </c>
      <c r="H12" s="4">
        <f>H7</f>
        <v>146051140240.599</v>
      </c>
      <c r="I12" s="4">
        <f>I7</f>
        <v>130167946352.726</v>
      </c>
      <c r="J12" s="4">
        <f aca="true" t="shared" si="0" ref="J12">J7-J9</f>
        <v>138757215558.784</v>
      </c>
    </row>
    <row r="13" spans="2:13" ht="12">
      <c r="B13" s="118" t="s">
        <v>173</v>
      </c>
      <c r="D13" s="56"/>
      <c r="E13" s="56"/>
      <c r="F13" s="4">
        <f>F7</f>
        <v>145695029449.083</v>
      </c>
      <c r="G13" s="4">
        <f>G7-G10</f>
        <v>145457952316.012</v>
      </c>
      <c r="J13" s="56"/>
      <c r="K13" s="56"/>
      <c r="L13" s="56"/>
      <c r="M13" s="56"/>
    </row>
    <row r="14" spans="4:13" ht="12">
      <c r="D14" s="56"/>
      <c r="E14" s="56"/>
      <c r="F14" s="56"/>
      <c r="G14" s="56"/>
      <c r="H14" s="56"/>
      <c r="I14" s="56"/>
      <c r="J14" s="56"/>
      <c r="K14" s="56"/>
      <c r="L14" s="56"/>
      <c r="M14" s="56"/>
    </row>
    <row r="15" spans="4:13" ht="12">
      <c r="D15" s="56"/>
      <c r="E15" s="56"/>
      <c r="F15" s="56"/>
      <c r="G15" s="56"/>
      <c r="H15" s="56"/>
      <c r="I15" s="56"/>
      <c r="J15" s="56"/>
      <c r="K15" s="56"/>
      <c r="L15" s="56"/>
      <c r="M15" s="56"/>
    </row>
    <row r="16" spans="3:13" ht="12">
      <c r="C16" s="58">
        <f aca="true" t="shared" si="1" ref="C16:M16">C6</f>
        <v>2012</v>
      </c>
      <c r="D16" s="58">
        <f t="shared" si="1"/>
        <v>2013</v>
      </c>
      <c r="E16" s="58">
        <f t="shared" si="1"/>
        <v>2014</v>
      </c>
      <c r="F16" s="58">
        <f t="shared" si="1"/>
        <v>2015</v>
      </c>
      <c r="G16" s="58">
        <f t="shared" si="1"/>
        <v>2016</v>
      </c>
      <c r="H16" s="58">
        <f t="shared" si="1"/>
        <v>2017</v>
      </c>
      <c r="I16" s="107" t="s">
        <v>166</v>
      </c>
      <c r="J16" s="58">
        <f t="shared" si="1"/>
        <v>2019</v>
      </c>
      <c r="K16" s="58">
        <f t="shared" si="1"/>
        <v>2020</v>
      </c>
      <c r="L16" s="58">
        <f t="shared" si="1"/>
        <v>2021</v>
      </c>
      <c r="M16" s="58">
        <f t="shared" si="1"/>
        <v>2022</v>
      </c>
    </row>
    <row r="17" spans="2:13" ht="12">
      <c r="B17" s="4" t="s">
        <v>168</v>
      </c>
      <c r="C17" s="4">
        <f aca="true" t="shared" si="2" ref="C17:M17">C7/1000000000</f>
        <v>149.0372614083</v>
      </c>
      <c r="D17" s="4">
        <f t="shared" si="2"/>
        <v>151.5145151339</v>
      </c>
      <c r="E17" s="4">
        <f t="shared" si="2"/>
        <v>149.63124271910002</v>
      </c>
      <c r="F17" s="4">
        <f t="shared" si="2"/>
        <v>145.695029449083</v>
      </c>
      <c r="G17" s="4">
        <f t="shared" si="2"/>
        <v>145.473952316012</v>
      </c>
      <c r="H17" s="4">
        <f t="shared" si="2"/>
        <v>146.051140240599</v>
      </c>
      <c r="I17" s="4">
        <f t="shared" si="2"/>
        <v>130.167946352726</v>
      </c>
      <c r="J17" s="4">
        <f t="shared" si="2"/>
        <v>138.879029859784</v>
      </c>
      <c r="K17" s="4">
        <f t="shared" si="2"/>
        <v>130.680651147735</v>
      </c>
      <c r="L17" s="4">
        <f t="shared" si="2"/>
        <v>135.331733993659</v>
      </c>
      <c r="M17" s="4">
        <f t="shared" si="2"/>
        <v>121.9799862932927</v>
      </c>
    </row>
    <row r="18" spans="2:13" ht="12">
      <c r="B18" s="4" t="s">
        <v>194</v>
      </c>
      <c r="D18" s="56">
        <f aca="true" t="shared" si="3" ref="D18">D17/C17-1</f>
        <v>0.016621707230739968</v>
      </c>
      <c r="E18" s="56">
        <f aca="true" t="shared" si="4" ref="E18">E17/D17-1</f>
        <v>-0.012429650143655602</v>
      </c>
      <c r="F18" s="56">
        <f aca="true" t="shared" si="5" ref="F18">F17/E17-1</f>
        <v>-0.026306092220368726</v>
      </c>
      <c r="G18" s="117">
        <f>G13/F13-1</f>
        <v>-0.0016272149706648698</v>
      </c>
      <c r="H18" s="121">
        <f>H12/G12-1</f>
        <v>0.004676051160355632</v>
      </c>
      <c r="I18" s="156">
        <f aca="true" t="shared" si="6" ref="I18">I17/H17-1</f>
        <v>-0.1087509064407689</v>
      </c>
      <c r="J18" s="121">
        <f>J12/I12-1</f>
        <v>0.06598605452976103</v>
      </c>
      <c r="K18" s="156">
        <f>K17/J17-1</f>
        <v>-0.05903251715054669</v>
      </c>
      <c r="L18" s="56">
        <f aca="true" t="shared" si="7" ref="L18">L17/K17-1</f>
        <v>0.035591212662890115</v>
      </c>
      <c r="M18" s="116">
        <f>M11/L11-1</f>
        <v>-0.09772577397075444</v>
      </c>
    </row>
    <row r="19" spans="3:16" ht="12">
      <c r="C19" s="16"/>
      <c r="M19" s="103">
        <f>(M11-L11)/1000000</f>
        <v>-13211.713496366303</v>
      </c>
      <c r="P19" s="39"/>
    </row>
    <row r="20" ht="12"/>
    <row r="21" ht="12">
      <c r="E21" s="8"/>
    </row>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5" customHeight="1">
      <c r="C47" s="95" t="s">
        <v>266</v>
      </c>
    </row>
    <row r="48" ht="15" customHeight="1">
      <c r="C48" s="95" t="s">
        <v>167</v>
      </c>
    </row>
    <row r="49" ht="13.5" customHeight="1">
      <c r="C49" s="23" t="s">
        <v>136</v>
      </c>
    </row>
    <row r="50" ht="12"/>
    <row r="51" ht="12"/>
    <row r="52" ht="12"/>
    <row r="53" ht="12"/>
    <row r="54" ht="12">
      <c r="B54" s="8"/>
    </row>
  </sheetData>
  <printOptions horizontalCentered="1" verticalCentered="1"/>
  <pageMargins left="0.8661417322834646" right="0.07874015748031496" top="0.15748031496062992" bottom="0.15748031496062992" header="0.5118110236220472" footer="0.5118110236220472"/>
  <pageSetup horizontalDpi="600" verticalDpi="600" orientation="landscape" paperSize="9" scale="71"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G78"/>
  <sheetViews>
    <sheetView showGridLines="0" workbookViewId="0" topLeftCell="A1">
      <selection activeCell="E3" sqref="E3"/>
    </sheetView>
  </sheetViews>
  <sheetFormatPr defaultColWidth="9.140625" defaultRowHeight="12.75"/>
  <cols>
    <col min="1" max="2" width="9.140625" style="12" customWidth="1"/>
    <col min="3" max="3" width="33.28125" style="12" customWidth="1"/>
    <col min="4" max="5" width="14.8515625" style="12" bestFit="1" customWidth="1"/>
    <col min="6" max="16384" width="9.140625" style="12" customWidth="1"/>
  </cols>
  <sheetData>
    <row r="1" ht="15.75">
      <c r="G1" s="81" t="s">
        <v>277</v>
      </c>
    </row>
    <row r="2" ht="12.75">
      <c r="G2" s="88" t="s">
        <v>135</v>
      </c>
    </row>
    <row r="3" ht="12"/>
    <row r="4" ht="12"/>
    <row r="5" ht="12">
      <c r="G5" s="99" t="s">
        <v>207</v>
      </c>
    </row>
    <row r="6" ht="12">
      <c r="G6" s="12" t="s">
        <v>252</v>
      </c>
    </row>
    <row r="7" spans="3:7" ht="12.75">
      <c r="C7" s="59" t="s">
        <v>73</v>
      </c>
      <c r="D7" s="61">
        <f>D20</f>
        <v>2022</v>
      </c>
      <c r="E7" s="61">
        <f>E20</f>
        <v>2021</v>
      </c>
      <c r="G7" s="23" t="s">
        <v>143</v>
      </c>
    </row>
    <row r="8" spans="3:5" ht="12">
      <c r="C8" s="62" t="str">
        <f>B21</f>
        <v>Netherlands</v>
      </c>
      <c r="D8" s="94">
        <f>D21</f>
        <v>61822802852.32168</v>
      </c>
      <c r="E8" s="94">
        <f>E21</f>
        <v>66572005609.27397</v>
      </c>
    </row>
    <row r="9" spans="3:5" ht="12">
      <c r="C9" s="62" t="str">
        <f aca="true" t="shared" si="0" ref="C9:C14">B22</f>
        <v>Germany</v>
      </c>
      <c r="D9" s="94">
        <f aca="true" t="shared" si="1" ref="D9:E14">D22</f>
        <v>19406128975.160995</v>
      </c>
      <c r="E9" s="94">
        <f t="shared" si="1"/>
        <v>21380485687.612995</v>
      </c>
    </row>
    <row r="10" spans="3:5" ht="12">
      <c r="C10" s="62" t="str">
        <f t="shared" si="0"/>
        <v>Belgium</v>
      </c>
      <c r="D10" s="94">
        <f t="shared" si="1"/>
        <v>11509319746.370003</v>
      </c>
      <c r="E10" s="94">
        <f t="shared" si="1"/>
        <v>12478824567.876005</v>
      </c>
    </row>
    <row r="11" spans="3:5" ht="12">
      <c r="C11" s="62" t="str">
        <f t="shared" si="0"/>
        <v>Romania</v>
      </c>
      <c r="D11" s="94">
        <f t="shared" si="1"/>
        <v>7259014743</v>
      </c>
      <c r="E11" s="94">
        <f t="shared" si="1"/>
        <v>10150281062.913</v>
      </c>
    </row>
    <row r="12" spans="3:5" ht="12">
      <c r="C12" s="62" t="str">
        <f t="shared" si="0"/>
        <v>France</v>
      </c>
      <c r="D12" s="94">
        <f t="shared" si="1"/>
        <v>5128626043.8</v>
      </c>
      <c r="E12" s="94">
        <f t="shared" si="1"/>
        <v>5658056882.492</v>
      </c>
    </row>
    <row r="13" spans="3:5" ht="12">
      <c r="C13" s="62" t="str">
        <f t="shared" si="0"/>
        <v>Luxembourg</v>
      </c>
      <c r="D13" s="94">
        <f t="shared" si="1"/>
        <v>3256364554.94</v>
      </c>
      <c r="E13" s="94">
        <f t="shared" si="1"/>
        <v>3073273212.6789994</v>
      </c>
    </row>
    <row r="14" spans="3:5" ht="12">
      <c r="C14" s="62" t="str">
        <f t="shared" si="0"/>
        <v>Switzerland</v>
      </c>
      <c r="D14" s="94">
        <f t="shared" si="1"/>
        <v>2050418339.3</v>
      </c>
      <c r="E14" s="94">
        <f t="shared" si="1"/>
        <v>1997886221.3949997</v>
      </c>
    </row>
    <row r="15" spans="3:5" ht="12">
      <c r="C15" s="62" t="s">
        <v>205</v>
      </c>
      <c r="D15" s="63">
        <f>SUM(D29:D77)</f>
        <v>11537865968.399998</v>
      </c>
      <c r="E15" s="63">
        <f>SUM(E29:E77)</f>
        <v>13736582358.278</v>
      </c>
    </row>
    <row r="16" spans="3:5" ht="12">
      <c r="C16" s="62"/>
      <c r="D16" s="63"/>
      <c r="E16" s="63"/>
    </row>
    <row r="17" spans="3:5" ht="12.75">
      <c r="C17" s="64" t="s">
        <v>36</v>
      </c>
      <c r="D17" s="66">
        <f>SUM(D8:D15)</f>
        <v>121970541223.29266</v>
      </c>
      <c r="E17" s="66">
        <f>SUM(E8:E15)</f>
        <v>135047395602.51997</v>
      </c>
    </row>
    <row r="18" ht="12">
      <c r="E18" s="12" t="s">
        <v>251</v>
      </c>
    </row>
    <row r="19" ht="12"/>
    <row r="20" spans="2:5" ht="12.75">
      <c r="B20" s="59" t="s">
        <v>73</v>
      </c>
      <c r="C20" s="59" t="s">
        <v>74</v>
      </c>
      <c r="D20" s="61">
        <v>2022</v>
      </c>
      <c r="E20" s="61">
        <v>2021</v>
      </c>
    </row>
    <row r="21" spans="2:5" ht="12">
      <c r="B21" s="62" t="s">
        <v>14</v>
      </c>
      <c r="C21" s="62" t="s">
        <v>15</v>
      </c>
      <c r="D21" s="63">
        <v>61822802852.32168</v>
      </c>
      <c r="E21" s="63">
        <v>66572005609.27397</v>
      </c>
    </row>
    <row r="22" spans="2:5" ht="12">
      <c r="B22" s="62" t="s">
        <v>6</v>
      </c>
      <c r="C22" s="62" t="s">
        <v>7</v>
      </c>
      <c r="D22" s="63">
        <v>19406128975.160995</v>
      </c>
      <c r="E22" s="63">
        <v>21380485687.612995</v>
      </c>
    </row>
    <row r="23" spans="2:5" ht="12">
      <c r="B23" s="62" t="s">
        <v>1</v>
      </c>
      <c r="C23" s="62" t="s">
        <v>2</v>
      </c>
      <c r="D23" s="63">
        <v>11509319746.370003</v>
      </c>
      <c r="E23" s="63">
        <v>12478824567.876005</v>
      </c>
    </row>
    <row r="24" spans="2:5" ht="12">
      <c r="B24" s="62" t="s">
        <v>38</v>
      </c>
      <c r="C24" s="62" t="s">
        <v>20</v>
      </c>
      <c r="D24" s="63">
        <v>7259014743</v>
      </c>
      <c r="E24" s="63">
        <v>10150281062.913</v>
      </c>
    </row>
    <row r="25" spans="2:5" ht="12">
      <c r="B25" s="62" t="s">
        <v>8</v>
      </c>
      <c r="C25" s="62" t="s">
        <v>9</v>
      </c>
      <c r="D25" s="63">
        <v>5128626043.8</v>
      </c>
      <c r="E25" s="63">
        <v>5658056882.492</v>
      </c>
    </row>
    <row r="26" spans="2:5" ht="12">
      <c r="B26" s="62" t="s">
        <v>10</v>
      </c>
      <c r="C26" s="62" t="s">
        <v>11</v>
      </c>
      <c r="D26" s="63">
        <v>3256364554.94</v>
      </c>
      <c r="E26" s="63">
        <v>3073273212.6789994</v>
      </c>
    </row>
    <row r="27" spans="2:5" ht="12">
      <c r="B27" s="62" t="s">
        <v>81</v>
      </c>
      <c r="C27" s="62" t="s">
        <v>82</v>
      </c>
      <c r="D27" s="63">
        <v>2050418339.3</v>
      </c>
      <c r="E27" s="63">
        <v>1997886221.3949997</v>
      </c>
    </row>
    <row r="28" spans="2:5" ht="12">
      <c r="B28" s="62"/>
      <c r="C28" s="62"/>
      <c r="D28" s="63"/>
      <c r="E28" s="63"/>
    </row>
    <row r="29" spans="2:5" ht="12">
      <c r="B29" s="62" t="s">
        <v>21</v>
      </c>
      <c r="C29" s="62" t="s">
        <v>22</v>
      </c>
      <c r="D29" s="63">
        <v>1772041390</v>
      </c>
      <c r="E29" s="63">
        <v>1912465275.4870002</v>
      </c>
    </row>
    <row r="30" spans="2:5" ht="12">
      <c r="B30" s="62" t="s">
        <v>16</v>
      </c>
      <c r="C30" s="62" t="s">
        <v>17</v>
      </c>
      <c r="D30" s="63">
        <v>1707788785.7</v>
      </c>
      <c r="E30" s="63">
        <v>1723774225.75</v>
      </c>
    </row>
    <row r="31" spans="2:5" ht="12">
      <c r="B31" s="62" t="s">
        <v>79</v>
      </c>
      <c r="C31" s="62" t="s">
        <v>80</v>
      </c>
      <c r="D31" s="63">
        <v>1446430412</v>
      </c>
      <c r="E31" s="63">
        <v>2546413207.4</v>
      </c>
    </row>
    <row r="32" spans="2:5" ht="12">
      <c r="B32" s="62" t="s">
        <v>83</v>
      </c>
      <c r="C32" s="62" t="s">
        <v>84</v>
      </c>
      <c r="D32" s="63">
        <v>1339737387</v>
      </c>
      <c r="E32" s="63">
        <v>1599841669.5</v>
      </c>
    </row>
    <row r="33" spans="2:5" ht="12">
      <c r="B33" s="62" t="s">
        <v>37</v>
      </c>
      <c r="C33" s="62" t="s">
        <v>4</v>
      </c>
      <c r="D33" s="63">
        <v>1235405713.3</v>
      </c>
      <c r="E33" s="63">
        <v>1411108824.21</v>
      </c>
    </row>
    <row r="34" spans="2:5" ht="12">
      <c r="B34" s="62" t="s">
        <v>12</v>
      </c>
      <c r="C34" s="62" t="s">
        <v>13</v>
      </c>
      <c r="D34" s="63">
        <v>1071399031.3</v>
      </c>
      <c r="E34" s="63">
        <v>1360993848.272</v>
      </c>
    </row>
    <row r="35" spans="2:5" ht="12">
      <c r="B35" s="62" t="s">
        <v>39</v>
      </c>
      <c r="C35" s="62" t="s">
        <v>23</v>
      </c>
      <c r="D35" s="63">
        <v>732482923</v>
      </c>
      <c r="E35" s="63">
        <v>876349602.2</v>
      </c>
    </row>
    <row r="36" spans="2:5" ht="12">
      <c r="B36" s="62" t="s">
        <v>18</v>
      </c>
      <c r="C36" s="62" t="s">
        <v>19</v>
      </c>
      <c r="D36" s="63">
        <v>604484526</v>
      </c>
      <c r="E36" s="63">
        <v>642926577.545</v>
      </c>
    </row>
    <row r="37" spans="2:5" ht="12">
      <c r="B37" s="62" t="s">
        <v>139</v>
      </c>
      <c r="C37" s="62" t="s">
        <v>5</v>
      </c>
      <c r="D37" s="63">
        <v>530796988.5</v>
      </c>
      <c r="E37" s="63">
        <v>402595813.961</v>
      </c>
    </row>
    <row r="38" spans="2:5" ht="12">
      <c r="B38" s="62" t="s">
        <v>68</v>
      </c>
      <c r="C38" s="62" t="s">
        <v>85</v>
      </c>
      <c r="D38" s="63">
        <v>425235798</v>
      </c>
      <c r="E38" s="63">
        <v>496327783.24</v>
      </c>
    </row>
    <row r="39" spans="2:5" ht="12">
      <c r="B39" s="62" t="s">
        <v>32</v>
      </c>
      <c r="C39" s="62" t="s">
        <v>33</v>
      </c>
      <c r="D39" s="63">
        <v>207071123</v>
      </c>
      <c r="E39" s="63">
        <v>164288166</v>
      </c>
    </row>
    <row r="40" spans="2:5" ht="12">
      <c r="B40" s="62" t="s">
        <v>86</v>
      </c>
      <c r="C40" s="62" t="s">
        <v>87</v>
      </c>
      <c r="D40" s="63">
        <v>91215287</v>
      </c>
      <c r="E40" s="63">
        <v>229672895.5</v>
      </c>
    </row>
    <row r="41" spans="2:5" ht="12">
      <c r="B41" s="62" t="s">
        <v>66</v>
      </c>
      <c r="C41" s="62" t="s">
        <v>67</v>
      </c>
      <c r="D41" s="63">
        <v>58865918.8</v>
      </c>
      <c r="E41" s="63">
        <v>3713406</v>
      </c>
    </row>
    <row r="42" spans="2:5" ht="12">
      <c r="B42" s="62" t="s">
        <v>88</v>
      </c>
      <c r="C42" s="62" t="s">
        <v>89</v>
      </c>
      <c r="D42" s="63">
        <v>58576582</v>
      </c>
      <c r="E42" s="63">
        <v>93812639.71700001</v>
      </c>
    </row>
    <row r="43" spans="2:5" ht="12">
      <c r="B43" s="62" t="s">
        <v>30</v>
      </c>
      <c r="C43" s="62" t="s">
        <v>31</v>
      </c>
      <c r="D43" s="63">
        <v>34035483</v>
      </c>
      <c r="E43" s="63">
        <v>35989843.948</v>
      </c>
    </row>
    <row r="44" spans="2:5" ht="12.75">
      <c r="B44" s="62" t="s">
        <v>126</v>
      </c>
      <c r="C44" s="62" t="s">
        <v>127</v>
      </c>
      <c r="D44" s="63">
        <v>31944954</v>
      </c>
      <c r="E44" s="63">
        <v>33182506</v>
      </c>
    </row>
    <row r="45" spans="2:5" ht="12.75">
      <c r="B45" s="62" t="s">
        <v>90</v>
      </c>
      <c r="C45" s="62" t="s">
        <v>91</v>
      </c>
      <c r="D45" s="63">
        <v>27096971</v>
      </c>
      <c r="E45" s="63">
        <v>63814412</v>
      </c>
    </row>
    <row r="46" spans="2:5" ht="12.75">
      <c r="B46" s="62" t="s">
        <v>108</v>
      </c>
      <c r="C46" s="62" t="s">
        <v>109</v>
      </c>
      <c r="D46" s="63">
        <v>23218261</v>
      </c>
      <c r="E46" s="63">
        <v>8492260.529</v>
      </c>
    </row>
    <row r="47" spans="2:5" ht="12.75">
      <c r="B47" s="62" t="s">
        <v>100</v>
      </c>
      <c r="C47" s="62" t="s">
        <v>101</v>
      </c>
      <c r="D47" s="63">
        <v>21547667.8</v>
      </c>
      <c r="E47" s="63">
        <v>1641465</v>
      </c>
    </row>
    <row r="48" spans="2:5" ht="12.75">
      <c r="B48" s="62" t="s">
        <v>94</v>
      </c>
      <c r="C48" s="62" t="s">
        <v>95</v>
      </c>
      <c r="D48" s="63">
        <v>20885856</v>
      </c>
      <c r="E48" s="63">
        <v>20735215</v>
      </c>
    </row>
    <row r="49" spans="2:5" ht="12.75">
      <c r="B49" s="62" t="s">
        <v>116</v>
      </c>
      <c r="C49" s="62" t="s">
        <v>117</v>
      </c>
      <c r="D49" s="63">
        <v>15396726</v>
      </c>
      <c r="E49" s="63">
        <v>2477284.809</v>
      </c>
    </row>
    <row r="50" spans="2:5" ht="12.75">
      <c r="B50" s="62" t="s">
        <v>96</v>
      </c>
      <c r="C50" s="62" t="s">
        <v>97</v>
      </c>
      <c r="D50" s="63">
        <v>14102838</v>
      </c>
      <c r="E50" s="63">
        <v>40624236</v>
      </c>
    </row>
    <row r="51" spans="2:5" ht="12.75">
      <c r="B51" s="62" t="s">
        <v>102</v>
      </c>
      <c r="C51" s="62" t="s">
        <v>103</v>
      </c>
      <c r="D51" s="63">
        <v>12297199</v>
      </c>
      <c r="E51" s="63">
        <v>17845857.351999998</v>
      </c>
    </row>
    <row r="52" spans="2:5" ht="12.75">
      <c r="B52" s="62" t="s">
        <v>34</v>
      </c>
      <c r="C52" s="62" t="s">
        <v>35</v>
      </c>
      <c r="D52" s="63">
        <v>10610273</v>
      </c>
      <c r="E52" s="63">
        <v>4932909.186000001</v>
      </c>
    </row>
    <row r="53" spans="2:5" ht="12.75">
      <c r="B53" s="62" t="s">
        <v>110</v>
      </c>
      <c r="C53" s="62" t="s">
        <v>111</v>
      </c>
      <c r="D53" s="63">
        <v>7087762</v>
      </c>
      <c r="E53" s="63" t="s">
        <v>3</v>
      </c>
    </row>
    <row r="54" spans="2:5" ht="12.75">
      <c r="B54" s="62" t="s">
        <v>155</v>
      </c>
      <c r="C54" s="62" t="s">
        <v>156</v>
      </c>
      <c r="D54" s="63">
        <v>6727135</v>
      </c>
      <c r="E54" s="63">
        <v>1269026.616</v>
      </c>
    </row>
    <row r="55" spans="2:5" ht="12.75">
      <c r="B55" s="62" t="s">
        <v>185</v>
      </c>
      <c r="C55" s="62" t="s">
        <v>186</v>
      </c>
      <c r="D55" s="63">
        <v>6573738</v>
      </c>
      <c r="E55" s="63" t="s">
        <v>3</v>
      </c>
    </row>
    <row r="56" spans="2:5" ht="12.75">
      <c r="B56" s="62" t="s">
        <v>114</v>
      </c>
      <c r="C56" s="62" t="s">
        <v>115</v>
      </c>
      <c r="D56" s="63">
        <v>5307968</v>
      </c>
      <c r="E56" s="63" t="s">
        <v>3</v>
      </c>
    </row>
    <row r="57" spans="2:5" ht="12.75">
      <c r="B57" s="62" t="s">
        <v>106</v>
      </c>
      <c r="C57" s="62" t="s">
        <v>107</v>
      </c>
      <c r="D57" s="63">
        <v>4042184</v>
      </c>
      <c r="E57" s="63">
        <v>3495955.7639999995</v>
      </c>
    </row>
    <row r="58" spans="2:5" ht="12.75">
      <c r="B58" s="62" t="s">
        <v>28</v>
      </c>
      <c r="C58" s="62" t="s">
        <v>29</v>
      </c>
      <c r="D58" s="63">
        <v>3943459</v>
      </c>
      <c r="E58" s="63">
        <v>6357742.448</v>
      </c>
    </row>
    <row r="59" spans="2:5" ht="12.75">
      <c r="B59" s="62" t="s">
        <v>98</v>
      </c>
      <c r="C59" s="62" t="s">
        <v>99</v>
      </c>
      <c r="D59" s="63">
        <v>2644956</v>
      </c>
      <c r="E59" s="63">
        <v>1895166</v>
      </c>
    </row>
    <row r="60" spans="2:5" ht="12.75">
      <c r="B60" s="62" t="s">
        <v>124</v>
      </c>
      <c r="C60" s="62" t="s">
        <v>125</v>
      </c>
      <c r="D60" s="63">
        <v>1686217</v>
      </c>
      <c r="E60" s="63">
        <v>2769277</v>
      </c>
    </row>
    <row r="61" spans="2:5" ht="12.75">
      <c r="B61" s="62" t="s">
        <v>92</v>
      </c>
      <c r="C61" s="62" t="s">
        <v>93</v>
      </c>
      <c r="D61" s="63">
        <v>1684419</v>
      </c>
      <c r="E61" s="63">
        <v>3232045.6990000005</v>
      </c>
    </row>
    <row r="62" spans="2:5" ht="12.75">
      <c r="B62" s="62" t="s">
        <v>118</v>
      </c>
      <c r="C62" s="62" t="s">
        <v>119</v>
      </c>
      <c r="D62" s="63">
        <v>1431020</v>
      </c>
      <c r="E62" s="63" t="s">
        <v>3</v>
      </c>
    </row>
    <row r="63" spans="2:5" ht="12.75">
      <c r="B63" s="62" t="s">
        <v>120</v>
      </c>
      <c r="C63" s="62" t="s">
        <v>121</v>
      </c>
      <c r="D63" s="63">
        <v>1358247</v>
      </c>
      <c r="E63" s="63">
        <v>1564434.1449999998</v>
      </c>
    </row>
    <row r="64" spans="2:5" ht="12.75">
      <c r="B64" s="62" t="s">
        <v>75</v>
      </c>
      <c r="C64" s="62" t="s">
        <v>76</v>
      </c>
      <c r="D64" s="63">
        <v>1291833</v>
      </c>
      <c r="E64" s="63" t="s">
        <v>3</v>
      </c>
    </row>
    <row r="65" spans="2:5" ht="12.75">
      <c r="B65" s="62" t="s">
        <v>199</v>
      </c>
      <c r="C65" s="62" t="s">
        <v>200</v>
      </c>
      <c r="D65" s="63">
        <v>411306</v>
      </c>
      <c r="E65" s="63">
        <v>63798</v>
      </c>
    </row>
    <row r="66" spans="2:5" ht="12.75">
      <c r="B66" s="62" t="s">
        <v>122</v>
      </c>
      <c r="C66" s="62" t="s">
        <v>123</v>
      </c>
      <c r="D66" s="63">
        <v>408325</v>
      </c>
      <c r="E66" s="63">
        <v>457824</v>
      </c>
    </row>
    <row r="67" spans="2:5" ht="12.75">
      <c r="B67" s="62" t="s">
        <v>243</v>
      </c>
      <c r="C67" s="62" t="s">
        <v>244</v>
      </c>
      <c r="D67" s="63">
        <v>305704</v>
      </c>
      <c r="E67" s="63" t="s">
        <v>3</v>
      </c>
    </row>
    <row r="68" spans="2:5" ht="12.75">
      <c r="B68" s="62" t="s">
        <v>245</v>
      </c>
      <c r="C68" s="62" t="s">
        <v>246</v>
      </c>
      <c r="D68" s="63">
        <v>150300</v>
      </c>
      <c r="E68" s="63" t="s">
        <v>3</v>
      </c>
    </row>
    <row r="69" spans="2:5" ht="12.75">
      <c r="B69" s="62" t="s">
        <v>247</v>
      </c>
      <c r="C69" s="62" t="s">
        <v>248</v>
      </c>
      <c r="D69" s="63">
        <v>63726</v>
      </c>
      <c r="E69" s="63" t="s">
        <v>3</v>
      </c>
    </row>
    <row r="70" spans="2:5" ht="12.75">
      <c r="B70" s="62" t="s">
        <v>112</v>
      </c>
      <c r="C70" s="62" t="s">
        <v>113</v>
      </c>
      <c r="D70" s="63">
        <v>55464</v>
      </c>
      <c r="E70" s="63" t="s">
        <v>3</v>
      </c>
    </row>
    <row r="71" spans="2:5" ht="12.75">
      <c r="B71" s="62" t="s">
        <v>197</v>
      </c>
      <c r="C71" s="62" t="s">
        <v>198</v>
      </c>
      <c r="D71" s="63">
        <v>13982</v>
      </c>
      <c r="E71" s="63">
        <v>283750</v>
      </c>
    </row>
    <row r="72" spans="2:5" ht="12.75">
      <c r="B72" s="62" t="s">
        <v>249</v>
      </c>
      <c r="C72" s="62" t="s">
        <v>250</v>
      </c>
      <c r="D72" s="63">
        <v>10129</v>
      </c>
      <c r="E72" s="63" t="s">
        <v>3</v>
      </c>
    </row>
    <row r="73" spans="2:5" ht="12.75">
      <c r="B73" s="62" t="s">
        <v>195</v>
      </c>
      <c r="C73" s="62" t="s">
        <v>196</v>
      </c>
      <c r="D73" s="63"/>
      <c r="E73" s="63">
        <v>19303230</v>
      </c>
    </row>
    <row r="74" spans="2:5" ht="12.75">
      <c r="B74" s="62" t="s">
        <v>157</v>
      </c>
      <c r="C74" s="62" t="s">
        <v>158</v>
      </c>
      <c r="D74" s="63"/>
      <c r="E74" s="63">
        <v>604730</v>
      </c>
    </row>
    <row r="75" spans="2:5" ht="12.75">
      <c r="B75" s="62" t="s">
        <v>104</v>
      </c>
      <c r="C75" s="62" t="s">
        <v>105</v>
      </c>
      <c r="D75" s="63"/>
      <c r="E75" s="63">
        <v>1125144</v>
      </c>
    </row>
    <row r="76" spans="2:5" ht="12.75">
      <c r="B76" s="62" t="s">
        <v>77</v>
      </c>
      <c r="C76" s="62" t="s">
        <v>78</v>
      </c>
      <c r="D76" s="63"/>
      <c r="E76" s="63">
        <v>140310</v>
      </c>
    </row>
    <row r="77" spans="2:5" ht="12.75">
      <c r="B77" s="62"/>
      <c r="C77" s="62"/>
      <c r="D77" s="63"/>
      <c r="E77" s="63"/>
    </row>
    <row r="78" spans="2:5" ht="12.75">
      <c r="B78" s="64" t="s">
        <v>0</v>
      </c>
      <c r="C78" s="65"/>
      <c r="D78" s="143"/>
      <c r="E78" s="143"/>
    </row>
  </sheetData>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26"/>
  <sheetViews>
    <sheetView showGridLines="0" workbookViewId="0" topLeftCell="A1"/>
  </sheetViews>
  <sheetFormatPr defaultColWidth="9.140625" defaultRowHeight="12.75"/>
  <cols>
    <col min="1" max="1" width="9.140625" style="12" customWidth="1"/>
    <col min="2" max="2" width="15.8515625" style="12" customWidth="1"/>
    <col min="3" max="3" width="14.7109375" style="12" customWidth="1"/>
    <col min="4" max="4" width="8.7109375" style="12" bestFit="1" customWidth="1"/>
    <col min="5" max="5" width="14.7109375" style="12" customWidth="1"/>
    <col min="6" max="6" width="9.140625" style="12" customWidth="1"/>
    <col min="7" max="7" width="14.7109375" style="12" customWidth="1"/>
    <col min="8" max="8" width="9.140625" style="12" customWidth="1"/>
    <col min="9" max="9" width="11.57421875" style="12" customWidth="1"/>
    <col min="10" max="11" width="9.140625" style="12" customWidth="1"/>
    <col min="12" max="16384" width="9.140625" style="12" customWidth="1"/>
  </cols>
  <sheetData>
    <row r="2" spans="2:9" ht="27.75" customHeight="1">
      <c r="B2" s="202" t="s">
        <v>278</v>
      </c>
      <c r="C2" s="202"/>
      <c r="D2" s="202"/>
      <c r="E2" s="202"/>
      <c r="F2" s="202"/>
      <c r="G2" s="202"/>
      <c r="H2" s="202"/>
      <c r="I2" s="202"/>
    </row>
    <row r="3" spans="2:9" ht="12.75">
      <c r="B3" s="201" t="s">
        <v>135</v>
      </c>
      <c r="C3" s="201"/>
      <c r="D3" s="201"/>
      <c r="E3" s="201"/>
      <c r="F3" s="201"/>
      <c r="G3" s="201"/>
      <c r="H3" s="201"/>
      <c r="I3" s="201"/>
    </row>
    <row r="4" spans="2:9" ht="14.25" customHeight="1">
      <c r="B4" s="203"/>
      <c r="C4" s="205" t="s">
        <v>163</v>
      </c>
      <c r="D4" s="206"/>
      <c r="E4" s="206"/>
      <c r="F4" s="206"/>
      <c r="G4" s="206"/>
      <c r="H4" s="206"/>
      <c r="I4" s="207" t="s">
        <v>134</v>
      </c>
    </row>
    <row r="5" spans="2:9" ht="16.5" customHeight="1">
      <c r="B5" s="204"/>
      <c r="C5" s="76" t="s">
        <v>130</v>
      </c>
      <c r="D5" s="77" t="s">
        <v>133</v>
      </c>
      <c r="E5" s="76" t="s">
        <v>131</v>
      </c>
      <c r="F5" s="77" t="s">
        <v>133</v>
      </c>
      <c r="G5" s="76" t="s">
        <v>132</v>
      </c>
      <c r="H5" s="77" t="s">
        <v>133</v>
      </c>
      <c r="I5" s="208"/>
    </row>
    <row r="6" spans="2:9" ht="12.75">
      <c r="B6" s="2" t="s">
        <v>1</v>
      </c>
      <c r="C6" s="251" t="s">
        <v>14</v>
      </c>
      <c r="D6" s="252">
        <v>52.32985855259305</v>
      </c>
      <c r="E6" s="251" t="s">
        <v>1</v>
      </c>
      <c r="F6" s="252">
        <v>30.93622081259092</v>
      </c>
      <c r="G6" s="251" t="s">
        <v>8</v>
      </c>
      <c r="H6" s="252">
        <v>5.2664061253063235</v>
      </c>
      <c r="I6" s="253">
        <v>88.53248549049029</v>
      </c>
    </row>
    <row r="7" spans="2:9" ht="12.75" customHeight="1">
      <c r="B7" s="3" t="s">
        <v>37</v>
      </c>
      <c r="C7" s="254" t="s">
        <v>38</v>
      </c>
      <c r="D7" s="255">
        <v>41.39226361673451</v>
      </c>
      <c r="E7" s="254" t="s">
        <v>83</v>
      </c>
      <c r="F7" s="255">
        <v>10.326230321148623</v>
      </c>
      <c r="G7" s="254" t="s">
        <v>79</v>
      </c>
      <c r="H7" s="255">
        <v>7.9291765310433</v>
      </c>
      <c r="I7" s="253">
        <v>59.647670468926435</v>
      </c>
    </row>
    <row r="8" spans="2:9" ht="12.75">
      <c r="B8" s="3" t="s">
        <v>139</v>
      </c>
      <c r="C8" s="254" t="s">
        <v>139</v>
      </c>
      <c r="D8" s="255">
        <v>99.95914429606532</v>
      </c>
      <c r="E8" s="254" t="s">
        <v>6</v>
      </c>
      <c r="F8" s="255" t="s">
        <v>265</v>
      </c>
      <c r="G8" s="254" t="s">
        <v>24</v>
      </c>
      <c r="H8" s="255" t="s">
        <v>24</v>
      </c>
      <c r="I8" s="253">
        <v>100</v>
      </c>
    </row>
    <row r="9" spans="2:9" ht="12.75">
      <c r="B9" s="3" t="s">
        <v>6</v>
      </c>
      <c r="C9" s="254" t="s">
        <v>14</v>
      </c>
      <c r="D9" s="255">
        <v>55.15184801150632</v>
      </c>
      <c r="E9" s="254" t="s">
        <v>6</v>
      </c>
      <c r="F9" s="255">
        <v>29.532375074694677</v>
      </c>
      <c r="G9" s="254" t="s">
        <v>1</v>
      </c>
      <c r="H9" s="255">
        <v>8.16067064022751</v>
      </c>
      <c r="I9" s="253">
        <v>92.84489372642851</v>
      </c>
    </row>
    <row r="10" spans="2:9" ht="12.75">
      <c r="B10" s="3" t="s">
        <v>8</v>
      </c>
      <c r="C10" s="254" t="s">
        <v>8</v>
      </c>
      <c r="D10" s="255">
        <v>62.059971572589646</v>
      </c>
      <c r="E10" s="254" t="s">
        <v>14</v>
      </c>
      <c r="F10" s="255">
        <v>15.001396240050047</v>
      </c>
      <c r="G10" s="254" t="s">
        <v>1</v>
      </c>
      <c r="H10" s="255">
        <v>11.328842912384918</v>
      </c>
      <c r="I10" s="253">
        <v>88.3902107250246</v>
      </c>
    </row>
    <row r="11" spans="2:9" ht="12.75">
      <c r="B11" s="3" t="s">
        <v>39</v>
      </c>
      <c r="C11" s="254" t="s">
        <v>38</v>
      </c>
      <c r="D11" s="255">
        <v>19.747387379827046</v>
      </c>
      <c r="E11" s="254" t="s">
        <v>16</v>
      </c>
      <c r="F11" s="255">
        <v>19.12786882029614</v>
      </c>
      <c r="G11" s="254" t="s">
        <v>21</v>
      </c>
      <c r="H11" s="255">
        <v>14.929415426734975</v>
      </c>
      <c r="I11" s="253">
        <v>53.804671626858166</v>
      </c>
    </row>
    <row r="12" spans="2:9" ht="12.75">
      <c r="B12" s="3" t="s">
        <v>28</v>
      </c>
      <c r="C12" s="254" t="s">
        <v>3</v>
      </c>
      <c r="D12" s="255" t="s">
        <v>3</v>
      </c>
      <c r="E12" s="254" t="s">
        <v>3</v>
      </c>
      <c r="F12" s="255" t="s">
        <v>3</v>
      </c>
      <c r="G12" s="254" t="s">
        <v>3</v>
      </c>
      <c r="H12" s="255" t="s">
        <v>3</v>
      </c>
      <c r="I12" s="253" t="s">
        <v>3</v>
      </c>
    </row>
    <row r="13" spans="2:9" ht="12.75">
      <c r="B13" s="3" t="s">
        <v>30</v>
      </c>
      <c r="C13" s="254" t="s">
        <v>3</v>
      </c>
      <c r="D13" s="255" t="s">
        <v>3</v>
      </c>
      <c r="E13" s="254" t="s">
        <v>3</v>
      </c>
      <c r="F13" s="255" t="s">
        <v>3</v>
      </c>
      <c r="G13" s="254" t="s">
        <v>3</v>
      </c>
      <c r="H13" s="255" t="s">
        <v>3</v>
      </c>
      <c r="I13" s="253" t="s">
        <v>3</v>
      </c>
    </row>
    <row r="14" spans="2:9" ht="12.75">
      <c r="B14" s="3" t="s">
        <v>10</v>
      </c>
      <c r="C14" s="254" t="s">
        <v>14</v>
      </c>
      <c r="D14" s="255">
        <v>47.8476944058259</v>
      </c>
      <c r="E14" s="254" t="s">
        <v>1</v>
      </c>
      <c r="F14" s="255">
        <v>35.60910104735168</v>
      </c>
      <c r="G14" s="254" t="s">
        <v>8</v>
      </c>
      <c r="H14" s="255">
        <v>7.712480421522628</v>
      </c>
      <c r="I14" s="253">
        <v>91.1692758747002</v>
      </c>
    </row>
    <row r="15" spans="2:9" ht="12.75">
      <c r="B15" s="3" t="s">
        <v>12</v>
      </c>
      <c r="C15" s="254" t="s">
        <v>16</v>
      </c>
      <c r="D15" s="255">
        <v>21.737928946396774</v>
      </c>
      <c r="E15" s="254" t="s">
        <v>6</v>
      </c>
      <c r="F15" s="255">
        <v>19.395034319116778</v>
      </c>
      <c r="G15" s="251" t="s">
        <v>21</v>
      </c>
      <c r="H15" s="255">
        <v>17.335118858725792</v>
      </c>
      <c r="I15" s="253">
        <v>58.468082124239345</v>
      </c>
    </row>
    <row r="16" spans="2:9" ht="12.75">
      <c r="B16" s="3" t="s">
        <v>14</v>
      </c>
      <c r="C16" s="254" t="s">
        <v>14</v>
      </c>
      <c r="D16" s="255">
        <v>71.95779525419694</v>
      </c>
      <c r="E16" s="254" t="s">
        <v>1</v>
      </c>
      <c r="F16" s="255">
        <v>10.553932708071809</v>
      </c>
      <c r="G16" s="251" t="s">
        <v>6</v>
      </c>
      <c r="H16" s="255">
        <v>9.636961702008886</v>
      </c>
      <c r="I16" s="253">
        <v>92.14868966427764</v>
      </c>
    </row>
    <row r="17" spans="2:9" ht="12.75">
      <c r="B17" s="3" t="s">
        <v>16</v>
      </c>
      <c r="C17" s="254" t="s">
        <v>21</v>
      </c>
      <c r="D17" s="255">
        <v>28.250286861663447</v>
      </c>
      <c r="E17" s="254" t="s">
        <v>6</v>
      </c>
      <c r="F17" s="255">
        <v>19.742957808817938</v>
      </c>
      <c r="G17" s="254" t="s">
        <v>16</v>
      </c>
      <c r="H17" s="255">
        <v>14.924711444428427</v>
      </c>
      <c r="I17" s="253">
        <v>62.91795611490981</v>
      </c>
    </row>
    <row r="18" spans="2:9" ht="12.75">
      <c r="B18" s="3" t="s">
        <v>18</v>
      </c>
      <c r="C18" s="254" t="s">
        <v>18</v>
      </c>
      <c r="D18" s="255">
        <v>100</v>
      </c>
      <c r="E18" s="254" t="s">
        <v>24</v>
      </c>
      <c r="F18" s="255" t="s">
        <v>24</v>
      </c>
      <c r="G18" s="254" t="s">
        <v>24</v>
      </c>
      <c r="H18" s="255" t="s">
        <v>24</v>
      </c>
      <c r="I18" s="253">
        <v>100</v>
      </c>
    </row>
    <row r="19" spans="2:9" ht="12.75">
      <c r="B19" s="3" t="s">
        <v>38</v>
      </c>
      <c r="C19" s="256" t="s">
        <v>38</v>
      </c>
      <c r="D19" s="255">
        <v>47.603958074913066</v>
      </c>
      <c r="E19" s="254" t="s">
        <v>79</v>
      </c>
      <c r="F19" s="255">
        <v>8.30952164872842</v>
      </c>
      <c r="G19" s="254" t="s">
        <v>83</v>
      </c>
      <c r="H19" s="255">
        <v>7.275847557374404</v>
      </c>
      <c r="I19" s="253">
        <v>63.18932728101589</v>
      </c>
    </row>
    <row r="20" spans="2:9" ht="12.75">
      <c r="B20" s="105" t="s">
        <v>21</v>
      </c>
      <c r="C20" s="257" t="s">
        <v>6</v>
      </c>
      <c r="D20" s="258">
        <v>23.941494059810342</v>
      </c>
      <c r="E20" s="256" t="s">
        <v>16</v>
      </c>
      <c r="F20" s="258">
        <v>20.361771688037866</v>
      </c>
      <c r="G20" s="256" t="s">
        <v>21</v>
      </c>
      <c r="H20" s="258">
        <v>13.73213648927755</v>
      </c>
      <c r="I20" s="259">
        <v>58.03540223712576</v>
      </c>
    </row>
    <row r="21" spans="2:9" ht="12.75">
      <c r="B21" s="105" t="s">
        <v>32</v>
      </c>
      <c r="C21" s="257" t="s">
        <v>32</v>
      </c>
      <c r="D21" s="258">
        <v>100</v>
      </c>
      <c r="E21" s="256" t="s">
        <v>24</v>
      </c>
      <c r="F21" s="258" t="s">
        <v>24</v>
      </c>
      <c r="G21" s="256" t="s">
        <v>24</v>
      </c>
      <c r="H21" s="258" t="s">
        <v>24</v>
      </c>
      <c r="I21" s="259">
        <v>100</v>
      </c>
    </row>
    <row r="22" spans="2:9" ht="12.75">
      <c r="B22" s="106" t="s">
        <v>66</v>
      </c>
      <c r="C22" s="260" t="s">
        <v>66</v>
      </c>
      <c r="D22" s="261">
        <v>42.36536527520301</v>
      </c>
      <c r="E22" s="260" t="s">
        <v>14</v>
      </c>
      <c r="F22" s="261">
        <v>15.097545411420704</v>
      </c>
      <c r="G22" s="260" t="s">
        <v>100</v>
      </c>
      <c r="H22" s="261">
        <v>14.368972810159535</v>
      </c>
      <c r="I22" s="262">
        <v>71.83188349678325</v>
      </c>
    </row>
    <row r="23" spans="2:9" ht="12.75">
      <c r="B23" s="200" t="s">
        <v>192</v>
      </c>
      <c r="C23" s="200"/>
      <c r="D23" s="200"/>
      <c r="E23" s="200"/>
      <c r="F23" s="200"/>
      <c r="G23" s="200"/>
      <c r="H23" s="200"/>
      <c r="I23" s="200"/>
    </row>
    <row r="24" spans="2:9" ht="12.75">
      <c r="B24" s="200" t="s">
        <v>191</v>
      </c>
      <c r="C24" s="200"/>
      <c r="D24" s="200"/>
      <c r="E24" s="200"/>
      <c r="F24" s="200"/>
      <c r="G24" s="200"/>
      <c r="H24" s="200"/>
      <c r="I24" s="200"/>
    </row>
    <row r="25" spans="2:9" ht="12.75">
      <c r="B25" s="99" t="s">
        <v>264</v>
      </c>
      <c r="C25" s="99"/>
      <c r="D25" s="99"/>
      <c r="E25" s="99"/>
      <c r="F25" s="99"/>
      <c r="G25" s="99"/>
      <c r="H25" s="99"/>
      <c r="I25" s="99"/>
    </row>
    <row r="26" spans="2:9" ht="12.75">
      <c r="B26" s="185" t="s">
        <v>143</v>
      </c>
      <c r="C26" s="185"/>
      <c r="D26" s="185"/>
      <c r="E26" s="185"/>
      <c r="F26" s="185"/>
      <c r="G26" s="185"/>
      <c r="H26" s="185"/>
      <c r="I26" s="185"/>
    </row>
  </sheetData>
  <mergeCells count="8">
    <mergeCell ref="B26:I26"/>
    <mergeCell ref="B3:I3"/>
    <mergeCell ref="B2:I2"/>
    <mergeCell ref="B4:B5"/>
    <mergeCell ref="C4:H4"/>
    <mergeCell ref="I4:I5"/>
    <mergeCell ref="B24:I24"/>
    <mergeCell ref="B23:I23"/>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P47"/>
  <sheetViews>
    <sheetView showGridLines="0" workbookViewId="0" topLeftCell="A1">
      <selection activeCell="B3" sqref="B3"/>
    </sheetView>
  </sheetViews>
  <sheetFormatPr defaultColWidth="9.140625" defaultRowHeight="12.75"/>
  <cols>
    <col min="1" max="1" width="10.00390625" style="4" customWidth="1"/>
    <col min="2" max="2" width="12.421875" style="4" customWidth="1"/>
    <col min="3" max="3" width="14.28125" style="4" customWidth="1"/>
    <col min="4" max="4" width="10.00390625" style="4" customWidth="1"/>
    <col min="5" max="5" width="12.140625" style="4" customWidth="1"/>
    <col min="6" max="6" width="14.28125" style="4" customWidth="1"/>
    <col min="7" max="7" width="12.140625" style="4" customWidth="1"/>
    <col min="8" max="13" width="10.00390625" style="4" customWidth="1"/>
    <col min="14" max="14" width="14.421875" style="4" bestFit="1" customWidth="1"/>
    <col min="15" max="15" width="10.00390625" style="4" customWidth="1"/>
    <col min="16" max="20" width="9.140625" style="4" customWidth="1"/>
    <col min="21" max="16384" width="9.140625" style="4" customWidth="1"/>
  </cols>
  <sheetData>
    <row r="1" ht="12"/>
    <row r="2" spans="3:11" ht="18">
      <c r="C2" s="81" t="s">
        <v>279</v>
      </c>
      <c r="K2" s="102"/>
    </row>
    <row r="3" spans="3:8" ht="12.75">
      <c r="C3" s="87" t="s">
        <v>128</v>
      </c>
      <c r="D3" s="8"/>
      <c r="F3" s="8"/>
      <c r="G3" s="8"/>
      <c r="H3" s="8"/>
    </row>
    <row r="4" ht="12"/>
    <row r="5" ht="12"/>
    <row r="6" spans="3:13" ht="12">
      <c r="C6" s="58">
        <v>2012</v>
      </c>
      <c r="D6" s="58">
        <v>2013</v>
      </c>
      <c r="E6" s="58">
        <v>2014</v>
      </c>
      <c r="F6" s="58">
        <v>2015</v>
      </c>
      <c r="G6" s="58">
        <v>2016</v>
      </c>
      <c r="H6" s="58">
        <v>2017</v>
      </c>
      <c r="I6" s="58">
        <v>2018</v>
      </c>
      <c r="J6" s="58">
        <v>2019</v>
      </c>
      <c r="K6" s="58">
        <v>2020</v>
      </c>
      <c r="L6" s="58">
        <v>2021</v>
      </c>
      <c r="M6" s="58">
        <v>2022</v>
      </c>
    </row>
    <row r="7" spans="2:13" ht="12.75">
      <c r="B7" s="4" t="s">
        <v>168</v>
      </c>
      <c r="C7" s="144">
        <v>1452865646.8</v>
      </c>
      <c r="D7" s="144">
        <v>1503756546</v>
      </c>
      <c r="E7" s="144">
        <v>1631267273.5</v>
      </c>
      <c r="F7" s="144">
        <v>1626290834.162</v>
      </c>
      <c r="G7" s="144">
        <v>1621062145.6870003</v>
      </c>
      <c r="H7" s="144">
        <v>1698310507.7059999</v>
      </c>
      <c r="I7" s="144">
        <v>1552306860.731</v>
      </c>
      <c r="J7" s="144">
        <v>1504085994.1890001</v>
      </c>
      <c r="K7" s="144">
        <v>1431000463.091</v>
      </c>
      <c r="L7" s="144">
        <v>1490907793.223</v>
      </c>
      <c r="M7" s="144">
        <v>1369477400.835</v>
      </c>
    </row>
    <row r="8" spans="2:13" ht="12">
      <c r="B8" s="4" t="s">
        <v>72</v>
      </c>
      <c r="D8" s="56">
        <f aca="true" t="shared" si="0" ref="D8:I8">D7/C7-1</f>
        <v>0.035027945847635245</v>
      </c>
      <c r="E8" s="56">
        <f t="shared" si="0"/>
        <v>0.0847947946355938</v>
      </c>
      <c r="F8" s="56">
        <f t="shared" si="0"/>
        <v>-0.0030506584781307966</v>
      </c>
      <c r="G8" s="56">
        <f t="shared" si="0"/>
        <v>-0.0032151005005780497</v>
      </c>
      <c r="H8" s="56">
        <f t="shared" si="0"/>
        <v>0.04765293065693177</v>
      </c>
      <c r="I8" s="56">
        <f t="shared" si="0"/>
        <v>-0.08596993677688247</v>
      </c>
      <c r="J8" s="56">
        <f aca="true" t="shared" si="1" ref="J8">J7/I7-1</f>
        <v>-0.031064004007102075</v>
      </c>
      <c r="K8" s="56">
        <f aca="true" t="shared" si="2" ref="K8">K7/J7-1</f>
        <v>-0.04859132481810502</v>
      </c>
      <c r="L8" s="56">
        <f aca="true" t="shared" si="3" ref="L8">L7/K7-1</f>
        <v>0.04186394880865274</v>
      </c>
      <c r="M8" s="56">
        <f>M7/L7-1</f>
        <v>-0.08144728529823797</v>
      </c>
    </row>
    <row r="9" spans="3:13" ht="12">
      <c r="C9" s="58">
        <f>C6</f>
        <v>2012</v>
      </c>
      <c r="D9" s="58">
        <f aca="true" t="shared" si="4" ref="D9:M9">D6</f>
        <v>2013</v>
      </c>
      <c r="E9" s="58">
        <f t="shared" si="4"/>
        <v>2014</v>
      </c>
      <c r="F9" s="58">
        <f t="shared" si="4"/>
        <v>2015</v>
      </c>
      <c r="G9" s="58">
        <f t="shared" si="4"/>
        <v>2016</v>
      </c>
      <c r="H9" s="58">
        <f t="shared" si="4"/>
        <v>2017</v>
      </c>
      <c r="I9" s="107" t="s">
        <v>166</v>
      </c>
      <c r="J9" s="58">
        <f t="shared" si="4"/>
        <v>2019</v>
      </c>
      <c r="K9" s="58">
        <f t="shared" si="4"/>
        <v>2020</v>
      </c>
      <c r="L9" s="58">
        <f t="shared" si="4"/>
        <v>2021</v>
      </c>
      <c r="M9" s="58">
        <f t="shared" si="4"/>
        <v>2022</v>
      </c>
    </row>
    <row r="10" spans="2:13" ht="12">
      <c r="B10" s="4" t="s">
        <v>168</v>
      </c>
      <c r="C10" s="4">
        <f>C7/1000000</f>
        <v>1452.8656468</v>
      </c>
      <c r="D10" s="4">
        <f aca="true" t="shared" si="5" ref="D10:L10">D7/1000000</f>
        <v>1503.756546</v>
      </c>
      <c r="E10" s="4">
        <f t="shared" si="5"/>
        <v>1631.2672735</v>
      </c>
      <c r="F10" s="4">
        <f t="shared" si="5"/>
        <v>1626.290834162</v>
      </c>
      <c r="G10" s="4">
        <f t="shared" si="5"/>
        <v>1621.0621456870003</v>
      </c>
      <c r="H10" s="4">
        <f t="shared" si="5"/>
        <v>1698.310507706</v>
      </c>
      <c r="I10" s="4">
        <f t="shared" si="5"/>
        <v>1552.306860731</v>
      </c>
      <c r="J10" s="4">
        <f t="shared" si="5"/>
        <v>1504.085994189</v>
      </c>
      <c r="K10" s="4">
        <f t="shared" si="5"/>
        <v>1431.000463091</v>
      </c>
      <c r="L10" s="4">
        <f t="shared" si="5"/>
        <v>1490.907793223</v>
      </c>
      <c r="M10" s="4">
        <f>M7/1000000</f>
        <v>1369.477400835</v>
      </c>
    </row>
    <row r="11" spans="10:12" ht="12">
      <c r="J11" s="56"/>
      <c r="K11" s="56"/>
      <c r="L11" s="56"/>
    </row>
    <row r="12" spans="3:16" ht="12">
      <c r="C12" s="16"/>
      <c r="P12" s="39"/>
    </row>
    <row r="13" ht="12"/>
    <row r="14" ht="12">
      <c r="E14" s="8"/>
    </row>
    <row r="15" ht="12"/>
    <row r="16" ht="12"/>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spans="3:11" ht="12">
      <c r="C40" s="209" t="s">
        <v>215</v>
      </c>
      <c r="D40" s="209"/>
      <c r="E40" s="209"/>
      <c r="F40" s="209"/>
      <c r="G40" s="209"/>
      <c r="H40" s="209"/>
      <c r="I40" s="209"/>
      <c r="J40" s="209"/>
      <c r="K40" s="209"/>
    </row>
    <row r="41" ht="15" customHeight="1">
      <c r="C41" s="95" t="s">
        <v>167</v>
      </c>
    </row>
    <row r="42" spans="3:8" ht="15.75">
      <c r="C42" s="23" t="s">
        <v>144</v>
      </c>
      <c r="H42" s="100"/>
    </row>
    <row r="43" ht="12"/>
    <row r="44" ht="12"/>
    <row r="45" ht="12"/>
    <row r="46" ht="12"/>
    <row r="47" ht="12">
      <c r="B47" s="8"/>
    </row>
  </sheetData>
  <mergeCells count="1">
    <mergeCell ref="C40:K40"/>
  </mergeCells>
  <printOptions horizontalCentered="1" verticalCentered="1"/>
  <pageMargins left="0.8661417322834646" right="0.07874015748031496" top="0.15748031496062992" bottom="0.15748031496062992" header="0.5118110236220472" footer="0.5118110236220472"/>
  <pageSetup horizontalDpi="600" verticalDpi="600" orientation="landscape" paperSize="9" scale="71" r:id="rId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M92"/>
  <sheetViews>
    <sheetView showGridLines="0" workbookViewId="0" topLeftCell="A35">
      <selection activeCell="E22" sqref="E22"/>
    </sheetView>
  </sheetViews>
  <sheetFormatPr defaultColWidth="9.140625" defaultRowHeight="12.75"/>
  <cols>
    <col min="1" max="1" width="10.00390625" style="4" customWidth="1"/>
    <col min="2" max="2" width="12.421875" style="4" customWidth="1"/>
    <col min="3" max="3" width="13.421875" style="4" bestFit="1" customWidth="1"/>
    <col min="4" max="4" width="10.00390625" style="4" customWidth="1"/>
    <col min="5" max="5" width="12.140625" style="4" customWidth="1"/>
    <col min="6" max="6" width="14.28125" style="4" customWidth="1"/>
    <col min="7" max="7" width="12.140625" style="4" customWidth="1"/>
    <col min="8" max="11" width="10.00390625" style="4" customWidth="1"/>
    <col min="12" max="12" width="14.421875" style="4" bestFit="1" customWidth="1"/>
    <col min="13" max="13" width="10.00390625" style="4" customWidth="1"/>
    <col min="14" max="16384" width="9.140625" style="4" customWidth="1"/>
  </cols>
  <sheetData>
    <row r="1" ht="13.7" customHeight="1"/>
    <row r="2" spans="2:5" ht="15" customHeight="1">
      <c r="B2" s="68" t="s">
        <v>129</v>
      </c>
      <c r="C2" s="69" t="s">
        <v>162</v>
      </c>
      <c r="E2" s="4" t="s">
        <v>202</v>
      </c>
    </row>
    <row r="3" spans="1:3" ht="15" customHeight="1">
      <c r="A3" s="70">
        <f>'Figure 2'!A3</f>
        <v>2013</v>
      </c>
      <c r="B3" s="92" t="s">
        <v>151</v>
      </c>
      <c r="C3" s="93">
        <v>373129232.75</v>
      </c>
    </row>
    <row r="4" spans="1:3" ht="15" customHeight="1">
      <c r="A4" s="70"/>
      <c r="B4" s="92" t="s">
        <v>152</v>
      </c>
      <c r="C4" s="93">
        <v>372419774.25</v>
      </c>
    </row>
    <row r="5" spans="1:3" ht="15" customHeight="1">
      <c r="A5" s="70"/>
      <c r="B5" s="92" t="s">
        <v>153</v>
      </c>
      <c r="C5" s="93">
        <v>387448910.75</v>
      </c>
    </row>
    <row r="6" spans="2:6" ht="15" customHeight="1">
      <c r="B6" s="92" t="s">
        <v>154</v>
      </c>
      <c r="C6" s="93">
        <v>370655843.4</v>
      </c>
      <c r="F6" s="6">
        <f>SUM(C3:C6)</f>
        <v>1503653761.15</v>
      </c>
    </row>
    <row r="7" spans="1:8" ht="15" customHeight="1">
      <c r="A7" s="70">
        <f>'Figure 2'!A7</f>
        <v>2014</v>
      </c>
      <c r="B7" s="92" t="s">
        <v>151</v>
      </c>
      <c r="C7" s="93">
        <v>398193845.53000003</v>
      </c>
      <c r="D7" s="73">
        <f aca="true" t="shared" si="0" ref="D7:D30">C7/C6-1</f>
        <v>0.074295340597887</v>
      </c>
      <c r="E7" s="56">
        <f aca="true" t="shared" si="1" ref="E7:E10">(C7/C3-1)</f>
        <v>0.06717407959508104</v>
      </c>
      <c r="H7" s="67"/>
    </row>
    <row r="8" spans="1:8" ht="15" customHeight="1">
      <c r="A8" s="70"/>
      <c r="B8" s="92" t="s">
        <v>152</v>
      </c>
      <c r="C8" s="93">
        <v>415459085.68</v>
      </c>
      <c r="D8" s="73">
        <f t="shared" si="0"/>
        <v>0.04335888247348407</v>
      </c>
      <c r="E8" s="56">
        <f t="shared" si="1"/>
        <v>0.11556666537558336</v>
      </c>
      <c r="H8" s="67"/>
    </row>
    <row r="9" spans="1:8" ht="15" customHeight="1">
      <c r="A9" s="70"/>
      <c r="B9" s="92" t="s">
        <v>153</v>
      </c>
      <c r="C9" s="93">
        <v>417280031.72</v>
      </c>
      <c r="D9" s="73">
        <f t="shared" si="0"/>
        <v>0.004382973204255736</v>
      </c>
      <c r="E9" s="56">
        <f t="shared" si="1"/>
        <v>0.0769936890834324</v>
      </c>
      <c r="H9" s="67"/>
    </row>
    <row r="10" spans="2:8" ht="15" customHeight="1">
      <c r="B10" s="92" t="s">
        <v>154</v>
      </c>
      <c r="C10" s="93">
        <v>400008136.02</v>
      </c>
      <c r="D10" s="73">
        <f t="shared" si="0"/>
        <v>-0.0413916180671442</v>
      </c>
      <c r="E10" s="56">
        <f t="shared" si="1"/>
        <v>0.07919015211187141</v>
      </c>
      <c r="F10" s="6">
        <f>SUM(C7:C10)</f>
        <v>1630941098.95</v>
      </c>
      <c r="G10" s="67">
        <f>F10/F6-1</f>
        <v>0.0846520263432522</v>
      </c>
      <c r="H10" s="67"/>
    </row>
    <row r="11" spans="1:5" ht="15" customHeight="1">
      <c r="A11" s="70">
        <f>'Figure 2'!A11</f>
        <v>2015</v>
      </c>
      <c r="B11" s="92" t="s">
        <v>151</v>
      </c>
      <c r="C11" s="93">
        <v>428714943.60700005</v>
      </c>
      <c r="D11" s="73">
        <f t="shared" si="0"/>
        <v>0.07176555925243666</v>
      </c>
      <c r="E11" s="56">
        <f>(C11/C7-1)</f>
        <v>0.0766488443244926</v>
      </c>
    </row>
    <row r="12" spans="2:5" ht="15" customHeight="1">
      <c r="B12" s="92" t="s">
        <v>152</v>
      </c>
      <c r="C12" s="93">
        <v>424961713.31600004</v>
      </c>
      <c r="D12" s="73">
        <f t="shared" si="0"/>
        <v>-0.008754605704718754</v>
      </c>
      <c r="E12" s="56">
        <f aca="true" t="shared" si="2" ref="E12:E42">(C12/C8-1)</f>
        <v>0.02287259555401633</v>
      </c>
    </row>
    <row r="13" spans="2:5" ht="15" customHeight="1">
      <c r="B13" s="92" t="s">
        <v>153</v>
      </c>
      <c r="C13" s="93">
        <v>404009708.021</v>
      </c>
      <c r="D13" s="73">
        <f t="shared" si="0"/>
        <v>-0.04930327753884067</v>
      </c>
      <c r="E13" s="56">
        <f t="shared" si="2"/>
        <v>-0.03180196196856255</v>
      </c>
    </row>
    <row r="14" spans="2:7" ht="15" customHeight="1">
      <c r="B14" s="92" t="s">
        <v>154</v>
      </c>
      <c r="C14" s="93">
        <v>366604386.098</v>
      </c>
      <c r="D14" s="73">
        <f t="shared" si="0"/>
        <v>-0.09258520570267026</v>
      </c>
      <c r="E14" s="56">
        <f t="shared" si="2"/>
        <v>-0.08350767625468958</v>
      </c>
      <c r="F14" s="6">
        <f>SUM(C11:C14)</f>
        <v>1624290751.0420003</v>
      </c>
      <c r="G14" s="67">
        <f>F14/F10-1</f>
        <v>-0.004077613785244183</v>
      </c>
    </row>
    <row r="15" spans="1:5" ht="15" customHeight="1">
      <c r="A15" s="70">
        <f>'Figure 2'!A15</f>
        <v>2016</v>
      </c>
      <c r="B15" s="92" t="s">
        <v>151</v>
      </c>
      <c r="C15" s="93">
        <v>403493100.14</v>
      </c>
      <c r="D15" s="73">
        <f t="shared" si="0"/>
        <v>0.10062267512571155</v>
      </c>
      <c r="E15" s="56">
        <f t="shared" si="2"/>
        <v>-0.05883126735633637</v>
      </c>
    </row>
    <row r="16" spans="2:5" ht="15" customHeight="1">
      <c r="B16" s="92" t="s">
        <v>152</v>
      </c>
      <c r="C16" s="93">
        <v>413843688.999</v>
      </c>
      <c r="D16" s="73">
        <f t="shared" si="0"/>
        <v>0.025652455656388407</v>
      </c>
      <c r="E16" s="56">
        <f t="shared" si="2"/>
        <v>-0.02616241409195541</v>
      </c>
    </row>
    <row r="17" spans="2:5" ht="15" customHeight="1">
      <c r="B17" s="92" t="s">
        <v>153</v>
      </c>
      <c r="C17" s="93">
        <v>419770349.287</v>
      </c>
      <c r="D17" s="73">
        <f t="shared" si="0"/>
        <v>0.014321011641702963</v>
      </c>
      <c r="E17" s="56">
        <f t="shared" si="2"/>
        <v>0.03901055086820038</v>
      </c>
    </row>
    <row r="18" spans="2:7" ht="12">
      <c r="B18" s="92" t="s">
        <v>154</v>
      </c>
      <c r="C18" s="93">
        <v>383729087.405</v>
      </c>
      <c r="D18" s="73">
        <f t="shared" si="0"/>
        <v>-0.08585947517069237</v>
      </c>
      <c r="E18" s="56">
        <f t="shared" si="2"/>
        <v>0.046711665098361</v>
      </c>
      <c r="F18" s="6">
        <f>SUM(C15:C18)</f>
        <v>1620836225.8309999</v>
      </c>
      <c r="G18" s="67">
        <f>F18/F14-1</f>
        <v>-0.002126789928948547</v>
      </c>
    </row>
    <row r="19" spans="1:5" ht="15" customHeight="1">
      <c r="A19" s="70">
        <f>'Figure 2'!A19</f>
        <v>2017</v>
      </c>
      <c r="B19" s="92" t="s">
        <v>151</v>
      </c>
      <c r="C19" s="93">
        <v>388771655.86800003</v>
      </c>
      <c r="D19" s="73">
        <f t="shared" si="0"/>
        <v>0.01314095967314044</v>
      </c>
      <c r="E19" s="56">
        <f t="shared" si="2"/>
        <v>-0.036484996315654605</v>
      </c>
    </row>
    <row r="20" spans="1:5" ht="15" customHeight="1">
      <c r="A20" s="70"/>
      <c r="B20" s="92" t="s">
        <v>152</v>
      </c>
      <c r="C20" s="93">
        <v>419826333.996</v>
      </c>
      <c r="D20" s="73">
        <f t="shared" si="0"/>
        <v>0.07987896663573646</v>
      </c>
      <c r="E20" s="56">
        <f t="shared" si="2"/>
        <v>0.01445629148404004</v>
      </c>
    </row>
    <row r="21" spans="2:5" ht="15" customHeight="1">
      <c r="B21" s="92" t="s">
        <v>153</v>
      </c>
      <c r="C21" s="184">
        <v>453004166.01</v>
      </c>
      <c r="D21" s="73">
        <f t="shared" si="0"/>
        <v>0.07902751525423879</v>
      </c>
      <c r="E21" s="56">
        <f t="shared" si="2"/>
        <v>0.07917142499333085</v>
      </c>
    </row>
    <row r="22" spans="2:7" ht="15" customHeight="1">
      <c r="B22" s="92" t="s">
        <v>154</v>
      </c>
      <c r="C22" s="93">
        <v>436520422.557</v>
      </c>
      <c r="D22" s="73">
        <f t="shared" si="0"/>
        <v>-0.0363876200039982</v>
      </c>
      <c r="E22" s="56">
        <f t="shared" si="2"/>
        <v>0.13757449431057167</v>
      </c>
      <c r="F22" s="6">
        <f>SUM(C19:C22)</f>
        <v>1698122578.431</v>
      </c>
      <c r="G22" s="67">
        <f>F22/F18-1</f>
        <v>0.04768301162591282</v>
      </c>
    </row>
    <row r="23" spans="1:5" ht="15" customHeight="1">
      <c r="A23" s="70" t="str">
        <f>'Figure 2'!A23</f>
        <v>2018 (¹)</v>
      </c>
      <c r="B23" s="92" t="s">
        <v>151</v>
      </c>
      <c r="C23" s="93">
        <v>420682432.293</v>
      </c>
      <c r="D23" s="73">
        <f t="shared" si="0"/>
        <v>-0.036282358042324825</v>
      </c>
      <c r="E23" s="56">
        <f t="shared" si="2"/>
        <v>0.08208102608137313</v>
      </c>
    </row>
    <row r="24" spans="1:5" ht="15" customHeight="1">
      <c r="A24" s="70"/>
      <c r="B24" s="92" t="s">
        <v>152</v>
      </c>
      <c r="C24" s="93">
        <v>429908569.996</v>
      </c>
      <c r="D24" s="73">
        <f t="shared" si="0"/>
        <v>0.0219313596070827</v>
      </c>
      <c r="E24" s="56">
        <f t="shared" si="2"/>
        <v>0.024015253888518773</v>
      </c>
    </row>
    <row r="25" spans="2:5" ht="15" customHeight="1">
      <c r="B25" s="92" t="s">
        <v>153</v>
      </c>
      <c r="C25" s="93">
        <v>397813258.713</v>
      </c>
      <c r="D25" s="73">
        <f t="shared" si="0"/>
        <v>-0.07465613277562388</v>
      </c>
      <c r="E25" s="56">
        <f t="shared" si="2"/>
        <v>-0.12183311200670432</v>
      </c>
    </row>
    <row r="26" spans="2:7" ht="15" customHeight="1">
      <c r="B26" s="92" t="s">
        <v>154</v>
      </c>
      <c r="C26" s="184">
        <v>303760633.521</v>
      </c>
      <c r="D26" s="73">
        <f t="shared" si="0"/>
        <v>-0.23642405860548177</v>
      </c>
      <c r="E26" s="56">
        <f t="shared" si="2"/>
        <v>-0.30413190809798696</v>
      </c>
      <c r="F26" s="6">
        <f>SUM(C23:C26)</f>
        <v>1552164894.5230002</v>
      </c>
      <c r="G26" s="67">
        <f>F26/F22-1</f>
        <v>-0.08595238398093674</v>
      </c>
    </row>
    <row r="27" spans="1:5" ht="15" customHeight="1">
      <c r="A27" s="70">
        <f>'Figure 2'!A27</f>
        <v>2019</v>
      </c>
      <c r="B27" s="92" t="s">
        <v>151</v>
      </c>
      <c r="C27" s="93">
        <v>382355330.534</v>
      </c>
      <c r="D27" s="73">
        <f t="shared" si="0"/>
        <v>0.25873891590882003</v>
      </c>
      <c r="E27" s="56">
        <f t="shared" si="2"/>
        <v>-0.09110697004886015</v>
      </c>
    </row>
    <row r="28" spans="1:5" ht="15" customHeight="1">
      <c r="A28" s="70"/>
      <c r="B28" s="92" t="s">
        <v>152</v>
      </c>
      <c r="C28" s="93">
        <v>379324971.625</v>
      </c>
      <c r="D28" s="73">
        <f t="shared" si="0"/>
        <v>-0.00792550454250962</v>
      </c>
      <c r="E28" s="56">
        <f t="shared" si="2"/>
        <v>-0.11766129335702857</v>
      </c>
    </row>
    <row r="29" spans="2:5" ht="15" customHeight="1">
      <c r="B29" s="92" t="s">
        <v>153</v>
      </c>
      <c r="C29" s="93">
        <v>382033335.662</v>
      </c>
      <c r="D29" s="73">
        <f t="shared" si="0"/>
        <v>0.007139957133319053</v>
      </c>
      <c r="E29" s="56">
        <f t="shared" si="2"/>
        <v>-0.03966665943224468</v>
      </c>
    </row>
    <row r="30" spans="2:7" ht="15" customHeight="1">
      <c r="B30" s="92" t="s">
        <v>154</v>
      </c>
      <c r="C30" s="93">
        <v>360587188.068</v>
      </c>
      <c r="D30" s="73">
        <f t="shared" si="0"/>
        <v>-0.05613684878267855</v>
      </c>
      <c r="E30" s="56">
        <f t="shared" si="2"/>
        <v>0.18707675806539759</v>
      </c>
      <c r="F30" s="6">
        <f>SUM(C27:C30)</f>
        <v>1504300825.889</v>
      </c>
      <c r="G30" s="67">
        <f>F30/F26-1</f>
        <v>-0.030836974088831903</v>
      </c>
    </row>
    <row r="31" spans="1:7" ht="15" customHeight="1">
      <c r="A31" s="70">
        <f>'Figure 2'!A31</f>
        <v>2020</v>
      </c>
      <c r="B31" s="92" t="s">
        <v>151</v>
      </c>
      <c r="C31" s="93">
        <v>358277052.175</v>
      </c>
      <c r="D31" s="73">
        <f aca="true" t="shared" si="3" ref="D31:D42">C31/C30-1</f>
        <v>-0.006406594492104789</v>
      </c>
      <c r="E31" s="56">
        <f t="shared" si="2"/>
        <v>-0.06297356525766773</v>
      </c>
      <c r="F31" s="6"/>
      <c r="G31" s="67"/>
    </row>
    <row r="32" spans="1:7" ht="15" customHeight="1">
      <c r="A32" s="70"/>
      <c r="B32" s="92" t="s">
        <v>152</v>
      </c>
      <c r="C32" s="93">
        <v>323703427.25699997</v>
      </c>
      <c r="D32" s="73">
        <f t="shared" si="3"/>
        <v>-0.09649969125321656</v>
      </c>
      <c r="E32" s="56">
        <f t="shared" si="2"/>
        <v>-0.14663296257486413</v>
      </c>
      <c r="F32" s="6"/>
      <c r="G32" s="67"/>
    </row>
    <row r="33" spans="2:7" ht="15" customHeight="1">
      <c r="B33" s="92" t="s">
        <v>153</v>
      </c>
      <c r="C33" s="93">
        <v>378798081.06700003</v>
      </c>
      <c r="D33" s="73">
        <f t="shared" si="3"/>
        <v>0.17020102096805534</v>
      </c>
      <c r="E33" s="56">
        <f t="shared" si="2"/>
        <v>-0.008468513852053827</v>
      </c>
      <c r="F33" s="6"/>
      <c r="G33" s="67"/>
    </row>
    <row r="34" spans="2:7" ht="15" customHeight="1">
      <c r="B34" s="92" t="s">
        <v>154</v>
      </c>
      <c r="C34" s="93">
        <v>369658711.073</v>
      </c>
      <c r="D34" s="73">
        <f t="shared" si="3"/>
        <v>-0.024127286939406356</v>
      </c>
      <c r="E34" s="56">
        <f t="shared" si="2"/>
        <v>0.025157640940058235</v>
      </c>
      <c r="F34" s="6">
        <f>SUM(C31:C34)</f>
        <v>1430437271.572</v>
      </c>
      <c r="G34" s="74">
        <f>F34/F30-1</f>
        <v>-0.049101584633744144</v>
      </c>
    </row>
    <row r="35" spans="1:5" ht="15" customHeight="1">
      <c r="A35" s="70">
        <f>'Figure 2'!A35</f>
        <v>2021</v>
      </c>
      <c r="B35" s="101" t="s">
        <v>151</v>
      </c>
      <c r="C35" s="151">
        <v>370637986.24399996</v>
      </c>
      <c r="D35" s="73">
        <f t="shared" si="3"/>
        <v>0.0026491332184690464</v>
      </c>
      <c r="E35" s="56">
        <f t="shared" si="2"/>
        <v>0.03450104882230143</v>
      </c>
    </row>
    <row r="36" spans="1:5" ht="15" customHeight="1">
      <c r="A36" s="70"/>
      <c r="B36" s="92" t="s">
        <v>152</v>
      </c>
      <c r="C36" s="93">
        <v>387114413.339</v>
      </c>
      <c r="D36" s="73">
        <f t="shared" si="3"/>
        <v>0.0444542321794108</v>
      </c>
      <c r="E36" s="56">
        <f t="shared" si="2"/>
        <v>0.19589222956127594</v>
      </c>
    </row>
    <row r="37" spans="2:5" ht="15" customHeight="1">
      <c r="B37" s="92" t="s">
        <v>153</v>
      </c>
      <c r="C37" s="93">
        <v>364256096.84400004</v>
      </c>
      <c r="D37" s="73">
        <f t="shared" si="3"/>
        <v>-0.059047960260220744</v>
      </c>
      <c r="E37" s="56">
        <f t="shared" si="2"/>
        <v>-0.03838980435708139</v>
      </c>
    </row>
    <row r="38" spans="2:7" ht="15" customHeight="1">
      <c r="B38" s="92" t="s">
        <v>154</v>
      </c>
      <c r="C38" s="93">
        <v>368754018.874</v>
      </c>
      <c r="D38" s="73">
        <f t="shared" si="3"/>
        <v>0.012348240891425055</v>
      </c>
      <c r="E38" s="56">
        <f t="shared" si="2"/>
        <v>-0.0024473715129665896</v>
      </c>
      <c r="F38" s="6">
        <f>SUM(C35:C38)</f>
        <v>1490762515.301</v>
      </c>
      <c r="G38" s="74">
        <f>F38/F30-1</f>
        <v>-0.008999736193057717</v>
      </c>
    </row>
    <row r="39" spans="1:5" ht="15" customHeight="1">
      <c r="A39" s="70">
        <f>'Figure 2'!A39</f>
        <v>2022</v>
      </c>
      <c r="B39" s="101" t="s">
        <v>151</v>
      </c>
      <c r="C39" s="93">
        <v>345740671.34578156</v>
      </c>
      <c r="D39" s="73">
        <f t="shared" si="3"/>
        <v>-0.06240839787588026</v>
      </c>
      <c r="E39" s="56">
        <f t="shared" si="2"/>
        <v>-0.0671742126340712</v>
      </c>
    </row>
    <row r="40" spans="1:5" ht="15" customHeight="1">
      <c r="A40" s="70"/>
      <c r="B40" s="92" t="s">
        <v>152</v>
      </c>
      <c r="C40" s="93">
        <v>375627924.55300003</v>
      </c>
      <c r="D40" s="73">
        <f t="shared" si="3"/>
        <v>0.08644413482186963</v>
      </c>
      <c r="E40" s="56">
        <f t="shared" si="2"/>
        <v>-0.029672077272775432</v>
      </c>
    </row>
    <row r="41" spans="2:5" ht="15" customHeight="1">
      <c r="B41" s="92" t="s">
        <v>153</v>
      </c>
      <c r="C41" s="93">
        <v>318567666.4558651</v>
      </c>
      <c r="D41" s="73">
        <f t="shared" si="3"/>
        <v>-0.151906326360153</v>
      </c>
      <c r="E41" s="56">
        <f t="shared" si="2"/>
        <v>-0.12542941843387168</v>
      </c>
    </row>
    <row r="42" spans="2:7" ht="15" customHeight="1">
      <c r="B42" s="92" t="s">
        <v>154</v>
      </c>
      <c r="C42" s="93">
        <v>328876731.1</v>
      </c>
      <c r="D42" s="73">
        <f t="shared" si="3"/>
        <v>0.032360674762839325</v>
      </c>
      <c r="E42" s="56">
        <f t="shared" si="2"/>
        <v>-0.10814061876740033</v>
      </c>
      <c r="F42" s="6">
        <f>SUM(C39:C42)</f>
        <v>1368812993.4546466</v>
      </c>
      <c r="G42" s="74">
        <f>F42/F34-1</f>
        <v>-0.04308072737061064</v>
      </c>
    </row>
    <row r="43" ht="8.25" customHeight="1">
      <c r="C43" s="16"/>
    </row>
    <row r="44" ht="12"/>
    <row r="45" ht="12"/>
    <row r="46" spans="1:12" ht="18">
      <c r="A46" s="75"/>
      <c r="B46" s="81" t="s">
        <v>280</v>
      </c>
      <c r="C46" s="5"/>
      <c r="D46" s="5"/>
      <c r="E46" s="5"/>
      <c r="F46" s="5"/>
      <c r="G46" s="5"/>
      <c r="H46" s="5"/>
      <c r="I46" s="5"/>
      <c r="L46" s="102"/>
    </row>
    <row r="47" spans="2:8" ht="15.75" customHeight="1">
      <c r="B47" s="87" t="s">
        <v>204</v>
      </c>
      <c r="C47" s="8"/>
      <c r="D47" s="8"/>
      <c r="F47" s="8"/>
      <c r="G47" s="8"/>
      <c r="H47" s="8"/>
    </row>
    <row r="48" ht="8.25" customHeight="1">
      <c r="E48" s="8"/>
    </row>
    <row r="49" ht="8.25" customHeight="1"/>
    <row r="50" ht="8.25" customHeight="1"/>
    <row r="51" ht="8.25" customHeight="1"/>
    <row r="52" ht="8.25" customHeight="1"/>
    <row r="53" ht="8.25" customHeight="1"/>
    <row r="54" ht="8.25" customHeight="1"/>
    <row r="55" ht="8.25" customHeight="1"/>
    <row r="56" ht="8.25" customHeight="1"/>
    <row r="57" ht="8.25" customHeight="1"/>
    <row r="58" ht="8.25" customHeight="1"/>
    <row r="59" ht="8.25" customHeight="1"/>
    <row r="60" ht="8.25" customHeight="1"/>
    <row r="61" ht="8.25" customHeight="1"/>
    <row r="62" ht="8.25" customHeight="1"/>
    <row r="63" ht="8.25" customHeight="1"/>
    <row r="64" ht="8.25" customHeight="1"/>
    <row r="65" ht="8.25" customHeight="1"/>
    <row r="66" ht="8.25" customHeight="1"/>
    <row r="67" ht="8.25" customHeight="1"/>
    <row r="68" ht="7.5" customHeight="1"/>
    <row r="69" ht="7.5" customHeight="1"/>
    <row r="70" ht="7.5" customHeight="1"/>
    <row r="71" ht="7.5" customHeight="1"/>
    <row r="72" ht="7.5" customHeight="1"/>
    <row r="73" ht="12"/>
    <row r="74" ht="12"/>
    <row r="75" ht="12"/>
    <row r="76" ht="12"/>
    <row r="77" ht="12"/>
    <row r="78" ht="12"/>
    <row r="79" ht="12"/>
    <row r="80" ht="12">
      <c r="B80" s="8"/>
    </row>
    <row r="81" ht="12"/>
    <row r="82" ht="12"/>
    <row r="83" ht="12"/>
    <row r="84" ht="12"/>
    <row r="85" ht="12"/>
    <row r="86" ht="12"/>
    <row r="87" ht="12"/>
    <row r="88" ht="12"/>
    <row r="89" ht="12"/>
    <row r="90" spans="2:13" ht="12">
      <c r="B90" s="200" t="s">
        <v>213</v>
      </c>
      <c r="C90" s="200"/>
      <c r="D90" s="200"/>
      <c r="E90" s="200"/>
      <c r="F90" s="200"/>
      <c r="G90" s="200"/>
      <c r="H90" s="200"/>
      <c r="I90" s="200"/>
      <c r="J90" s="200"/>
      <c r="K90" s="200"/>
      <c r="L90" s="200"/>
      <c r="M90" s="200"/>
    </row>
    <row r="91" ht="12">
      <c r="B91" s="95" t="s">
        <v>167</v>
      </c>
    </row>
    <row r="92" spans="2:7" ht="15.75">
      <c r="B92" s="23" t="s">
        <v>141</v>
      </c>
      <c r="G92" s="100"/>
    </row>
  </sheetData>
  <mergeCells count="1">
    <mergeCell ref="B90:M90"/>
  </mergeCells>
  <printOptions horizontalCentered="1" verticalCentered="1"/>
  <pageMargins left="0.8661417322834646" right="0.07874015748031496" top="0.15748031496062992" bottom="0.15748031496062992" header="0.5118110236220472" footer="0.5118110236220472"/>
  <pageSetup horizontalDpi="600" verticalDpi="600" orientation="landscape" paperSize="9" scale="71"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K48"/>
  <sheetViews>
    <sheetView showGridLines="0" workbookViewId="0" topLeftCell="A1">
      <selection activeCell="B23" sqref="B23"/>
    </sheetView>
  </sheetViews>
  <sheetFormatPr defaultColWidth="9.140625" defaultRowHeight="12.75"/>
  <cols>
    <col min="1" max="1" width="3.8515625" style="4" customWidth="1"/>
    <col min="2" max="2" width="14.28125" style="4" customWidth="1"/>
    <col min="3" max="5" width="13.421875" style="4" bestFit="1" customWidth="1"/>
    <col min="6" max="6" width="8.7109375" style="4" customWidth="1"/>
    <col min="7" max="7" width="6.00390625" style="4" customWidth="1"/>
    <col min="8" max="8" width="14.00390625" style="4" customWidth="1"/>
    <col min="9" max="9" width="13.57421875" style="4" customWidth="1"/>
    <col min="10" max="10" width="15.421875" style="4" bestFit="1" customWidth="1"/>
    <col min="11" max="11" width="15.57421875" style="4" bestFit="1" customWidth="1"/>
    <col min="12" max="16384" width="9.140625" style="4" customWidth="1"/>
  </cols>
  <sheetData>
    <row r="1" ht="12"/>
    <row r="2" spans="1:6" ht="15" customHeight="1">
      <c r="A2" s="75"/>
      <c r="B2" s="159" t="s">
        <v>281</v>
      </c>
      <c r="C2" s="159"/>
      <c r="D2" s="159"/>
      <c r="E2" s="159"/>
      <c r="F2" s="102"/>
    </row>
    <row r="3" spans="2:6" ht="14.25" customHeight="1">
      <c r="B3" s="146" t="s">
        <v>128</v>
      </c>
      <c r="C3" s="146"/>
      <c r="D3" s="146"/>
      <c r="E3" s="146"/>
      <c r="F3" s="4" t="s">
        <v>51</v>
      </c>
    </row>
    <row r="4" spans="2:5" ht="14.25" customHeight="1">
      <c r="B4" s="87"/>
      <c r="C4" s="87"/>
      <c r="D4" s="87"/>
      <c r="E4" s="87"/>
    </row>
    <row r="5" spans="2:5" ht="15" customHeight="1">
      <c r="B5" s="160"/>
      <c r="C5" s="161">
        <v>2012</v>
      </c>
      <c r="D5" s="158">
        <v>2021</v>
      </c>
      <c r="E5" s="162">
        <v>2022</v>
      </c>
    </row>
    <row r="6" spans="1:5" ht="13.5" customHeight="1">
      <c r="A6" s="14"/>
      <c r="B6" s="163" t="s">
        <v>14</v>
      </c>
      <c r="C6" s="79">
        <v>638.7718</v>
      </c>
      <c r="D6" s="79">
        <v>722.046733</v>
      </c>
      <c r="E6" s="79">
        <v>673.063506</v>
      </c>
    </row>
    <row r="7" spans="1:5" ht="13.5" customHeight="1">
      <c r="A7" s="14"/>
      <c r="B7" s="163" t="s">
        <v>6</v>
      </c>
      <c r="C7" s="79">
        <v>603.19905325</v>
      </c>
      <c r="D7" s="79">
        <v>567.0485502</v>
      </c>
      <c r="E7" s="79">
        <v>505.511969</v>
      </c>
    </row>
    <row r="8" spans="1:5" ht="13.5" customHeight="1">
      <c r="A8" s="14"/>
      <c r="B8" s="163" t="s">
        <v>8</v>
      </c>
      <c r="C8" s="79">
        <v>102.71648</v>
      </c>
      <c r="D8" s="79">
        <v>107.846945</v>
      </c>
      <c r="E8" s="79">
        <v>99.745651</v>
      </c>
    </row>
    <row r="9" spans="1:5" ht="13.5" customHeight="1">
      <c r="A9" s="14"/>
      <c r="B9" s="163" t="s">
        <v>1</v>
      </c>
      <c r="C9" s="79">
        <v>101.131227</v>
      </c>
      <c r="D9" s="79">
        <v>90.418308388</v>
      </c>
      <c r="E9" s="79">
        <v>79.809511</v>
      </c>
    </row>
    <row r="10" spans="2:5" ht="13.5" customHeight="1">
      <c r="B10" s="163" t="s">
        <v>38</v>
      </c>
      <c r="C10" s="79">
        <v>3.673294</v>
      </c>
      <c r="D10" s="79">
        <v>0.731126</v>
      </c>
      <c r="E10" s="79">
        <v>7.034333</v>
      </c>
    </row>
    <row r="11" spans="1:5" ht="13.5" customHeight="1">
      <c r="A11" s="14"/>
      <c r="B11" s="163" t="s">
        <v>221</v>
      </c>
      <c r="C11" s="79">
        <v>1.888572</v>
      </c>
      <c r="D11" s="79">
        <v>0.047108</v>
      </c>
      <c r="E11" s="79">
        <v>1.48332</v>
      </c>
    </row>
    <row r="12" spans="1:5" ht="13.5" customHeight="1">
      <c r="A12" s="14"/>
      <c r="B12" s="163" t="s">
        <v>183</v>
      </c>
      <c r="C12" s="79"/>
      <c r="D12" s="79"/>
      <c r="E12" s="79">
        <v>1.061503</v>
      </c>
    </row>
    <row r="13" spans="1:5" ht="13.5" customHeight="1">
      <c r="A13" s="14"/>
      <c r="B13" s="163" t="s">
        <v>12</v>
      </c>
      <c r="C13" s="79">
        <v>0.39276954999999997</v>
      </c>
      <c r="D13" s="79">
        <v>1.30005925</v>
      </c>
      <c r="E13" s="79">
        <v>0.998773</v>
      </c>
    </row>
    <row r="14" spans="1:5" ht="13.5" customHeight="1">
      <c r="A14" s="14"/>
      <c r="B14" s="163" t="s">
        <v>39</v>
      </c>
      <c r="C14" s="79">
        <v>0.2415</v>
      </c>
      <c r="D14" s="79">
        <v>0.14649</v>
      </c>
      <c r="E14" s="79">
        <v>0.370944</v>
      </c>
    </row>
    <row r="15" spans="1:5" ht="13.5" customHeight="1">
      <c r="A15" s="14"/>
      <c r="B15" s="163" t="s">
        <v>16</v>
      </c>
      <c r="C15" s="79">
        <v>0.850951</v>
      </c>
      <c r="D15" s="79">
        <v>1.059794</v>
      </c>
      <c r="E15" s="79">
        <v>0.208727</v>
      </c>
    </row>
    <row r="16" spans="1:5" ht="13.5" customHeight="1">
      <c r="A16" s="14"/>
      <c r="B16" s="163" t="s">
        <v>223</v>
      </c>
      <c r="C16" s="79">
        <v>0</v>
      </c>
      <c r="D16" s="79">
        <v>0.255955385</v>
      </c>
      <c r="E16" s="79">
        <v>0.18916383500000003</v>
      </c>
    </row>
    <row r="17" spans="1:5" ht="13.5" customHeight="1">
      <c r="A17" s="14"/>
      <c r="B17" s="163" t="s">
        <v>222</v>
      </c>
      <c r="C17" s="79">
        <v>0</v>
      </c>
      <c r="D17" s="79">
        <v>0.006724</v>
      </c>
      <c r="E17" s="79">
        <v>0</v>
      </c>
    </row>
    <row r="18" ht="13.5" customHeight="1">
      <c r="A18" s="14"/>
    </row>
    <row r="19" ht="14.45" customHeight="1"/>
    <row r="20" ht="11.45" customHeight="1"/>
    <row r="21" ht="16.5" customHeight="1"/>
    <row r="22" ht="12">
      <c r="B22" s="164"/>
    </row>
    <row r="23" ht="12">
      <c r="B23" s="164"/>
    </row>
    <row r="24" ht="12">
      <c r="B24" s="164"/>
    </row>
    <row r="25" ht="12">
      <c r="B25" s="164"/>
    </row>
    <row r="26" ht="12">
      <c r="B26" s="164"/>
    </row>
    <row r="27" ht="12">
      <c r="B27" s="164"/>
    </row>
    <row r="28" ht="12">
      <c r="B28" s="164"/>
    </row>
    <row r="29" ht="12">
      <c r="B29" s="164"/>
    </row>
    <row r="30" spans="2:11" ht="12">
      <c r="B30" s="164"/>
      <c r="I30" s="113"/>
      <c r="J30" s="113"/>
      <c r="K30" s="114"/>
    </row>
    <row r="31" ht="12">
      <c r="B31" s="164"/>
    </row>
    <row r="32" spans="2:11" ht="12">
      <c r="B32" s="164"/>
      <c r="I32" s="166"/>
      <c r="J32" s="166"/>
      <c r="K32" s="166"/>
    </row>
    <row r="33" spans="2:11" ht="12">
      <c r="B33" s="164"/>
      <c r="I33" s="168"/>
      <c r="J33" s="168"/>
      <c r="K33" s="168"/>
    </row>
    <row r="34" ht="12">
      <c r="B34" s="164"/>
    </row>
    <row r="35" spans="2:11" ht="12">
      <c r="B35" s="164"/>
      <c r="I35" s="169"/>
      <c r="J35" s="169"/>
      <c r="K35" s="169"/>
    </row>
    <row r="36" ht="12">
      <c r="B36" s="164"/>
    </row>
    <row r="37" ht="12">
      <c r="B37" s="164"/>
    </row>
    <row r="38" ht="12">
      <c r="B38" s="164"/>
    </row>
    <row r="39" ht="12">
      <c r="B39" s="164"/>
    </row>
    <row r="40" ht="12">
      <c r="B40" s="164"/>
    </row>
    <row r="41" ht="12">
      <c r="B41" s="164"/>
    </row>
    <row r="42" ht="12"/>
    <row r="43" ht="12">
      <c r="B43" s="35" t="s">
        <v>216</v>
      </c>
    </row>
    <row r="44" ht="12">
      <c r="B44" s="4" t="s">
        <v>220</v>
      </c>
    </row>
    <row r="45" ht="12">
      <c r="B45" s="165" t="s">
        <v>217</v>
      </c>
    </row>
    <row r="46" ht="12">
      <c r="B46" s="167" t="s">
        <v>218</v>
      </c>
    </row>
    <row r="47" ht="12">
      <c r="B47" s="95" t="s">
        <v>219</v>
      </c>
    </row>
    <row r="48" ht="12">
      <c r="B48" s="169" t="s">
        <v>144</v>
      </c>
    </row>
  </sheetData>
  <printOptions/>
  <pageMargins left="0.75" right="0.75" top="1" bottom="1" header="0.5" footer="0.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81"/>
  <sheetViews>
    <sheetView showGridLines="0" workbookViewId="0" topLeftCell="A1">
      <selection activeCell="O11" sqref="O11"/>
    </sheetView>
  </sheetViews>
  <sheetFormatPr defaultColWidth="9.140625" defaultRowHeight="12.75"/>
  <cols>
    <col min="1" max="1" width="15.140625" style="10" customWidth="1"/>
    <col min="2" max="2" width="14.57421875" style="10" customWidth="1"/>
    <col min="3" max="3" width="10.7109375" style="10" customWidth="1"/>
    <col min="4" max="4" width="12.57421875" style="10" customWidth="1"/>
    <col min="5" max="5" width="18.140625" style="10" bestFit="1" customWidth="1"/>
    <col min="6" max="6" width="16.7109375" style="10" bestFit="1" customWidth="1"/>
    <col min="7" max="7" width="12.28125" style="10" bestFit="1" customWidth="1"/>
    <col min="8" max="8" width="18.140625" style="10" bestFit="1" customWidth="1"/>
    <col min="9" max="9" width="10.28125" style="10" customWidth="1"/>
    <col min="10" max="11" width="8.7109375" style="10" customWidth="1"/>
    <col min="12" max="12" width="12.8515625" style="10" bestFit="1" customWidth="1"/>
    <col min="13" max="13" width="11.00390625" style="10" customWidth="1"/>
    <col min="14" max="14" width="12.7109375" style="10" bestFit="1" customWidth="1"/>
    <col min="15" max="15" width="10.421875" style="10" customWidth="1"/>
    <col min="16" max="16" width="10.28125" style="10" customWidth="1"/>
    <col min="17" max="17" width="9.140625" style="10" customWidth="1"/>
    <col min="18" max="18" width="10.421875" style="10" customWidth="1"/>
    <col min="19" max="19" width="12.00390625" style="10" customWidth="1"/>
    <col min="20" max="20" width="6.8515625" style="10" customWidth="1"/>
    <col min="21" max="21" width="11.140625" style="10" customWidth="1"/>
    <col min="22" max="22" width="9.8515625" style="10" bestFit="1" customWidth="1"/>
    <col min="23" max="23" width="10.7109375" style="10" customWidth="1"/>
    <col min="24" max="16384" width="9.140625" style="10" customWidth="1"/>
  </cols>
  <sheetData>
    <row r="1" spans="1:13" ht="18">
      <c r="A1" s="9"/>
      <c r="B1" s="122" t="s">
        <v>282</v>
      </c>
      <c r="C1" s="122"/>
      <c r="D1" s="122"/>
      <c r="E1" s="122"/>
      <c r="F1" s="122"/>
      <c r="G1" s="122"/>
      <c r="H1" s="122"/>
      <c r="I1" s="102"/>
      <c r="J1" s="7"/>
      <c r="K1" s="7"/>
      <c r="L1" s="7"/>
      <c r="M1" s="7"/>
    </row>
    <row r="2" spans="2:16" ht="12.75">
      <c r="B2" s="146" t="s">
        <v>187</v>
      </c>
      <c r="C2" s="145"/>
      <c r="D2" s="145"/>
      <c r="E2" s="145"/>
      <c r="F2" s="145"/>
      <c r="G2" s="145"/>
      <c r="H2" s="145"/>
      <c r="O2" s="26"/>
      <c r="P2" s="26"/>
    </row>
    <row r="3" spans="2:6" ht="15.75">
      <c r="B3" s="13"/>
      <c r="C3" s="23"/>
      <c r="F3" s="100"/>
    </row>
    <row r="4" ht="12"/>
    <row r="5" ht="12"/>
    <row r="6" spans="3:4" ht="12">
      <c r="C6" s="10" t="s">
        <v>40</v>
      </c>
      <c r="D6" s="10" t="s">
        <v>41</v>
      </c>
    </row>
    <row r="7" spans="2:4" ht="12">
      <c r="B7" s="10" t="s">
        <v>168</v>
      </c>
      <c r="C7" s="147">
        <v>70.45939774739357</v>
      </c>
      <c r="D7" s="147">
        <v>29.540602252606423</v>
      </c>
    </row>
    <row r="8" spans="3:4" ht="12">
      <c r="C8" s="147"/>
      <c r="D8" s="147"/>
    </row>
    <row r="9" spans="2:4" ht="12">
      <c r="B9" s="10" t="s">
        <v>66</v>
      </c>
      <c r="C9" s="147">
        <v>89.92635913417108</v>
      </c>
      <c r="D9" s="147">
        <v>10.073640865828924</v>
      </c>
    </row>
    <row r="10" spans="2:4" ht="12">
      <c r="B10" s="10" t="s">
        <v>175</v>
      </c>
      <c r="C10" s="147">
        <v>72.05772129088724</v>
      </c>
      <c r="D10" s="147">
        <v>27.942278709112752</v>
      </c>
    </row>
    <row r="11" spans="2:4" ht="12">
      <c r="B11" s="10" t="s">
        <v>6</v>
      </c>
      <c r="C11" s="147">
        <v>71.50739052036174</v>
      </c>
      <c r="D11" s="147">
        <v>28.49260947963825</v>
      </c>
    </row>
    <row r="12" spans="2:4" ht="12">
      <c r="B12" s="10" t="s">
        <v>14</v>
      </c>
      <c r="C12" s="147">
        <v>70.94231134855201</v>
      </c>
      <c r="D12" s="147">
        <v>29.057688651447997</v>
      </c>
    </row>
    <row r="13" spans="2:4" ht="12">
      <c r="B13" s="10" t="s">
        <v>8</v>
      </c>
      <c r="C13" s="147">
        <v>64.17234170941448</v>
      </c>
      <c r="D13" s="147">
        <v>35.82765829058552</v>
      </c>
    </row>
    <row r="14" spans="2:4" ht="12">
      <c r="B14" s="10" t="s">
        <v>38</v>
      </c>
      <c r="C14" s="147">
        <v>45.922577165454065</v>
      </c>
      <c r="D14" s="147">
        <v>54.077422834545935</v>
      </c>
    </row>
    <row r="15" spans="2:4" ht="12">
      <c r="B15" s="10" t="s">
        <v>10</v>
      </c>
      <c r="C15" s="147">
        <v>17.842266202733732</v>
      </c>
      <c r="D15" s="147">
        <v>82.15773379726627</v>
      </c>
    </row>
    <row r="16" spans="2:4" ht="12">
      <c r="B16" s="10" t="s">
        <v>37</v>
      </c>
      <c r="C16" s="147">
        <v>14.005069708491762</v>
      </c>
      <c r="D16" s="147">
        <v>85.99493029150824</v>
      </c>
    </row>
    <row r="17" spans="2:4" ht="12">
      <c r="B17" s="10" t="s">
        <v>39</v>
      </c>
      <c r="C17" s="147">
        <v>1.7113095238095237</v>
      </c>
      <c r="D17" s="147">
        <v>98.28869047619048</v>
      </c>
    </row>
    <row r="18" spans="2:4" ht="12">
      <c r="B18" s="10" t="s">
        <v>12</v>
      </c>
      <c r="C18" s="147">
        <v>0.9522684333677423</v>
      </c>
      <c r="D18" s="147">
        <v>99.04773156663225</v>
      </c>
    </row>
    <row r="19" spans="3:4" ht="12">
      <c r="C19" s="147"/>
      <c r="D19" s="147"/>
    </row>
    <row r="20" spans="2:4" ht="12">
      <c r="B20" s="10" t="s">
        <v>189</v>
      </c>
      <c r="C20" s="147">
        <v>0</v>
      </c>
      <c r="D20" s="147">
        <v>100</v>
      </c>
    </row>
    <row r="21" ht="12"/>
    <row r="22" spans="2:5" ht="12">
      <c r="B22" s="112" t="s">
        <v>224</v>
      </c>
      <c r="C22" s="113"/>
      <c r="D22" s="113"/>
      <c r="E22" s="114"/>
    </row>
    <row r="23" spans="2:5" ht="12">
      <c r="B23" s="99" t="s">
        <v>188</v>
      </c>
      <c r="C23" s="53"/>
      <c r="D23" s="53"/>
      <c r="E23" s="53"/>
    </row>
    <row r="24" spans="2:5" ht="12">
      <c r="B24" s="185" t="s">
        <v>144</v>
      </c>
      <c r="C24" s="185"/>
      <c r="D24" s="185"/>
      <c r="E24" s="185"/>
    </row>
    <row r="25" ht="12"/>
    <row r="26" ht="12"/>
    <row r="27" ht="12"/>
    <row r="28" ht="12"/>
    <row r="29" ht="12"/>
    <row r="30" ht="12"/>
    <row r="31" ht="12"/>
    <row r="32" ht="12"/>
    <row r="33" ht="12"/>
    <row r="34" ht="12"/>
    <row r="35" ht="12"/>
    <row r="36" ht="12"/>
    <row r="37" ht="12"/>
    <row r="38" ht="12"/>
    <row r="39" ht="12"/>
    <row r="40" ht="12"/>
    <row r="41" ht="12"/>
    <row r="42" ht="12"/>
    <row r="51" ht="12.75">
      <c r="I51" s="10">
        <f>4/5</f>
        <v>0.8</v>
      </c>
    </row>
    <row r="66" ht="12.75">
      <c r="H66" s="10" t="s">
        <v>40</v>
      </c>
    </row>
    <row r="67" ht="12.75">
      <c r="H67" s="10" t="e">
        <v>#DIV/0!</v>
      </c>
    </row>
    <row r="68" ht="12.75">
      <c r="H68" s="10" t="e">
        <v>#VALUE!</v>
      </c>
    </row>
    <row r="69" ht="12.75">
      <c r="H69" s="10" t="e">
        <v>#DIV/0!</v>
      </c>
    </row>
    <row r="70" ht="12.75">
      <c r="H70" s="10" t="e">
        <v>#DIV/0!</v>
      </c>
    </row>
    <row r="71" ht="12.75">
      <c r="H71" s="10" t="e">
        <v>#DIV/0!</v>
      </c>
    </row>
    <row r="72" ht="12.75">
      <c r="H72" s="10">
        <v>89.92635913417108</v>
      </c>
    </row>
    <row r="73" ht="12.75">
      <c r="H73" s="10">
        <v>72.05772129088724</v>
      </c>
    </row>
    <row r="74" ht="12.75">
      <c r="H74" s="10">
        <v>71.50739052036174</v>
      </c>
    </row>
    <row r="75" ht="12.75">
      <c r="H75" s="10">
        <v>70.94231134855201</v>
      </c>
    </row>
    <row r="76" ht="12.75">
      <c r="H76" s="10">
        <v>64.17234170941448</v>
      </c>
    </row>
    <row r="77" ht="12.75">
      <c r="H77" s="10">
        <v>45.922577165454065</v>
      </c>
    </row>
    <row r="78" ht="12.75">
      <c r="H78" s="10">
        <v>17.842266202733732</v>
      </c>
    </row>
    <row r="79" ht="12.75">
      <c r="H79" s="10">
        <v>14.005069708491762</v>
      </c>
    </row>
    <row r="80" ht="12.75">
      <c r="H80" s="10">
        <v>1.7113095238095237</v>
      </c>
    </row>
    <row r="81" ht="12.75">
      <c r="H81" s="10">
        <v>0.9522684333677423</v>
      </c>
    </row>
  </sheetData>
  <mergeCells count="1">
    <mergeCell ref="B24:E24"/>
  </mergeCells>
  <printOptions/>
  <pageMargins left="0.31" right="0.75" top="0.39" bottom="0.49" header="0.26" footer="0.28"/>
  <pageSetup fitToHeight="1" fitToWidth="1" horizontalDpi="600" verticalDpi="600" orientation="landscape" paperSize="9" scale="86" r:id="rId2"/>
  <colBreaks count="1" manualBreakCount="1">
    <brk id="12" max="16383" man="1"/>
  </col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L22"/>
  <sheetViews>
    <sheetView showGridLines="0" workbookViewId="0" topLeftCell="A1"/>
  </sheetViews>
  <sheetFormatPr defaultColWidth="9.140625" defaultRowHeight="12.75"/>
  <cols>
    <col min="1" max="1" width="3.7109375" style="10" customWidth="1"/>
    <col min="2" max="2" width="44.7109375" style="10" customWidth="1"/>
    <col min="3" max="3" width="10.00390625" style="10" customWidth="1"/>
    <col min="4" max="12" width="11.140625" style="10" customWidth="1"/>
    <col min="13" max="13" width="10.421875" style="10" customWidth="1"/>
    <col min="14" max="14" width="11.7109375" style="10" bestFit="1" customWidth="1"/>
    <col min="15" max="16384" width="9.140625" style="10" customWidth="1"/>
  </cols>
  <sheetData>
    <row r="2" spans="2:12" ht="15.75">
      <c r="B2" s="210" t="s">
        <v>283</v>
      </c>
      <c r="C2" s="210"/>
      <c r="D2" s="210"/>
      <c r="E2" s="210"/>
      <c r="F2" s="210"/>
      <c r="G2" s="210"/>
      <c r="H2" s="210"/>
      <c r="I2" s="210"/>
      <c r="J2" s="210"/>
      <c r="K2" s="210"/>
      <c r="L2" s="210"/>
    </row>
    <row r="3" spans="2:12" ht="12.75">
      <c r="B3" s="211" t="s">
        <v>71</v>
      </c>
      <c r="C3" s="211"/>
      <c r="D3" s="211"/>
      <c r="E3" s="211"/>
      <c r="F3" s="211"/>
      <c r="G3" s="211"/>
      <c r="H3" s="211"/>
      <c r="I3" s="211"/>
      <c r="J3" s="211"/>
      <c r="K3" s="211"/>
      <c r="L3" s="211"/>
    </row>
    <row r="4" spans="2:12" ht="18" customHeight="1">
      <c r="B4" s="40"/>
      <c r="C4" s="173" t="s">
        <v>36</v>
      </c>
      <c r="D4" s="173" t="s">
        <v>139</v>
      </c>
      <c r="E4" s="173" t="s">
        <v>6</v>
      </c>
      <c r="F4" s="173" t="s">
        <v>39</v>
      </c>
      <c r="G4" s="173" t="s">
        <v>10</v>
      </c>
      <c r="H4" s="173" t="s">
        <v>12</v>
      </c>
      <c r="I4" s="173" t="s">
        <v>14</v>
      </c>
      <c r="J4" s="173" t="s">
        <v>18</v>
      </c>
      <c r="K4" s="173" t="s">
        <v>38</v>
      </c>
      <c r="L4" s="173" t="s">
        <v>21</v>
      </c>
    </row>
    <row r="5" spans="2:12" ht="14.25" customHeight="1">
      <c r="B5" s="42" t="s">
        <v>36</v>
      </c>
      <c r="C5" s="149">
        <v>150579.71176500001</v>
      </c>
      <c r="D5" s="149">
        <v>0</v>
      </c>
      <c r="E5" s="149">
        <v>41250.816399999996</v>
      </c>
      <c r="F5" s="149">
        <v>38.132</v>
      </c>
      <c r="G5" s="149">
        <v>10675.77838</v>
      </c>
      <c r="H5" s="149">
        <v>1068.3619850000002</v>
      </c>
      <c r="I5" s="149">
        <v>95217.736</v>
      </c>
      <c r="J5" s="149">
        <v>221.334</v>
      </c>
      <c r="K5" s="149">
        <v>1905.687</v>
      </c>
      <c r="L5" s="149">
        <v>201.866</v>
      </c>
    </row>
    <row r="6" spans="2:12" ht="14.25" customHeight="1">
      <c r="B6" s="89" t="s">
        <v>52</v>
      </c>
      <c r="C6" s="41">
        <v>79730.95256899999</v>
      </c>
      <c r="D6" s="44">
        <v>0</v>
      </c>
      <c r="E6" s="44" t="s">
        <v>3</v>
      </c>
      <c r="F6" s="44">
        <v>38.132</v>
      </c>
      <c r="G6" s="44">
        <v>10615.90638</v>
      </c>
      <c r="H6" s="44">
        <v>1034.9121890000001</v>
      </c>
      <c r="I6" s="44">
        <v>66334.608</v>
      </c>
      <c r="J6" s="44">
        <v>221.334</v>
      </c>
      <c r="K6" s="44">
        <v>1284.194</v>
      </c>
      <c r="L6" s="44">
        <v>201.866</v>
      </c>
    </row>
    <row r="7" spans="2:12" ht="14.25" customHeight="1">
      <c r="B7" s="89" t="s">
        <v>68</v>
      </c>
      <c r="C7" s="41">
        <v>41250.816399999996</v>
      </c>
      <c r="D7" s="44">
        <v>0</v>
      </c>
      <c r="E7" s="44">
        <v>41250.816399999996</v>
      </c>
      <c r="F7" s="44">
        <v>0</v>
      </c>
      <c r="G7" s="44">
        <v>0</v>
      </c>
      <c r="H7" s="44">
        <v>0</v>
      </c>
      <c r="I7" s="44">
        <v>0</v>
      </c>
      <c r="J7" s="44">
        <v>0</v>
      </c>
      <c r="K7" s="44">
        <v>0</v>
      </c>
      <c r="L7" s="44">
        <v>0</v>
      </c>
    </row>
    <row r="8" spans="2:12" ht="14.25" customHeight="1">
      <c r="B8" s="90" t="s">
        <v>64</v>
      </c>
      <c r="C8" s="41">
        <v>21123.461796</v>
      </c>
      <c r="D8" s="45">
        <v>0</v>
      </c>
      <c r="E8" s="45" t="s">
        <v>3</v>
      </c>
      <c r="F8" s="45">
        <v>0</v>
      </c>
      <c r="G8" s="45">
        <v>0</v>
      </c>
      <c r="H8" s="45">
        <v>33.449796</v>
      </c>
      <c r="I8" s="45">
        <v>21090.012</v>
      </c>
      <c r="J8" s="45">
        <v>0</v>
      </c>
      <c r="K8" s="45">
        <v>0</v>
      </c>
      <c r="L8" s="45">
        <v>0</v>
      </c>
    </row>
    <row r="9" spans="2:12" ht="14.25" customHeight="1">
      <c r="B9" s="90" t="s">
        <v>55</v>
      </c>
      <c r="C9" s="41">
        <v>3823.958</v>
      </c>
      <c r="D9" s="45">
        <v>0</v>
      </c>
      <c r="E9" s="45" t="s">
        <v>3</v>
      </c>
      <c r="F9" s="45">
        <v>0</v>
      </c>
      <c r="G9" s="45">
        <v>0</v>
      </c>
      <c r="H9" s="45">
        <v>0</v>
      </c>
      <c r="I9" s="45">
        <v>3245.175</v>
      </c>
      <c r="J9" s="45">
        <v>0</v>
      </c>
      <c r="K9" s="45">
        <v>578.783</v>
      </c>
      <c r="L9" s="45">
        <v>0</v>
      </c>
    </row>
    <row r="10" spans="2:12" ht="14.25" customHeight="1">
      <c r="B10" s="90" t="s">
        <v>63</v>
      </c>
      <c r="C10" s="41">
        <v>3115.414</v>
      </c>
      <c r="D10" s="45">
        <v>0</v>
      </c>
      <c r="E10" s="45" t="s">
        <v>3</v>
      </c>
      <c r="F10" s="45">
        <v>0</v>
      </c>
      <c r="G10" s="45">
        <v>0</v>
      </c>
      <c r="H10" s="45">
        <v>0</v>
      </c>
      <c r="I10" s="45">
        <v>3115.414</v>
      </c>
      <c r="J10" s="45">
        <v>0</v>
      </c>
      <c r="K10" s="45">
        <v>0</v>
      </c>
      <c r="L10" s="45">
        <v>0</v>
      </c>
    </row>
    <row r="11" spans="2:12" ht="14.25" customHeight="1">
      <c r="B11" s="90" t="s">
        <v>61</v>
      </c>
      <c r="C11" s="41">
        <v>926.075</v>
      </c>
      <c r="D11" s="45">
        <v>0</v>
      </c>
      <c r="E11" s="45" t="s">
        <v>3</v>
      </c>
      <c r="F11" s="45">
        <v>0</v>
      </c>
      <c r="G11" s="45">
        <v>0</v>
      </c>
      <c r="H11" s="45">
        <v>0</v>
      </c>
      <c r="I11" s="45">
        <v>926.075</v>
      </c>
      <c r="J11" s="45">
        <v>0</v>
      </c>
      <c r="K11" s="45">
        <v>0</v>
      </c>
      <c r="L11" s="45">
        <v>0</v>
      </c>
    </row>
    <row r="12" spans="2:12" ht="14.25" customHeight="1">
      <c r="B12" s="90" t="s">
        <v>56</v>
      </c>
      <c r="C12" s="41">
        <v>391.908</v>
      </c>
      <c r="D12" s="45">
        <v>0</v>
      </c>
      <c r="E12" s="45" t="s">
        <v>3</v>
      </c>
      <c r="F12" s="45">
        <v>0</v>
      </c>
      <c r="G12" s="45">
        <v>0</v>
      </c>
      <c r="H12" s="45">
        <v>0</v>
      </c>
      <c r="I12" s="45">
        <v>391.908</v>
      </c>
      <c r="J12" s="45">
        <v>0</v>
      </c>
      <c r="K12" s="45">
        <v>0</v>
      </c>
      <c r="L12" s="45">
        <v>0</v>
      </c>
    </row>
    <row r="13" spans="2:12" ht="14.25" customHeight="1">
      <c r="B13" s="90" t="s">
        <v>53</v>
      </c>
      <c r="C13" s="41">
        <v>125.113</v>
      </c>
      <c r="D13" s="45">
        <v>0</v>
      </c>
      <c r="E13" s="45" t="s">
        <v>3</v>
      </c>
      <c r="F13" s="45">
        <v>0</v>
      </c>
      <c r="G13" s="45">
        <v>0</v>
      </c>
      <c r="H13" s="45">
        <v>0</v>
      </c>
      <c r="I13" s="45">
        <v>82.403</v>
      </c>
      <c r="J13" s="45">
        <v>0</v>
      </c>
      <c r="K13" s="45">
        <v>42.71</v>
      </c>
      <c r="L13" s="45">
        <v>0</v>
      </c>
    </row>
    <row r="14" spans="2:12" ht="14.25" customHeight="1">
      <c r="B14" s="90" t="s">
        <v>58</v>
      </c>
      <c r="C14" s="41">
        <v>59.872</v>
      </c>
      <c r="D14" s="45">
        <v>0</v>
      </c>
      <c r="E14" s="45" t="s">
        <v>3</v>
      </c>
      <c r="F14" s="45">
        <v>0</v>
      </c>
      <c r="G14" s="45">
        <v>59.872</v>
      </c>
      <c r="H14" s="45">
        <v>0</v>
      </c>
      <c r="I14" s="45">
        <v>0</v>
      </c>
      <c r="J14" s="45">
        <v>0</v>
      </c>
      <c r="K14" s="45">
        <v>0</v>
      </c>
      <c r="L14" s="45">
        <v>0</v>
      </c>
    </row>
    <row r="15" spans="2:12" ht="14.25" customHeight="1">
      <c r="B15" s="90" t="s">
        <v>59</v>
      </c>
      <c r="C15" s="41">
        <v>20.03</v>
      </c>
      <c r="D15" s="45">
        <v>0</v>
      </c>
      <c r="E15" s="45" t="s">
        <v>3</v>
      </c>
      <c r="F15" s="45">
        <v>0</v>
      </c>
      <c r="G15" s="45">
        <v>0</v>
      </c>
      <c r="H15" s="45">
        <v>0</v>
      </c>
      <c r="I15" s="45">
        <v>20.03</v>
      </c>
      <c r="J15" s="45">
        <v>0</v>
      </c>
      <c r="K15" s="45">
        <v>0</v>
      </c>
      <c r="L15" s="45">
        <v>0</v>
      </c>
    </row>
    <row r="16" spans="2:12" ht="14.25" customHeight="1">
      <c r="B16" s="90" t="s">
        <v>54</v>
      </c>
      <c r="C16" s="41">
        <v>12.088</v>
      </c>
      <c r="D16" s="45">
        <v>0</v>
      </c>
      <c r="E16" s="45" t="s">
        <v>3</v>
      </c>
      <c r="F16" s="45">
        <v>0</v>
      </c>
      <c r="G16" s="45">
        <v>0</v>
      </c>
      <c r="H16" s="45">
        <v>0</v>
      </c>
      <c r="I16" s="45">
        <v>12.088</v>
      </c>
      <c r="J16" s="45">
        <v>0</v>
      </c>
      <c r="K16" s="45">
        <v>0</v>
      </c>
      <c r="L16" s="45">
        <v>0</v>
      </c>
    </row>
    <row r="17" spans="2:12" ht="14.25" customHeight="1">
      <c r="B17" s="90" t="s">
        <v>57</v>
      </c>
      <c r="C17" s="41">
        <v>0.023</v>
      </c>
      <c r="D17" s="45">
        <v>0</v>
      </c>
      <c r="E17" s="45" t="s">
        <v>3</v>
      </c>
      <c r="F17" s="45">
        <v>0</v>
      </c>
      <c r="G17" s="45">
        <v>0</v>
      </c>
      <c r="H17" s="45">
        <v>0</v>
      </c>
      <c r="I17" s="45">
        <v>0.023</v>
      </c>
      <c r="J17" s="45">
        <v>0</v>
      </c>
      <c r="K17" s="45">
        <v>0</v>
      </c>
      <c r="L17" s="45">
        <v>0</v>
      </c>
    </row>
    <row r="18" spans="2:12" ht="14.25" customHeight="1">
      <c r="B18" s="90" t="s">
        <v>60</v>
      </c>
      <c r="C18" s="41">
        <v>0</v>
      </c>
      <c r="D18" s="45">
        <v>0</v>
      </c>
      <c r="E18" s="45" t="s">
        <v>3</v>
      </c>
      <c r="F18" s="45">
        <v>0</v>
      </c>
      <c r="G18" s="45">
        <v>0</v>
      </c>
      <c r="H18" s="45">
        <v>0</v>
      </c>
      <c r="I18" s="45">
        <v>0</v>
      </c>
      <c r="J18" s="45">
        <v>0</v>
      </c>
      <c r="K18" s="45">
        <v>0</v>
      </c>
      <c r="L18" s="45">
        <v>0</v>
      </c>
    </row>
    <row r="19" spans="2:12" ht="12.75">
      <c r="B19" s="91" t="s">
        <v>62</v>
      </c>
      <c r="C19" s="148">
        <v>0</v>
      </c>
      <c r="D19" s="46">
        <v>0</v>
      </c>
      <c r="E19" s="46" t="s">
        <v>3</v>
      </c>
      <c r="F19" s="46">
        <v>0</v>
      </c>
      <c r="G19" s="46">
        <v>0</v>
      </c>
      <c r="H19" s="46">
        <v>0</v>
      </c>
      <c r="I19" s="46">
        <v>0</v>
      </c>
      <c r="J19" s="46">
        <v>0</v>
      </c>
      <c r="K19" s="46">
        <v>0</v>
      </c>
      <c r="L19" s="46">
        <v>0</v>
      </c>
    </row>
    <row r="20" spans="2:12" ht="12.75">
      <c r="B20" s="214" t="s">
        <v>192</v>
      </c>
      <c r="C20" s="214"/>
      <c r="D20" s="214"/>
      <c r="E20" s="214"/>
      <c r="F20" s="214"/>
      <c r="G20" s="214"/>
      <c r="H20" s="214"/>
      <c r="I20" s="214"/>
      <c r="J20" s="214"/>
      <c r="K20" s="214"/>
      <c r="L20" s="214"/>
    </row>
    <row r="21" spans="2:12" ht="12.75">
      <c r="B21" s="212" t="s">
        <v>253</v>
      </c>
      <c r="C21" s="212"/>
      <c r="D21" s="212"/>
      <c r="E21" s="212"/>
      <c r="F21" s="212"/>
      <c r="G21" s="212"/>
      <c r="H21" s="212"/>
      <c r="I21" s="212"/>
      <c r="J21" s="212"/>
      <c r="K21" s="212"/>
      <c r="L21" s="212"/>
    </row>
    <row r="22" spans="2:12" ht="12.75">
      <c r="B22" s="213" t="s">
        <v>65</v>
      </c>
      <c r="C22" s="213"/>
      <c r="D22" s="213"/>
      <c r="E22" s="213"/>
      <c r="F22" s="213"/>
      <c r="G22" s="213"/>
      <c r="H22" s="213"/>
      <c r="I22" s="213"/>
      <c r="J22" s="213"/>
      <c r="K22" s="213"/>
      <c r="L22" s="213"/>
    </row>
  </sheetData>
  <mergeCells count="5">
    <mergeCell ref="B2:L2"/>
    <mergeCell ref="B3:L3"/>
    <mergeCell ref="B21:L21"/>
    <mergeCell ref="B22:L22"/>
    <mergeCell ref="B20:L20"/>
  </mergeCells>
  <printOptions/>
  <pageMargins left="0.31" right="0.75" top="0.39" bottom="0.49" header="0.26" footer="0.28"/>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95"/>
  <sheetViews>
    <sheetView showGridLines="0" workbookViewId="0" topLeftCell="A41">
      <selection activeCell="E30" sqref="E30"/>
    </sheetView>
  </sheetViews>
  <sheetFormatPr defaultColWidth="9.140625" defaultRowHeight="12.75"/>
  <cols>
    <col min="1" max="1" width="10.00390625" style="4" customWidth="1"/>
    <col min="2" max="2" width="12.421875" style="4" customWidth="1"/>
    <col min="3" max="3" width="14.28125" style="4" customWidth="1"/>
    <col min="4" max="4" width="10.00390625" style="4" customWidth="1"/>
    <col min="5" max="5" width="12.140625" style="4" customWidth="1"/>
    <col min="6" max="6" width="14.28125" style="4" customWidth="1"/>
    <col min="7" max="7" width="12.140625" style="4" customWidth="1"/>
    <col min="8" max="11" width="10.00390625" style="4" customWidth="1"/>
    <col min="12" max="12" width="14.421875" style="4" bestFit="1" customWidth="1"/>
    <col min="13" max="13" width="10.00390625" style="4" customWidth="1"/>
    <col min="14" max="16384" width="9.140625" style="4" customWidth="1"/>
  </cols>
  <sheetData>
    <row r="1" ht="13.7" customHeight="1"/>
    <row r="2" spans="2:5" ht="15" customHeight="1">
      <c r="B2" s="68" t="s">
        <v>129</v>
      </c>
      <c r="C2" s="69" t="s">
        <v>184</v>
      </c>
      <c r="E2" s="4" t="s">
        <v>202</v>
      </c>
    </row>
    <row r="3" spans="1:3" ht="15" customHeight="1">
      <c r="A3" s="70">
        <v>2013</v>
      </c>
      <c r="B3" s="71" t="s">
        <v>151</v>
      </c>
      <c r="C3" s="72">
        <v>35860149844</v>
      </c>
    </row>
    <row r="4" spans="1:3" ht="15" customHeight="1">
      <c r="A4" s="70"/>
      <c r="B4" s="71" t="s">
        <v>152</v>
      </c>
      <c r="C4" s="72">
        <v>37365555144.68</v>
      </c>
    </row>
    <row r="5" spans="1:3" ht="15" customHeight="1">
      <c r="A5" s="70"/>
      <c r="B5" s="71" t="s">
        <v>153</v>
      </c>
      <c r="C5" s="72">
        <v>37303774896</v>
      </c>
    </row>
    <row r="6" spans="2:6" ht="15" customHeight="1">
      <c r="B6" s="71" t="s">
        <v>154</v>
      </c>
      <c r="C6" s="72">
        <v>40051360171.34</v>
      </c>
      <c r="F6" s="6">
        <f>SUM(C3:C6)</f>
        <v>150580840056.02</v>
      </c>
    </row>
    <row r="7" spans="1:8" ht="15" customHeight="1">
      <c r="A7" s="70">
        <v>2014</v>
      </c>
      <c r="B7" s="71" t="s">
        <v>151</v>
      </c>
      <c r="C7" s="72">
        <v>36770471321.42</v>
      </c>
      <c r="D7" s="73">
        <f aca="true" t="shared" si="0" ref="D7:D30">C7/C6-1</f>
        <v>-0.08191703941849493</v>
      </c>
      <c r="E7" s="56">
        <f aca="true" t="shared" si="1" ref="E7:E10">(C7/C3-1)</f>
        <v>0.025385322743494143</v>
      </c>
      <c r="H7" s="67"/>
    </row>
    <row r="8" spans="1:8" ht="15" customHeight="1">
      <c r="A8" s="70"/>
      <c r="B8" s="71" t="s">
        <v>152</v>
      </c>
      <c r="C8" s="72">
        <v>35737246308.259995</v>
      </c>
      <c r="D8" s="73">
        <f t="shared" si="0"/>
        <v>-0.02809931382517028</v>
      </c>
      <c r="E8" s="56">
        <f t="shared" si="1"/>
        <v>-0.04357780394577759</v>
      </c>
      <c r="H8" s="67"/>
    </row>
    <row r="9" spans="1:8" ht="15" customHeight="1">
      <c r="A9" s="70"/>
      <c r="B9" s="71" t="s">
        <v>153</v>
      </c>
      <c r="C9" s="72">
        <v>38010900744.399994</v>
      </c>
      <c r="D9" s="73">
        <f t="shared" si="0"/>
        <v>0.06362142221390132</v>
      </c>
      <c r="E9" s="56">
        <f t="shared" si="1"/>
        <v>0.0189558791401514</v>
      </c>
      <c r="H9" s="67"/>
    </row>
    <row r="10" spans="2:8" ht="15" customHeight="1">
      <c r="B10" s="71" t="s">
        <v>154</v>
      </c>
      <c r="C10" s="72">
        <v>38237317051.63</v>
      </c>
      <c r="D10" s="73">
        <f t="shared" si="0"/>
        <v>0.005956615149756983</v>
      </c>
      <c r="E10" s="56">
        <f t="shared" si="1"/>
        <v>-0.045292921687291265</v>
      </c>
      <c r="F10" s="6">
        <f>SUM(C7:C10)</f>
        <v>148755935425.71</v>
      </c>
      <c r="G10" s="67">
        <f>F10/F6-1</f>
        <v>-0.012119102467691656</v>
      </c>
      <c r="H10" s="67"/>
    </row>
    <row r="11" spans="1:5" ht="15" customHeight="1">
      <c r="A11" s="70">
        <v>2015</v>
      </c>
      <c r="B11" s="71" t="s">
        <v>151</v>
      </c>
      <c r="C11" s="72">
        <v>39177998767.408005</v>
      </c>
      <c r="D11" s="73">
        <f t="shared" si="0"/>
        <v>0.0246011432891029</v>
      </c>
      <c r="E11" s="56">
        <f>(C11/C7-1)</f>
        <v>0.06547447882686086</v>
      </c>
    </row>
    <row r="12" spans="2:5" ht="15" customHeight="1">
      <c r="B12" s="71" t="s">
        <v>152</v>
      </c>
      <c r="C12" s="72">
        <v>38410109798.112</v>
      </c>
      <c r="D12" s="73">
        <f t="shared" si="0"/>
        <v>-0.019600004937843085</v>
      </c>
      <c r="E12" s="56">
        <f aca="true" t="shared" si="2" ref="E12:E33">(C12/C8-1)</f>
        <v>0.07479209413049337</v>
      </c>
    </row>
    <row r="13" spans="2:5" ht="15" customHeight="1">
      <c r="B13" s="71" t="s">
        <v>153</v>
      </c>
      <c r="C13" s="72">
        <v>33588267213.291004</v>
      </c>
      <c r="D13" s="73">
        <f t="shared" si="0"/>
        <v>-0.12553576675945888</v>
      </c>
      <c r="E13" s="56">
        <f t="shared" si="2"/>
        <v>-0.1163517160734624</v>
      </c>
    </row>
    <row r="14" spans="2:7" ht="15" customHeight="1">
      <c r="B14" s="71" t="s">
        <v>154</v>
      </c>
      <c r="C14" s="72">
        <v>33490433613.669</v>
      </c>
      <c r="D14" s="73">
        <f t="shared" si="0"/>
        <v>-0.002912731371366828</v>
      </c>
      <c r="E14" s="56">
        <f t="shared" si="2"/>
        <v>-0.12414269106672704</v>
      </c>
      <c r="F14" s="6">
        <f>SUM(C11:C14)</f>
        <v>144666809392.48</v>
      </c>
      <c r="G14" s="67">
        <f>F14/F10-1</f>
        <v>-0.027488826052740056</v>
      </c>
    </row>
    <row r="15" spans="1:5" ht="15" customHeight="1">
      <c r="A15" s="70">
        <v>2016</v>
      </c>
      <c r="B15" s="71" t="s">
        <v>151</v>
      </c>
      <c r="C15" s="72">
        <v>36552550086.183</v>
      </c>
      <c r="D15" s="73">
        <f t="shared" si="0"/>
        <v>0.09143257169606223</v>
      </c>
      <c r="E15" s="56">
        <f t="shared" si="2"/>
        <v>-0.06701334330045217</v>
      </c>
    </row>
    <row r="16" spans="2:5" ht="15" customHeight="1">
      <c r="B16" s="71" t="s">
        <v>152</v>
      </c>
      <c r="C16" s="72">
        <v>37332592177.662</v>
      </c>
      <c r="D16" s="73">
        <f t="shared" si="0"/>
        <v>0.021340291980719073</v>
      </c>
      <c r="E16" s="56">
        <f t="shared" si="2"/>
        <v>-0.028052969025955776</v>
      </c>
    </row>
    <row r="17" spans="2:5" ht="15" customHeight="1">
      <c r="B17" s="71" t="s">
        <v>153</v>
      </c>
      <c r="C17" s="72">
        <v>36375424154.207</v>
      </c>
      <c r="D17" s="73">
        <f t="shared" si="0"/>
        <v>-0.025638938193735306</v>
      </c>
      <c r="E17" s="56">
        <f t="shared" si="2"/>
        <v>0.08298007525119089</v>
      </c>
    </row>
    <row r="18" spans="2:7" ht="12">
      <c r="B18" s="71" t="s">
        <v>154</v>
      </c>
      <c r="C18" s="72">
        <v>34235905347.686005</v>
      </c>
      <c r="D18" s="73">
        <f t="shared" si="0"/>
        <v>-0.058817700584078314</v>
      </c>
      <c r="E18" s="56">
        <f t="shared" si="2"/>
        <v>0.02225924401625967</v>
      </c>
      <c r="F18" s="6">
        <f>SUM(C15:C18)</f>
        <v>144496471765.738</v>
      </c>
      <c r="G18" s="67">
        <f>F18/F14-1</f>
        <v>-0.0011774478711276126</v>
      </c>
    </row>
    <row r="19" spans="1:5" ht="15" customHeight="1">
      <c r="A19" s="4">
        <v>2017</v>
      </c>
      <c r="B19" s="71" t="s">
        <v>151</v>
      </c>
      <c r="C19" s="72">
        <v>33107626161.731</v>
      </c>
      <c r="D19" s="73">
        <f t="shared" si="0"/>
        <v>-0.03295602013431975</v>
      </c>
      <c r="E19" s="56">
        <f t="shared" si="2"/>
        <v>-0.09424578904425585</v>
      </c>
    </row>
    <row r="20" spans="1:5" ht="15" customHeight="1">
      <c r="A20" s="70"/>
      <c r="B20" s="71" t="s">
        <v>152</v>
      </c>
      <c r="C20" s="72">
        <v>37981609075.835</v>
      </c>
      <c r="D20" s="73">
        <f t="shared" si="0"/>
        <v>0.14721632080459512</v>
      </c>
      <c r="E20" s="56">
        <f t="shared" si="2"/>
        <v>0.017384726329326083</v>
      </c>
    </row>
    <row r="21" spans="2:5" ht="15" customHeight="1">
      <c r="B21" s="71" t="s">
        <v>153</v>
      </c>
      <c r="C21" s="72">
        <v>37220295586.081</v>
      </c>
      <c r="D21" s="73">
        <f t="shared" si="0"/>
        <v>-0.020044266377286513</v>
      </c>
      <c r="E21" s="56">
        <f t="shared" si="2"/>
        <v>0.02322643519680545</v>
      </c>
    </row>
    <row r="22" spans="2:7" ht="15" customHeight="1">
      <c r="B22" s="71" t="s">
        <v>154</v>
      </c>
      <c r="C22" s="72">
        <v>36897247189.71</v>
      </c>
      <c r="D22" s="73">
        <f t="shared" si="0"/>
        <v>-0.008679361388301499</v>
      </c>
      <c r="E22" s="56">
        <f t="shared" si="2"/>
        <v>0.07773540132783063</v>
      </c>
      <c r="F22" s="6">
        <f>SUM(C19:C22)</f>
        <v>145206778013.357</v>
      </c>
      <c r="G22" s="67">
        <f>F22/F18-1</f>
        <v>0.004915734197098898</v>
      </c>
    </row>
    <row r="23" spans="1:5" ht="15" customHeight="1">
      <c r="A23" s="4" t="s">
        <v>166</v>
      </c>
      <c r="B23" s="71" t="s">
        <v>151</v>
      </c>
      <c r="C23" s="72">
        <v>34133798794.927002</v>
      </c>
      <c r="D23" s="73">
        <f t="shared" si="0"/>
        <v>-0.07489578776905814</v>
      </c>
      <c r="E23" s="56">
        <f t="shared" si="2"/>
        <v>0.030995053169416087</v>
      </c>
    </row>
    <row r="24" spans="1:5" ht="15" customHeight="1">
      <c r="A24" s="70"/>
      <c r="B24" s="71" t="s">
        <v>152</v>
      </c>
      <c r="C24" s="72">
        <v>36710872449.169</v>
      </c>
      <c r="D24" s="73">
        <f t="shared" si="0"/>
        <v>0.07549917516432436</v>
      </c>
      <c r="E24" s="56">
        <f t="shared" si="2"/>
        <v>-0.03345662960536555</v>
      </c>
    </row>
    <row r="25" spans="2:5" ht="15" customHeight="1">
      <c r="B25" s="71" t="s">
        <v>153</v>
      </c>
      <c r="C25" s="72">
        <v>31024497490.32</v>
      </c>
      <c r="D25" s="73">
        <f t="shared" si="0"/>
        <v>-0.15489620865650977</v>
      </c>
      <c r="E25" s="56">
        <f t="shared" si="2"/>
        <v>-0.16646289338115838</v>
      </c>
    </row>
    <row r="26" spans="2:7" ht="15" customHeight="1">
      <c r="B26" s="71" t="s">
        <v>154</v>
      </c>
      <c r="C26" s="72">
        <v>27546713315.473</v>
      </c>
      <c r="D26" s="73">
        <f t="shared" si="0"/>
        <v>-0.11209800177850127</v>
      </c>
      <c r="E26" s="56">
        <f t="shared" si="2"/>
        <v>-0.2534209076942927</v>
      </c>
      <c r="F26" s="6">
        <f>SUM(C23:C26)</f>
        <v>129415882049.889</v>
      </c>
      <c r="G26" s="67">
        <f>F26/F22-1</f>
        <v>-0.10874765062286174</v>
      </c>
    </row>
    <row r="27" spans="1:5" ht="15" customHeight="1">
      <c r="A27" s="4">
        <v>2019</v>
      </c>
      <c r="B27" s="71" t="s">
        <v>151</v>
      </c>
      <c r="C27" s="72">
        <v>35890628926.623</v>
      </c>
      <c r="D27" s="73">
        <f t="shared" si="0"/>
        <v>0.30290058620035887</v>
      </c>
      <c r="E27" s="56">
        <f t="shared" si="2"/>
        <v>0.0514689309048455</v>
      </c>
    </row>
    <row r="28" spans="2:5" ht="15" customHeight="1">
      <c r="B28" s="71" t="s">
        <v>152</v>
      </c>
      <c r="C28" s="72">
        <v>35796264409.346</v>
      </c>
      <c r="D28" s="73">
        <f t="shared" si="0"/>
        <v>-0.0026292243992136477</v>
      </c>
      <c r="E28" s="56">
        <f t="shared" si="2"/>
        <v>-0.02491381922588176</v>
      </c>
    </row>
    <row r="29" spans="1:5" ht="15" customHeight="1">
      <c r="A29" s="70"/>
      <c r="B29" s="71" t="s">
        <v>153</v>
      </c>
      <c r="C29" s="72">
        <v>33615583422.075</v>
      </c>
      <c r="D29" s="73">
        <f t="shared" si="0"/>
        <v>-0.0609192334243025</v>
      </c>
      <c r="E29" s="56">
        <f t="shared" si="2"/>
        <v>0.08351741821325076</v>
      </c>
    </row>
    <row r="30" spans="2:7" ht="15" customHeight="1">
      <c r="B30" s="71" t="s">
        <v>154</v>
      </c>
      <c r="C30" s="72">
        <v>32714359622.207005</v>
      </c>
      <c r="D30" s="73">
        <f t="shared" si="0"/>
        <v>-0.02680970276649053</v>
      </c>
      <c r="E30" s="56">
        <f t="shared" si="2"/>
        <v>0.18759574863079354</v>
      </c>
      <c r="F30" s="6">
        <f>SUM(C27:C30)</f>
        <v>138016836380.251</v>
      </c>
      <c r="G30" s="67">
        <f>F30/F26-1</f>
        <v>0.06645980535098772</v>
      </c>
    </row>
    <row r="31" spans="1:7" ht="15" customHeight="1">
      <c r="A31" s="4">
        <v>2020</v>
      </c>
      <c r="B31" s="71" t="s">
        <v>151</v>
      </c>
      <c r="C31" s="72">
        <v>32968583378.534</v>
      </c>
      <c r="D31" s="73">
        <f aca="true" t="shared" si="3" ref="D31:D42">C31/C30-1</f>
        <v>0.007771014296560574</v>
      </c>
      <c r="E31" s="56">
        <f t="shared" si="2"/>
        <v>-0.08141527845786733</v>
      </c>
      <c r="F31" s="6"/>
      <c r="G31" s="67"/>
    </row>
    <row r="32" spans="2:7" ht="15" customHeight="1">
      <c r="B32" s="71" t="s">
        <v>152</v>
      </c>
      <c r="C32" s="72">
        <v>32279114256.18</v>
      </c>
      <c r="D32" s="73">
        <f t="shared" si="3"/>
        <v>-0.020912913194896854</v>
      </c>
      <c r="E32" s="56">
        <f t="shared" si="2"/>
        <v>-0.09825467017859302</v>
      </c>
      <c r="F32" s="6"/>
      <c r="G32" s="67"/>
    </row>
    <row r="33" spans="1:7" ht="15" customHeight="1">
      <c r="A33" s="70"/>
      <c r="B33" s="71" t="s">
        <v>153</v>
      </c>
      <c r="C33" s="72">
        <v>30924951834.125</v>
      </c>
      <c r="D33" s="73">
        <f t="shared" si="3"/>
        <v>-0.04195165986612348</v>
      </c>
      <c r="E33" s="56">
        <f t="shared" si="2"/>
        <v>-0.08004119857646408</v>
      </c>
      <c r="F33" s="6"/>
      <c r="G33" s="67"/>
    </row>
    <row r="34" spans="2:7" ht="15" customHeight="1">
      <c r="B34" s="71" t="s">
        <v>154</v>
      </c>
      <c r="C34" s="72">
        <v>33401959713.927002</v>
      </c>
      <c r="D34" s="73">
        <f t="shared" si="3"/>
        <v>0.08009738844827163</v>
      </c>
      <c r="E34" s="56">
        <f>(C34/C30-1)</f>
        <v>0.021018295930611552</v>
      </c>
      <c r="F34" s="6">
        <f>SUM(C31:C34)</f>
        <v>129574609182.766</v>
      </c>
      <c r="G34" s="74">
        <f>F34/F30-1</f>
        <v>-0.061168096725719545</v>
      </c>
    </row>
    <row r="35" spans="1:7" ht="15" customHeight="1">
      <c r="A35" s="4">
        <v>2021</v>
      </c>
      <c r="B35" s="71" t="s">
        <v>151</v>
      </c>
      <c r="C35" s="151">
        <v>33899699172.068996</v>
      </c>
      <c r="D35" s="73">
        <f t="shared" si="3"/>
        <v>0.014901504654365016</v>
      </c>
      <c r="E35" s="56">
        <f aca="true" t="shared" si="4" ref="E35:E42">(C35/C31-1)</f>
        <v>0.028242517515667753</v>
      </c>
      <c r="F35" s="6"/>
      <c r="G35" s="74"/>
    </row>
    <row r="36" spans="2:7" ht="15" customHeight="1">
      <c r="B36" s="71" t="s">
        <v>152</v>
      </c>
      <c r="C36" s="104">
        <v>34597174825.87299</v>
      </c>
      <c r="D36" s="73">
        <f t="shared" si="3"/>
        <v>0.020574685641419066</v>
      </c>
      <c r="E36" s="56">
        <f t="shared" si="4"/>
        <v>0.07181301665516382</v>
      </c>
      <c r="F36" s="6"/>
      <c r="G36" s="74"/>
    </row>
    <row r="37" spans="1:7" ht="15" customHeight="1">
      <c r="A37" s="70"/>
      <c r="B37" s="71" t="s">
        <v>153</v>
      </c>
      <c r="C37" s="104">
        <v>33461497529.028004</v>
      </c>
      <c r="D37" s="73">
        <f t="shared" si="3"/>
        <v>-0.03282572356155766</v>
      </c>
      <c r="E37" s="56">
        <f t="shared" si="4"/>
        <v>0.08202262394808257</v>
      </c>
      <c r="F37" s="6"/>
      <c r="G37" s="74"/>
    </row>
    <row r="38" spans="2:7" ht="15" customHeight="1">
      <c r="B38" s="71" t="s">
        <v>154</v>
      </c>
      <c r="C38" s="104">
        <v>32244486101.353</v>
      </c>
      <c r="D38" s="73">
        <f t="shared" si="3"/>
        <v>-0.036370500950211215</v>
      </c>
      <c r="E38" s="56">
        <f t="shared" si="4"/>
        <v>-0.03465286535542378</v>
      </c>
      <c r="F38" s="6">
        <f>SUM(C35:C38)</f>
        <v>134202857628.32298</v>
      </c>
      <c r="G38" s="74">
        <f>F38/F34-1</f>
        <v>0.035718791472708844</v>
      </c>
    </row>
    <row r="39" spans="1:7" ht="15" customHeight="1">
      <c r="A39" s="4">
        <v>2022</v>
      </c>
      <c r="B39" s="71" t="s">
        <v>151</v>
      </c>
      <c r="C39" s="104">
        <v>33601392824.586</v>
      </c>
      <c r="D39" s="73">
        <f t="shared" si="3"/>
        <v>0.0420818219576482</v>
      </c>
      <c r="E39" s="56">
        <f t="shared" si="4"/>
        <v>-0.008799675359030368</v>
      </c>
      <c r="F39" s="6"/>
      <c r="G39" s="74"/>
    </row>
    <row r="40" spans="2:5" ht="15" customHeight="1">
      <c r="B40" s="71" t="s">
        <v>152</v>
      </c>
      <c r="C40" s="104">
        <v>32980545209.481003</v>
      </c>
      <c r="D40" s="73">
        <f t="shared" si="3"/>
        <v>-0.018476841669810895</v>
      </c>
      <c r="E40" s="56">
        <f t="shared" si="4"/>
        <v>-0.046727214708381815</v>
      </c>
    </row>
    <row r="41" spans="1:5" ht="15" customHeight="1">
      <c r="A41" s="70"/>
      <c r="B41" s="71" t="s">
        <v>153</v>
      </c>
      <c r="C41" s="104">
        <v>25088232311.649002</v>
      </c>
      <c r="D41" s="73">
        <f t="shared" si="3"/>
        <v>-0.23930207483541466</v>
      </c>
      <c r="E41" s="56">
        <f t="shared" si="4"/>
        <v>-0.25023581834958686</v>
      </c>
    </row>
    <row r="42" spans="2:7" ht="15" customHeight="1">
      <c r="B42" s="71" t="s">
        <v>154</v>
      </c>
      <c r="C42" s="104">
        <v>29601503257.773</v>
      </c>
      <c r="D42" s="73">
        <f t="shared" si="3"/>
        <v>0.17989593248578095</v>
      </c>
      <c r="E42" s="56">
        <f t="shared" si="4"/>
        <v>-0.08196697057823787</v>
      </c>
      <c r="F42" s="6">
        <f>SUM(C39:C42)</f>
        <v>121271673603.489</v>
      </c>
      <c r="G42" s="74">
        <f>F42/F38-1</f>
        <v>-0.09635550429669026</v>
      </c>
    </row>
    <row r="43" ht="8.25" customHeight="1">
      <c r="N43" s="67"/>
    </row>
    <row r="44" ht="12"/>
    <row r="45" spans="1:11" ht="16.5" customHeight="1">
      <c r="A45" s="75"/>
      <c r="B45" s="81" t="s">
        <v>268</v>
      </c>
      <c r="C45" s="5"/>
      <c r="D45" s="5"/>
      <c r="E45" s="5"/>
      <c r="F45" s="5"/>
      <c r="G45" s="5"/>
      <c r="H45" s="5"/>
      <c r="I45" s="5"/>
      <c r="K45" s="102"/>
    </row>
    <row r="46" ht="12.75">
      <c r="B46" s="87" t="s">
        <v>214</v>
      </c>
    </row>
    <row r="47" spans="3:8" ht="15.75" customHeight="1">
      <c r="C47" s="8"/>
      <c r="D47" s="8"/>
      <c r="F47" s="8"/>
      <c r="G47" s="8"/>
      <c r="H47" s="8"/>
    </row>
    <row r="48" ht="8.25" customHeight="1">
      <c r="E48" s="8"/>
    </row>
    <row r="49" ht="8.25" customHeight="1"/>
    <row r="50" ht="8.25" customHeight="1"/>
    <row r="51" ht="8.25" customHeight="1"/>
    <row r="52" ht="8.25" customHeight="1"/>
    <row r="53" ht="8.25" customHeight="1"/>
    <row r="54" ht="8.25" customHeight="1"/>
    <row r="55" ht="8.25" customHeight="1"/>
    <row r="56" ht="8.25" customHeight="1"/>
    <row r="57" ht="8.25" customHeight="1"/>
    <row r="58" ht="8.25" customHeight="1"/>
    <row r="59" ht="8.25" customHeight="1"/>
    <row r="60" ht="8.25" customHeight="1"/>
    <row r="61" ht="8.25" customHeight="1"/>
    <row r="62" ht="8.25" customHeight="1"/>
    <row r="63" ht="8.25" customHeight="1"/>
    <row r="64" ht="8.25" customHeight="1"/>
    <row r="65" ht="8.25" customHeight="1"/>
    <row r="66" ht="8.25" customHeight="1"/>
    <row r="67" ht="8.25" customHeight="1"/>
    <row r="68" ht="7.5" customHeight="1"/>
    <row r="69" ht="7.5" customHeight="1"/>
    <row r="70" ht="7.5" customHeight="1"/>
    <row r="71" ht="7.5" customHeight="1"/>
    <row r="72" ht="7.5" customHeight="1"/>
    <row r="73" ht="12"/>
    <row r="74" ht="12"/>
    <row r="75" ht="12"/>
    <row r="76" ht="12"/>
    <row r="77" ht="12"/>
    <row r="78" ht="12"/>
    <row r="79" ht="12"/>
    <row r="80" ht="12">
      <c r="B80" s="8"/>
    </row>
    <row r="81" ht="12"/>
    <row r="82" ht="12"/>
    <row r="83" ht="12"/>
    <row r="84" ht="12"/>
    <row r="85" ht="12"/>
    <row r="86" ht="12"/>
    <row r="87" ht="12"/>
    <row r="88" ht="12"/>
    <row r="89" ht="12"/>
    <row r="90" ht="12"/>
    <row r="91" ht="12"/>
    <row r="92" ht="12"/>
    <row r="93" spans="2:14" ht="12">
      <c r="B93" s="32" t="s">
        <v>212</v>
      </c>
      <c r="C93" s="32"/>
      <c r="D93" s="32"/>
      <c r="E93" s="32"/>
      <c r="F93" s="32"/>
      <c r="G93" s="32"/>
      <c r="H93" s="32"/>
      <c r="I93" s="32"/>
      <c r="J93" s="32"/>
      <c r="K93" s="32"/>
      <c r="L93" s="32"/>
      <c r="M93" s="32"/>
      <c r="N93" s="32"/>
    </row>
    <row r="94" ht="12">
      <c r="B94" s="95" t="s">
        <v>167</v>
      </c>
    </row>
    <row r="95" ht="12">
      <c r="B95" s="23" t="s">
        <v>138</v>
      </c>
    </row>
  </sheetData>
  <printOptions horizontalCentered="1" verticalCentered="1"/>
  <pageMargins left="0.8661417322834646" right="0.07874015748031496" top="0.15748031496062992" bottom="0.15748031496062992" header="0.5118110236220472" footer="0.5118110236220472"/>
  <pageSetup horizontalDpi="600" verticalDpi="600" orientation="landscape" paperSize="9" scale="71"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28"/>
  <sheetViews>
    <sheetView showGridLines="0" workbookViewId="0" topLeftCell="A1">
      <selection activeCell="B32" sqref="B32"/>
    </sheetView>
  </sheetViews>
  <sheetFormatPr defaultColWidth="9.140625" defaultRowHeight="12.75"/>
  <cols>
    <col min="1" max="1" width="3.8515625" style="12" customWidth="1"/>
    <col min="2" max="2" width="14.28125" style="12" customWidth="1"/>
    <col min="3" max="4" width="13.421875" style="12" bestFit="1" customWidth="1"/>
    <col min="5" max="5" width="14.8515625" style="12" bestFit="1" customWidth="1"/>
    <col min="6" max="6" width="8.7109375" style="12" customWidth="1"/>
    <col min="7" max="7" width="6.00390625" style="12" customWidth="1"/>
    <col min="8" max="8" width="14.00390625" style="12" customWidth="1"/>
    <col min="9" max="9" width="13.57421875" style="12" customWidth="1"/>
    <col min="10" max="10" width="15.421875" style="12" bestFit="1" customWidth="1"/>
    <col min="11" max="11" width="15.57421875" style="12" bestFit="1" customWidth="1"/>
    <col min="12" max="16384" width="9.140625" style="12" customWidth="1"/>
  </cols>
  <sheetData>
    <row r="1" ht="12"/>
    <row r="2" spans="1:6" ht="15" customHeight="1">
      <c r="A2" s="17"/>
      <c r="B2" s="122" t="s">
        <v>269</v>
      </c>
      <c r="C2" s="122"/>
      <c r="D2" s="122"/>
      <c r="E2" s="122"/>
      <c r="F2" s="102"/>
    </row>
    <row r="3" spans="2:6" ht="14.25" customHeight="1">
      <c r="B3" s="186" t="s">
        <v>137</v>
      </c>
      <c r="C3" s="186"/>
      <c r="D3" s="186"/>
      <c r="E3" s="186"/>
      <c r="F3" s="12" t="s">
        <v>51</v>
      </c>
    </row>
    <row r="4" spans="2:5" ht="14.25" customHeight="1">
      <c r="B4" s="87"/>
      <c r="C4" s="87"/>
      <c r="D4" s="87"/>
      <c r="E4" s="87"/>
    </row>
    <row r="5" spans="2:5" ht="15" customHeight="1">
      <c r="B5" s="1"/>
      <c r="C5" s="48">
        <v>2012</v>
      </c>
      <c r="D5" s="109">
        <v>2021</v>
      </c>
      <c r="E5" s="111">
        <v>2022</v>
      </c>
    </row>
    <row r="6" spans="1:5" ht="13.5" customHeight="1">
      <c r="A6" s="11"/>
      <c r="B6" s="97" t="s">
        <v>6</v>
      </c>
      <c r="C6" s="79">
        <v>46.681497175</v>
      </c>
      <c r="D6" s="79">
        <v>46.590612514</v>
      </c>
      <c r="E6" s="79">
        <v>44.550996125</v>
      </c>
    </row>
    <row r="7" spans="1:7" ht="13.5" customHeight="1">
      <c r="A7" s="11"/>
      <c r="B7" s="97" t="s">
        <v>14</v>
      </c>
      <c r="C7" s="79">
        <v>58.487934491299995</v>
      </c>
      <c r="D7" s="79">
        <v>48.1969599353</v>
      </c>
      <c r="E7" s="79">
        <v>44.1174548652</v>
      </c>
      <c r="F7" s="18"/>
      <c r="G7" s="18"/>
    </row>
    <row r="8" spans="1:5" ht="13.5" customHeight="1">
      <c r="A8" s="11"/>
      <c r="B8" s="97" t="s">
        <v>38</v>
      </c>
      <c r="C8" s="79">
        <v>12.519840553</v>
      </c>
      <c r="D8" s="79">
        <v>13.521736189</v>
      </c>
      <c r="E8" s="79">
        <v>10.756709192</v>
      </c>
    </row>
    <row r="9" spans="1:5" ht="13.5" customHeight="1">
      <c r="A9" s="11"/>
      <c r="B9" s="97" t="s">
        <v>1</v>
      </c>
      <c r="C9" s="79">
        <v>10.420420752</v>
      </c>
      <c r="D9" s="79">
        <v>8.179937570643</v>
      </c>
      <c r="E9" s="79">
        <v>7.55906897</v>
      </c>
    </row>
    <row r="10" spans="2:5" ht="13.5" customHeight="1">
      <c r="B10" s="97" t="s">
        <v>8</v>
      </c>
      <c r="C10" s="79">
        <v>8.981092454</v>
      </c>
      <c r="D10" s="79">
        <v>7.265469775</v>
      </c>
      <c r="E10" s="79">
        <v>6.593271694</v>
      </c>
    </row>
    <row r="11" spans="1:5" ht="13.5" customHeight="1">
      <c r="A11" s="11"/>
      <c r="B11" s="97" t="s">
        <v>37</v>
      </c>
      <c r="C11" s="79">
        <v>5.349448183</v>
      </c>
      <c r="D11" s="79">
        <v>5.79213608</v>
      </c>
      <c r="E11" s="79">
        <v>3.787139544</v>
      </c>
    </row>
    <row r="12" spans="1:5" ht="13.5" customHeight="1">
      <c r="A12" s="11"/>
      <c r="B12" s="97" t="s">
        <v>12</v>
      </c>
      <c r="C12" s="79">
        <v>1.982456862</v>
      </c>
      <c r="D12" s="79">
        <v>1.8731113995</v>
      </c>
      <c r="E12" s="79">
        <v>1.508353772</v>
      </c>
    </row>
    <row r="13" spans="1:5" ht="13.5" customHeight="1">
      <c r="A13" s="11"/>
      <c r="B13" s="97" t="s">
        <v>16</v>
      </c>
      <c r="C13" s="79">
        <v>2.191433403</v>
      </c>
      <c r="D13" s="79">
        <v>1.50586496</v>
      </c>
      <c r="E13" s="79">
        <v>1.233316595</v>
      </c>
    </row>
    <row r="14" spans="1:5" ht="13.5" customHeight="1">
      <c r="A14" s="11"/>
      <c r="B14" s="97" t="s">
        <v>39</v>
      </c>
      <c r="C14" s="79">
        <v>0.986257658</v>
      </c>
      <c r="D14" s="79">
        <v>0.83890037</v>
      </c>
      <c r="E14" s="79">
        <v>0.679985107</v>
      </c>
    </row>
    <row r="15" spans="1:5" ht="13.5" customHeight="1">
      <c r="A15" s="11"/>
      <c r="B15" s="97" t="s">
        <v>21</v>
      </c>
      <c r="C15" s="79">
        <v>0.772224374</v>
      </c>
      <c r="D15" s="79">
        <v>0.841384731</v>
      </c>
      <c r="E15" s="79">
        <v>0.59533051</v>
      </c>
    </row>
    <row r="16" spans="1:5" ht="13.5" customHeight="1">
      <c r="A16" s="11"/>
      <c r="B16" s="97" t="s">
        <v>10</v>
      </c>
      <c r="C16" s="79">
        <v>0.289942802</v>
      </c>
      <c r="D16" s="79">
        <v>0.21698687621600002</v>
      </c>
      <c r="E16" s="79">
        <v>0.19998758709269998</v>
      </c>
    </row>
    <row r="17" spans="1:5" ht="13.5" customHeight="1">
      <c r="A17" s="11"/>
      <c r="B17" s="97" t="s">
        <v>32</v>
      </c>
      <c r="C17" s="79">
        <v>0.12378286</v>
      </c>
      <c r="D17" s="79">
        <v>0.148441539</v>
      </c>
      <c r="E17" s="79">
        <v>0.19388985</v>
      </c>
    </row>
    <row r="18" spans="1:5" ht="13.5" customHeight="1">
      <c r="A18" s="11"/>
      <c r="B18" s="97" t="s">
        <v>171</v>
      </c>
      <c r="C18" s="174">
        <v>0</v>
      </c>
      <c r="D18" s="79">
        <v>0.141615908</v>
      </c>
      <c r="E18" s="79">
        <v>0.134270073</v>
      </c>
    </row>
    <row r="19" spans="1:5" ht="13.5" customHeight="1">
      <c r="A19" s="11"/>
      <c r="B19" s="96" t="s">
        <v>18</v>
      </c>
      <c r="C19" s="79">
        <v>0.130804706</v>
      </c>
      <c r="D19" s="79">
        <v>0.053738502</v>
      </c>
      <c r="E19" s="79">
        <v>0.040318931</v>
      </c>
    </row>
    <row r="20" spans="1:5" ht="13.5" customHeight="1">
      <c r="A20" s="11"/>
      <c r="B20" s="97" t="s">
        <v>139</v>
      </c>
      <c r="C20" s="79">
        <v>0.038453895</v>
      </c>
      <c r="D20" s="79">
        <v>0.02211469</v>
      </c>
      <c r="E20" s="79">
        <v>0.020442678</v>
      </c>
    </row>
    <row r="21" spans="1:5" ht="13.5" customHeight="1">
      <c r="A21" s="11"/>
      <c r="B21" s="98" t="s">
        <v>201</v>
      </c>
      <c r="C21" s="79">
        <v>0.00066137</v>
      </c>
      <c r="D21" s="79">
        <v>0.00268875</v>
      </c>
      <c r="E21" s="79">
        <v>0.0094508</v>
      </c>
    </row>
    <row r="22" spans="1:5" ht="13.5" customHeight="1">
      <c r="A22" s="11"/>
      <c r="B22" s="97" t="s">
        <v>164</v>
      </c>
      <c r="C22" s="79">
        <v>0.08100987</v>
      </c>
      <c r="D22" s="79">
        <v>0.140034204</v>
      </c>
      <c r="E22" s="174">
        <v>0</v>
      </c>
    </row>
    <row r="23" spans="1:5" ht="13.5" customHeight="1">
      <c r="A23" s="11"/>
      <c r="B23" s="112"/>
      <c r="C23" s="113"/>
      <c r="D23" s="113"/>
      <c r="E23" s="114"/>
    </row>
    <row r="24" spans="1:5" ht="13.5" customHeight="1">
      <c r="A24" s="11"/>
      <c r="B24" s="112" t="s">
        <v>210</v>
      </c>
      <c r="C24" s="113"/>
      <c r="D24" s="113"/>
      <c r="E24" s="114"/>
    </row>
    <row r="25" spans="2:5" ht="14.45" customHeight="1">
      <c r="B25" s="99" t="s">
        <v>254</v>
      </c>
      <c r="C25" s="53"/>
      <c r="D25" s="53"/>
      <c r="E25" s="53"/>
    </row>
    <row r="26" spans="2:5" ht="14.45" customHeight="1">
      <c r="B26" s="175" t="s">
        <v>263</v>
      </c>
      <c r="C26" s="53"/>
      <c r="D26" s="53"/>
      <c r="E26" s="53"/>
    </row>
    <row r="27" spans="2:5" ht="11.45" customHeight="1">
      <c r="B27" s="175" t="s">
        <v>255</v>
      </c>
      <c r="C27" s="115"/>
      <c r="D27" s="115"/>
      <c r="E27" s="115"/>
    </row>
    <row r="28" spans="2:5" ht="12">
      <c r="B28" s="185" t="s">
        <v>136</v>
      </c>
      <c r="C28" s="185"/>
      <c r="D28" s="185"/>
      <c r="E28" s="185"/>
    </row>
  </sheetData>
  <mergeCells count="2">
    <mergeCell ref="B28:E28"/>
    <mergeCell ref="B3:E3"/>
  </mergeCells>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34"/>
  <sheetViews>
    <sheetView showGridLines="0" workbookViewId="0" topLeftCell="A25">
      <selection activeCell="R27" sqref="R27"/>
    </sheetView>
  </sheetViews>
  <sheetFormatPr defaultColWidth="9.140625" defaultRowHeight="12.75"/>
  <cols>
    <col min="1" max="1" width="3.8515625" style="12" customWidth="1"/>
    <col min="2" max="2" width="14.28125" style="12" customWidth="1"/>
    <col min="3" max="8" width="13.421875" style="12" bestFit="1" customWidth="1"/>
    <col min="9" max="12" width="8.7109375" style="12" customWidth="1"/>
    <col min="13" max="13" width="6.00390625" style="12" customWidth="1"/>
    <col min="14" max="14" width="7.8515625" style="12" bestFit="1" customWidth="1"/>
    <col min="15" max="15" width="13.7109375" style="12" customWidth="1"/>
    <col min="16" max="16" width="14.00390625" style="12" customWidth="1"/>
    <col min="17" max="17" width="13.57421875" style="12" customWidth="1"/>
    <col min="18" max="18" width="15.421875" style="12" bestFit="1" customWidth="1"/>
    <col min="19" max="19" width="15.57421875" style="12" bestFit="1" customWidth="1"/>
    <col min="20" max="16384" width="9.140625" style="12" customWidth="1"/>
  </cols>
  <sheetData>
    <row r="1" ht="12"/>
    <row r="2" spans="2:19" ht="15" customHeight="1">
      <c r="B2" s="1"/>
      <c r="C2" s="187">
        <v>2021</v>
      </c>
      <c r="D2" s="187"/>
      <c r="E2" s="187"/>
      <c r="F2" s="189">
        <v>2022</v>
      </c>
      <c r="G2" s="187"/>
      <c r="H2" s="187"/>
      <c r="I2" s="190" t="s">
        <v>226</v>
      </c>
      <c r="J2" s="191"/>
      <c r="K2" s="191"/>
      <c r="N2" s="187">
        <f>C2</f>
        <v>2021</v>
      </c>
      <c r="O2" s="187"/>
      <c r="P2" s="187"/>
      <c r="Q2" s="187">
        <f>F2</f>
        <v>2022</v>
      </c>
      <c r="R2" s="187"/>
      <c r="S2" s="187"/>
    </row>
    <row r="3" spans="2:19" ht="26.25" customHeight="1">
      <c r="B3" s="51"/>
      <c r="C3" s="47" t="s">
        <v>25</v>
      </c>
      <c r="D3" s="49" t="s">
        <v>182</v>
      </c>
      <c r="E3" s="47" t="s">
        <v>27</v>
      </c>
      <c r="F3" s="50" t="s">
        <v>25</v>
      </c>
      <c r="G3" s="49" t="s">
        <v>182</v>
      </c>
      <c r="H3" s="47" t="s">
        <v>27</v>
      </c>
      <c r="I3" s="50" t="s">
        <v>25</v>
      </c>
      <c r="J3" s="49" t="s">
        <v>26</v>
      </c>
      <c r="K3" s="47" t="s">
        <v>27</v>
      </c>
      <c r="N3" s="47" t="s">
        <v>25</v>
      </c>
      <c r="O3" s="49" t="s">
        <v>182</v>
      </c>
      <c r="P3" s="47" t="s">
        <v>27</v>
      </c>
      <c r="Q3" s="50" t="s">
        <v>25</v>
      </c>
      <c r="R3" s="49" t="s">
        <v>182</v>
      </c>
      <c r="S3" s="47" t="s">
        <v>27</v>
      </c>
    </row>
    <row r="4" spans="2:19" ht="13.5" customHeight="1">
      <c r="B4" s="52" t="s">
        <v>169</v>
      </c>
      <c r="C4" s="130">
        <f>SUM(C6:C22)</f>
        <v>34959560131.553</v>
      </c>
      <c r="D4" s="130">
        <f aca="true" t="shared" si="0" ref="D4:H4">SUM(D6:D22)</f>
        <v>73717675532.254</v>
      </c>
      <c r="E4" s="130">
        <f t="shared" si="0"/>
        <v>26654498329.852</v>
      </c>
      <c r="F4" s="130">
        <f t="shared" si="0"/>
        <v>30935390071.4</v>
      </c>
      <c r="G4" s="130">
        <f t="shared" si="0"/>
        <v>69138195755.6507</v>
      </c>
      <c r="H4" s="130">
        <f t="shared" si="0"/>
        <v>22046434670.241997</v>
      </c>
      <c r="I4" s="132">
        <f>F4/(C4-C12)-1</f>
        <v>-0.11155050945364675</v>
      </c>
      <c r="J4" s="123">
        <f aca="true" t="shared" si="1" ref="J4:K4">G4/D4-1</f>
        <v>-0.06212186892137728</v>
      </c>
      <c r="K4" s="123">
        <f t="shared" si="1"/>
        <v>-0.17288127514480933</v>
      </c>
      <c r="N4" s="67">
        <f>C4/SUM($C4:$E4)</f>
        <v>0.25832492572060767</v>
      </c>
      <c r="O4" s="67">
        <f>D4/SUM($C4:$E4)</f>
        <v>0.5447183255311577</v>
      </c>
      <c r="P4" s="67">
        <f>E4/SUM($C4:$E4)</f>
        <v>0.1969567487482345</v>
      </c>
      <c r="Q4" s="140">
        <f>100*(F4/SUM($F4:$H4))</f>
        <v>25.33195617346446</v>
      </c>
      <c r="R4" s="150">
        <f aca="true" t="shared" si="2" ref="R4:S4">100*(G4/SUM($F4:$H4))</f>
        <v>56.61495590494388</v>
      </c>
      <c r="S4" s="140">
        <f t="shared" si="2"/>
        <v>18.05308792159165</v>
      </c>
    </row>
    <row r="5" ht="13.5" customHeight="1"/>
    <row r="6" spans="1:19" ht="13.5" customHeight="1">
      <c r="A6" s="11"/>
      <c r="B6" s="96" t="s">
        <v>175</v>
      </c>
      <c r="C6" s="131">
        <v>3034493945.7530003</v>
      </c>
      <c r="D6" s="131">
        <v>4613130513.393999</v>
      </c>
      <c r="E6" s="131">
        <v>532313111.496</v>
      </c>
      <c r="F6" s="131">
        <v>2716613509</v>
      </c>
      <c r="G6" s="131">
        <v>4315641178</v>
      </c>
      <c r="H6" s="131">
        <v>526814283</v>
      </c>
      <c r="I6" s="124">
        <f aca="true" t="shared" si="3" ref="I6:I22">F6/C6-1</f>
        <v>-0.10475566682144732</v>
      </c>
      <c r="J6" s="125">
        <f aca="true" t="shared" si="4" ref="J6:J22">G6/D6-1</f>
        <v>-0.06448751764777805</v>
      </c>
      <c r="K6" s="125">
        <f aca="true" t="shared" si="5" ref="K6:K22">H6/E6-1</f>
        <v>-0.010330063974088866</v>
      </c>
      <c r="N6" s="67">
        <f aca="true" t="shared" si="6" ref="N6:N22">C6/SUM($C6:$E6)</f>
        <v>0.37096786125159487</v>
      </c>
      <c r="O6" s="67">
        <f aca="true" t="shared" si="7" ref="O6:O22">D6/SUM($C6:$E6)</f>
        <v>0.5639566895901597</v>
      </c>
      <c r="P6" s="67">
        <f aca="true" t="shared" si="8" ref="P6:P22">E6/SUM($C6:$E6)</f>
        <v>0.06507544915824541</v>
      </c>
      <c r="Q6" s="140">
        <f aca="true" t="shared" si="9" ref="Q6:Q22">100*(F6/SUM($F6:$H6))</f>
        <v>35.938467022612706</v>
      </c>
      <c r="R6" s="150">
        <f aca="true" t="shared" si="10" ref="Q6:R20">100*(G6/SUM($F6:$H6))</f>
        <v>57.09223179637161</v>
      </c>
      <c r="S6" s="140">
        <f aca="true" t="shared" si="11" ref="S6:S20">100*(H6/SUM($F6:$H6))</f>
        <v>6.969301181015683</v>
      </c>
    </row>
    <row r="7" spans="1:19" ht="13.5" customHeight="1">
      <c r="A7" s="11"/>
      <c r="B7" s="97" t="s">
        <v>37</v>
      </c>
      <c r="C7" s="131">
        <v>8340014</v>
      </c>
      <c r="D7" s="131">
        <v>232848437</v>
      </c>
      <c r="E7" s="131">
        <v>5550947629</v>
      </c>
      <c r="F7" s="131">
        <v>7755100</v>
      </c>
      <c r="G7" s="131">
        <v>293147335</v>
      </c>
      <c r="H7" s="131">
        <v>3486237109</v>
      </c>
      <c r="I7" s="126">
        <f t="shared" si="3"/>
        <v>-0.07013345541146576</v>
      </c>
      <c r="J7" s="127">
        <f t="shared" si="4"/>
        <v>0.258962004542036</v>
      </c>
      <c r="K7" s="127">
        <f t="shared" si="5"/>
        <v>-0.3719564042026382</v>
      </c>
      <c r="N7" s="67">
        <f t="shared" si="6"/>
        <v>0.001439885714839766</v>
      </c>
      <c r="O7" s="67">
        <f t="shared" si="7"/>
        <v>0.04020078841103471</v>
      </c>
      <c r="P7" s="67">
        <f t="shared" si="8"/>
        <v>0.9583593258741255</v>
      </c>
      <c r="Q7" s="140">
        <f t="shared" si="9"/>
        <v>0.2047746038903287</v>
      </c>
      <c r="R7" s="140">
        <f t="shared" si="10"/>
        <v>7.740600302527431</v>
      </c>
      <c r="S7" s="150">
        <f t="shared" si="11"/>
        <v>92.05462509358225</v>
      </c>
    </row>
    <row r="8" spans="1:19" ht="13.5" customHeight="1">
      <c r="A8" s="11"/>
      <c r="B8" s="97" t="s">
        <v>176</v>
      </c>
      <c r="C8" s="131">
        <v>17803677</v>
      </c>
      <c r="D8" s="131">
        <v>4311013</v>
      </c>
      <c r="E8" s="131" t="s">
        <v>0</v>
      </c>
      <c r="F8" s="131">
        <v>18133478</v>
      </c>
      <c r="G8" s="131">
        <v>2309200</v>
      </c>
      <c r="H8" s="176" t="s">
        <v>0</v>
      </c>
      <c r="I8" s="126">
        <f t="shared" si="3"/>
        <v>0.018524319442551063</v>
      </c>
      <c r="J8" s="127">
        <f t="shared" si="4"/>
        <v>-0.4643486345320694</v>
      </c>
      <c r="K8" s="127" t="e">
        <f t="shared" si="5"/>
        <v>#VALUE!</v>
      </c>
      <c r="L8" s="18"/>
      <c r="N8" s="67">
        <f t="shared" si="6"/>
        <v>0.8050611154847751</v>
      </c>
      <c r="O8" s="67">
        <f t="shared" si="7"/>
        <v>0.19493888451522495</v>
      </c>
      <c r="P8" s="67" t="e">
        <f t="shared" si="8"/>
        <v>#VALUE!</v>
      </c>
      <c r="Q8" s="150">
        <f t="shared" si="9"/>
        <v>88.7040240031174</v>
      </c>
      <c r="R8" s="140">
        <f t="shared" si="10"/>
        <v>11.2959759968826</v>
      </c>
      <c r="S8" s="140"/>
    </row>
    <row r="9" spans="1:19" ht="13.5" customHeight="1">
      <c r="A9" s="11"/>
      <c r="B9" s="97" t="s">
        <v>6</v>
      </c>
      <c r="C9" s="131">
        <v>9652589446.300001</v>
      </c>
      <c r="D9" s="131">
        <v>31882390981.899998</v>
      </c>
      <c r="E9" s="131">
        <v>6661979507.1</v>
      </c>
      <c r="F9" s="131">
        <v>8654617884.2</v>
      </c>
      <c r="G9" s="131">
        <v>29726634465.2</v>
      </c>
      <c r="H9" s="131">
        <v>5736202515.8</v>
      </c>
      <c r="I9" s="126">
        <f t="shared" si="3"/>
        <v>-0.10338899915426736</v>
      </c>
      <c r="J9" s="127">
        <f t="shared" si="4"/>
        <v>-0.0676158986295553</v>
      </c>
      <c r="K9" s="127">
        <f t="shared" si="5"/>
        <v>-0.13896425083766073</v>
      </c>
      <c r="N9" s="67">
        <f t="shared" si="6"/>
        <v>0.20027382347886089</v>
      </c>
      <c r="O9" s="67">
        <f t="shared" si="7"/>
        <v>0.6615021159985855</v>
      </c>
      <c r="P9" s="67">
        <f t="shared" si="8"/>
        <v>0.13822406052255365</v>
      </c>
      <c r="Q9" s="140">
        <f t="shared" si="9"/>
        <v>19.617219331087917</v>
      </c>
      <c r="R9" s="150">
        <f t="shared" si="10"/>
        <v>67.38066499082763</v>
      </c>
      <c r="S9" s="140">
        <f t="shared" si="11"/>
        <v>13.00211567808445</v>
      </c>
    </row>
    <row r="10" spans="1:19" ht="13.5" customHeight="1">
      <c r="A10" s="11"/>
      <c r="B10" s="97" t="s">
        <v>8</v>
      </c>
      <c r="C10" s="152">
        <v>4694411176</v>
      </c>
      <c r="D10" s="152">
        <v>2282655417</v>
      </c>
      <c r="E10" s="152">
        <v>288403182</v>
      </c>
      <c r="F10" s="131">
        <v>4111463736</v>
      </c>
      <c r="G10" s="131">
        <v>2226728745</v>
      </c>
      <c r="H10" s="131">
        <v>255079213</v>
      </c>
      <c r="I10" s="126">
        <f t="shared" si="3"/>
        <v>-0.12417903292755794</v>
      </c>
      <c r="J10" s="127">
        <f t="shared" si="4"/>
        <v>-0.024500707195439175</v>
      </c>
      <c r="K10" s="127">
        <f t="shared" si="5"/>
        <v>-0.11554646786109313</v>
      </c>
      <c r="N10" s="67">
        <f t="shared" si="6"/>
        <v>0.6461263099811051</v>
      </c>
      <c r="O10" s="67">
        <f t="shared" si="7"/>
        <v>0.31417864056835887</v>
      </c>
      <c r="P10" s="67">
        <f t="shared" si="8"/>
        <v>0.03969504945053605</v>
      </c>
      <c r="Q10" s="150">
        <f t="shared" si="9"/>
        <v>62.35847583441023</v>
      </c>
      <c r="R10" s="140">
        <f t="shared" si="10"/>
        <v>33.772743614166004</v>
      </c>
      <c r="S10" s="140">
        <f t="shared" si="11"/>
        <v>3.868780551423762</v>
      </c>
    </row>
    <row r="11" spans="2:19" ht="13.5" customHeight="1">
      <c r="B11" s="97" t="s">
        <v>39</v>
      </c>
      <c r="C11" s="131">
        <v>6538784</v>
      </c>
      <c r="D11" s="131">
        <v>27484951</v>
      </c>
      <c r="E11" s="131">
        <v>807360996</v>
      </c>
      <c r="F11" s="131">
        <v>8562531</v>
      </c>
      <c r="G11" s="131">
        <v>28792855</v>
      </c>
      <c r="H11" s="131">
        <v>557975124</v>
      </c>
      <c r="I11" s="126">
        <f t="shared" si="3"/>
        <v>0.30949898329720016</v>
      </c>
      <c r="J11" s="127">
        <f t="shared" si="4"/>
        <v>0.047586186346120884</v>
      </c>
      <c r="K11" s="127">
        <f t="shared" si="5"/>
        <v>-0.3088901659054136</v>
      </c>
      <c r="N11" s="67">
        <f t="shared" si="6"/>
        <v>0.007771455505531393</v>
      </c>
      <c r="O11" s="67">
        <f t="shared" si="7"/>
        <v>0.03266632966744437</v>
      </c>
      <c r="P11" s="67">
        <f t="shared" si="8"/>
        <v>0.9595622148270242</v>
      </c>
      <c r="Q11" s="140">
        <f t="shared" si="9"/>
        <v>1.438281904953939</v>
      </c>
      <c r="R11" s="140">
        <f t="shared" si="10"/>
        <v>4.836448748443953</v>
      </c>
      <c r="S11" s="150">
        <f t="shared" si="11"/>
        <v>93.72526934660212</v>
      </c>
    </row>
    <row r="12" spans="1:19" ht="13.5" customHeight="1">
      <c r="A12" s="11"/>
      <c r="B12" s="97" t="s">
        <v>190</v>
      </c>
      <c r="C12" s="131">
        <v>140034204</v>
      </c>
      <c r="D12" s="131" t="s">
        <v>0</v>
      </c>
      <c r="E12" s="131" t="s">
        <v>0</v>
      </c>
      <c r="F12" s="155">
        <v>140034204</v>
      </c>
      <c r="G12" s="131" t="s">
        <v>0</v>
      </c>
      <c r="H12" s="131" t="s">
        <v>0</v>
      </c>
      <c r="I12" s="126">
        <f t="shared" si="3"/>
        <v>0</v>
      </c>
      <c r="J12" s="127" t="e">
        <f t="shared" si="4"/>
        <v>#VALUE!</v>
      </c>
      <c r="K12" s="127" t="e">
        <f t="shared" si="5"/>
        <v>#VALUE!</v>
      </c>
      <c r="N12" s="67">
        <f t="shared" si="6"/>
        <v>1</v>
      </c>
      <c r="O12" s="67" t="e">
        <f t="shared" si="7"/>
        <v>#VALUE!</v>
      </c>
      <c r="P12" s="67" t="e">
        <f t="shared" si="8"/>
        <v>#VALUE!</v>
      </c>
      <c r="Q12" s="180">
        <f t="shared" si="9"/>
        <v>100</v>
      </c>
      <c r="R12" s="140"/>
      <c r="S12" s="140"/>
    </row>
    <row r="13" spans="1:19" ht="13.5" customHeight="1">
      <c r="A13" s="11"/>
      <c r="B13" s="97" t="s">
        <v>179</v>
      </c>
      <c r="C13" s="131">
        <v>2688750</v>
      </c>
      <c r="D13" s="131" t="s">
        <v>0</v>
      </c>
      <c r="E13" s="131" t="s">
        <v>0</v>
      </c>
      <c r="F13" s="131">
        <v>9450800</v>
      </c>
      <c r="G13" s="131" t="s">
        <v>0</v>
      </c>
      <c r="H13" s="131" t="s">
        <v>0</v>
      </c>
      <c r="I13" s="126">
        <f t="shared" si="3"/>
        <v>2.5149418874941887</v>
      </c>
      <c r="J13" s="127" t="e">
        <f t="shared" si="4"/>
        <v>#VALUE!</v>
      </c>
      <c r="K13" s="127" t="e">
        <f t="shared" si="5"/>
        <v>#VALUE!</v>
      </c>
      <c r="N13" s="67">
        <f t="shared" si="6"/>
        <v>1</v>
      </c>
      <c r="O13" s="67" t="e">
        <f t="shared" si="7"/>
        <v>#VALUE!</v>
      </c>
      <c r="P13" s="67" t="e">
        <f t="shared" si="8"/>
        <v>#VALUE!</v>
      </c>
      <c r="Q13" s="180">
        <f t="shared" si="9"/>
        <v>100</v>
      </c>
      <c r="R13" s="140"/>
      <c r="S13" s="140"/>
    </row>
    <row r="14" spans="1:19" ht="13.5" customHeight="1">
      <c r="A14" s="11"/>
      <c r="B14" s="97" t="s">
        <v>10</v>
      </c>
      <c r="C14" s="131">
        <v>23538.2</v>
      </c>
      <c r="D14" s="131">
        <v>25195744.759999998</v>
      </c>
      <c r="E14" s="131">
        <v>191767593.256</v>
      </c>
      <c r="F14" s="131">
        <v>36265.200000000004</v>
      </c>
      <c r="G14" s="131">
        <v>18850419.450699992</v>
      </c>
      <c r="H14" s="131">
        <v>181100902.442</v>
      </c>
      <c r="I14" s="126">
        <f t="shared" si="3"/>
        <v>0.5406955502119959</v>
      </c>
      <c r="J14" s="127">
        <f t="shared" si="4"/>
        <v>-0.2518411489615362</v>
      </c>
      <c r="K14" s="127">
        <f t="shared" si="5"/>
        <v>-0.05562301029538663</v>
      </c>
      <c r="N14" s="67">
        <f t="shared" si="6"/>
        <v>0.00010847752827488447</v>
      </c>
      <c r="O14" s="67">
        <f t="shared" si="7"/>
        <v>0.11611644537856217</v>
      </c>
      <c r="P14" s="67">
        <f t="shared" si="8"/>
        <v>0.8837750770931629</v>
      </c>
      <c r="Q14" s="140">
        <f t="shared" si="10"/>
        <v>0.018133725461265772</v>
      </c>
      <c r="R14" s="140">
        <f t="shared" si="10"/>
        <v>9.425794732931239</v>
      </c>
      <c r="S14" s="150">
        <f t="shared" si="11"/>
        <v>90.55607154160748</v>
      </c>
    </row>
    <row r="15" spans="1:19" ht="13.5" customHeight="1">
      <c r="A15" s="11"/>
      <c r="B15" s="97" t="s">
        <v>12</v>
      </c>
      <c r="C15" s="131">
        <v>3307627.3</v>
      </c>
      <c r="D15" s="131">
        <v>833439642.2</v>
      </c>
      <c r="E15" s="131">
        <v>1036364130</v>
      </c>
      <c r="F15" s="131">
        <v>3420055</v>
      </c>
      <c r="G15" s="131">
        <v>586380979</v>
      </c>
      <c r="H15" s="131">
        <v>918552738</v>
      </c>
      <c r="I15" s="126">
        <f t="shared" si="3"/>
        <v>0.03399043779811595</v>
      </c>
      <c r="J15" s="127">
        <f t="shared" si="4"/>
        <v>-0.29643257974608495</v>
      </c>
      <c r="K15" s="127">
        <f t="shared" si="5"/>
        <v>-0.11367760480093037</v>
      </c>
      <c r="N15" s="67">
        <f t="shared" si="6"/>
        <v>0.001765846548626485</v>
      </c>
      <c r="O15" s="67">
        <f t="shared" si="7"/>
        <v>0.4449493193103596</v>
      </c>
      <c r="P15" s="67">
        <f t="shared" si="8"/>
        <v>0.5532848341410139</v>
      </c>
      <c r="Q15" s="140">
        <f t="shared" si="9"/>
        <v>0.22674090544853956</v>
      </c>
      <c r="R15" s="141">
        <f t="shared" si="10"/>
        <v>38.875560222353464</v>
      </c>
      <c r="S15" s="150">
        <f t="shared" si="11"/>
        <v>60.897698872198006</v>
      </c>
    </row>
    <row r="16" spans="1:19" ht="13.5" customHeight="1">
      <c r="A16" s="11"/>
      <c r="B16" s="97" t="s">
        <v>14</v>
      </c>
      <c r="C16" s="131">
        <v>13374727710</v>
      </c>
      <c r="D16" s="131">
        <v>25178124179</v>
      </c>
      <c r="E16" s="131">
        <v>8037760625</v>
      </c>
      <c r="F16" s="131">
        <v>12802142987</v>
      </c>
      <c r="G16" s="131">
        <v>24413131585</v>
      </c>
      <c r="H16" s="131">
        <v>7335721553</v>
      </c>
      <c r="I16" s="126">
        <f t="shared" si="3"/>
        <v>-0.04281094429846899</v>
      </c>
      <c r="J16" s="127">
        <f t="shared" si="4"/>
        <v>-0.03038322428475615</v>
      </c>
      <c r="K16" s="127">
        <f t="shared" si="5"/>
        <v>-0.087342620009911</v>
      </c>
      <c r="N16" s="67">
        <f t="shared" si="6"/>
        <v>0.28706915381249887</v>
      </c>
      <c r="O16" s="67">
        <f t="shared" si="7"/>
        <v>0.5404119589849614</v>
      </c>
      <c r="P16" s="67">
        <f t="shared" si="8"/>
        <v>0.1725188872025397</v>
      </c>
      <c r="Q16" s="140">
        <f t="shared" si="9"/>
        <v>28.735929834385942</v>
      </c>
      <c r="R16" s="150">
        <f t="shared" si="10"/>
        <v>54.79817222605368</v>
      </c>
      <c r="S16" s="140">
        <f t="shared" si="11"/>
        <v>16.46589793956038</v>
      </c>
    </row>
    <row r="17" spans="1:19" ht="13.5" customHeight="1">
      <c r="A17" s="11"/>
      <c r="B17" s="97" t="s">
        <v>16</v>
      </c>
      <c r="C17" s="131">
        <v>43757459</v>
      </c>
      <c r="D17" s="131">
        <v>1072682744</v>
      </c>
      <c r="E17" s="131">
        <v>389424757</v>
      </c>
      <c r="F17" s="131">
        <v>12603511</v>
      </c>
      <c r="G17" s="131">
        <v>921787086</v>
      </c>
      <c r="H17" s="131">
        <v>298925998</v>
      </c>
      <c r="I17" s="126">
        <f t="shared" si="3"/>
        <v>-0.7119688554127424</v>
      </c>
      <c r="J17" s="127">
        <f t="shared" si="4"/>
        <v>-0.14067128313942556</v>
      </c>
      <c r="K17" s="127">
        <f t="shared" si="5"/>
        <v>-0.23239087236562106</v>
      </c>
      <c r="N17" s="67">
        <f t="shared" si="6"/>
        <v>0.02905802323735589</v>
      </c>
      <c r="O17" s="67">
        <f t="shared" si="7"/>
        <v>0.7123366121753706</v>
      </c>
      <c r="P17" s="67">
        <f t="shared" si="8"/>
        <v>0.25860536458727346</v>
      </c>
      <c r="Q17" s="140">
        <f t="shared" si="9"/>
        <v>1.0219201664111233</v>
      </c>
      <c r="R17" s="150">
        <f t="shared" si="10"/>
        <v>74.74050780935126</v>
      </c>
      <c r="S17" s="140">
        <f t="shared" si="11"/>
        <v>24.237572024237622</v>
      </c>
    </row>
    <row r="18" spans="1:19" ht="13.5" customHeight="1">
      <c r="A18" s="11"/>
      <c r="B18" s="97" t="s">
        <v>18</v>
      </c>
      <c r="C18" s="131">
        <v>39055917</v>
      </c>
      <c r="D18" s="131">
        <v>14592918</v>
      </c>
      <c r="E18" s="131">
        <v>89667</v>
      </c>
      <c r="F18" s="131">
        <v>29851070</v>
      </c>
      <c r="G18" s="131">
        <v>10378101</v>
      </c>
      <c r="H18" s="131">
        <v>89760</v>
      </c>
      <c r="I18" s="126">
        <f t="shared" si="3"/>
        <v>-0.2356838017655558</v>
      </c>
      <c r="J18" s="127">
        <f t="shared" si="4"/>
        <v>-0.28882619637827056</v>
      </c>
      <c r="K18" s="127">
        <f t="shared" si="5"/>
        <v>0.0010371708655358969</v>
      </c>
      <c r="N18" s="67">
        <f t="shared" si="6"/>
        <v>0.7267771810982003</v>
      </c>
      <c r="O18" s="67">
        <f t="shared" si="7"/>
        <v>0.27155423870951967</v>
      </c>
      <c r="P18" s="67">
        <f t="shared" si="8"/>
        <v>0.0016685801922800155</v>
      </c>
      <c r="Q18" s="150">
        <f t="shared" si="9"/>
        <v>74.03735480982866</v>
      </c>
      <c r="R18" s="140">
        <f t="shared" si="10"/>
        <v>25.74002024011996</v>
      </c>
      <c r="S18" s="140">
        <f t="shared" si="11"/>
        <v>0.2226249500513791</v>
      </c>
    </row>
    <row r="19" spans="1:19" ht="13.5" customHeight="1">
      <c r="A19" s="11"/>
      <c r="B19" s="97" t="s">
        <v>38</v>
      </c>
      <c r="C19" s="131">
        <v>3650753391</v>
      </c>
      <c r="D19" s="131">
        <v>7487567032</v>
      </c>
      <c r="E19" s="131">
        <v>2383415766</v>
      </c>
      <c r="F19" s="131">
        <v>2091885165</v>
      </c>
      <c r="G19" s="131">
        <v>6509061657</v>
      </c>
      <c r="H19" s="131">
        <v>2155762370</v>
      </c>
      <c r="I19" s="126">
        <f t="shared" si="3"/>
        <v>-0.4269990489752037</v>
      </c>
      <c r="J19" s="127">
        <f t="shared" si="4"/>
        <v>-0.13068402203521</v>
      </c>
      <c r="K19" s="127">
        <f t="shared" si="5"/>
        <v>-0.09551560380170787</v>
      </c>
      <c r="N19" s="67">
        <f t="shared" si="6"/>
        <v>0.26999146706988014</v>
      </c>
      <c r="O19" s="67">
        <f t="shared" si="7"/>
        <v>0.5537430199304711</v>
      </c>
      <c r="P19" s="67">
        <f t="shared" si="8"/>
        <v>0.1762655129996487</v>
      </c>
      <c r="Q19" s="140">
        <f t="shared" si="9"/>
        <v>19.44725963732273</v>
      </c>
      <c r="R19" s="150">
        <f t="shared" si="10"/>
        <v>60.51164478668747</v>
      </c>
      <c r="S19" s="140">
        <f t="shared" si="11"/>
        <v>20.041095575989797</v>
      </c>
    </row>
    <row r="20" spans="1:19" ht="13.5" customHeight="1">
      <c r="A20" s="11"/>
      <c r="B20" s="97" t="s">
        <v>21</v>
      </c>
      <c r="C20" s="131">
        <v>977045</v>
      </c>
      <c r="D20" s="131">
        <v>63251959</v>
      </c>
      <c r="E20" s="131">
        <v>774671366</v>
      </c>
      <c r="F20" s="131">
        <v>659853</v>
      </c>
      <c r="G20" s="131">
        <v>85352150</v>
      </c>
      <c r="H20" s="131">
        <v>593973104</v>
      </c>
      <c r="I20" s="126">
        <f t="shared" si="3"/>
        <v>-0.3246442077898152</v>
      </c>
      <c r="J20" s="127">
        <f t="shared" si="4"/>
        <v>0.34939931267583346</v>
      </c>
      <c r="K20" s="127">
        <f t="shared" si="5"/>
        <v>-0.2332579593499523</v>
      </c>
      <c r="N20" s="67">
        <f t="shared" si="6"/>
        <v>0.0011646734641444967</v>
      </c>
      <c r="O20" s="67">
        <f t="shared" si="7"/>
        <v>0.07539865431219205</v>
      </c>
      <c r="P20" s="67">
        <f t="shared" si="8"/>
        <v>0.9234366722236634</v>
      </c>
      <c r="Q20" s="140">
        <f t="shared" si="9"/>
        <v>0.09703933118641082</v>
      </c>
      <c r="R20" s="140">
        <f t="shared" si="10"/>
        <v>12.552061673315443</v>
      </c>
      <c r="S20" s="150">
        <f t="shared" si="11"/>
        <v>87.35089899549816</v>
      </c>
    </row>
    <row r="21" spans="1:19" ht="13.5" customHeight="1">
      <c r="A21" s="11"/>
      <c r="B21" s="97" t="s">
        <v>180</v>
      </c>
      <c r="C21" s="131">
        <v>148441539</v>
      </c>
      <c r="D21" s="131" t="s">
        <v>0</v>
      </c>
      <c r="E21" s="131" t="s">
        <v>0</v>
      </c>
      <c r="F21" s="131">
        <v>193889850</v>
      </c>
      <c r="G21" s="131" t="s">
        <v>0</v>
      </c>
      <c r="H21" s="131" t="s">
        <v>0</v>
      </c>
      <c r="I21" s="126">
        <f t="shared" si="3"/>
        <v>0.3061697642463812</v>
      </c>
      <c r="J21" s="127" t="e">
        <f t="shared" si="4"/>
        <v>#VALUE!</v>
      </c>
      <c r="K21" s="127" t="e">
        <f t="shared" si="5"/>
        <v>#VALUE!</v>
      </c>
      <c r="N21" s="67">
        <f t="shared" si="6"/>
        <v>1</v>
      </c>
      <c r="O21" s="67" t="e">
        <f t="shared" si="7"/>
        <v>#VALUE!</v>
      </c>
      <c r="P21" s="67" t="e">
        <f t="shared" si="8"/>
        <v>#VALUE!</v>
      </c>
      <c r="Q21" s="180">
        <f t="shared" si="9"/>
        <v>100</v>
      </c>
      <c r="R21" s="140"/>
      <c r="S21" s="140"/>
    </row>
    <row r="22" spans="1:19" ht="13.5" customHeight="1">
      <c r="A22" s="11"/>
      <c r="B22" s="98" t="s">
        <v>181</v>
      </c>
      <c r="C22" s="131">
        <v>141615908</v>
      </c>
      <c r="D22" s="131" t="s">
        <v>0</v>
      </c>
      <c r="E22" s="131" t="s">
        <v>0</v>
      </c>
      <c r="F22" s="131">
        <v>134270073</v>
      </c>
      <c r="G22" s="131" t="s">
        <v>0</v>
      </c>
      <c r="H22" s="131" t="s">
        <v>0</v>
      </c>
      <c r="I22" s="128">
        <f t="shared" si="3"/>
        <v>-0.05187153833028424</v>
      </c>
      <c r="J22" s="129" t="e">
        <f t="shared" si="4"/>
        <v>#VALUE!</v>
      </c>
      <c r="K22" s="129" t="e">
        <f t="shared" si="5"/>
        <v>#VALUE!</v>
      </c>
      <c r="N22" s="67">
        <f t="shared" si="6"/>
        <v>1</v>
      </c>
      <c r="O22" s="67" t="e">
        <f t="shared" si="7"/>
        <v>#VALUE!</v>
      </c>
      <c r="P22" s="67" t="e">
        <f t="shared" si="8"/>
        <v>#VALUE!</v>
      </c>
      <c r="Q22" s="180">
        <f t="shared" si="9"/>
        <v>100</v>
      </c>
      <c r="R22" s="140"/>
      <c r="S22" s="140"/>
    </row>
    <row r="23" ht="12"/>
    <row r="24" spans="9:12" ht="12">
      <c r="I24" s="133" t="s">
        <v>257</v>
      </c>
      <c r="L24" s="108"/>
    </row>
    <row r="25" spans="2:11" ht="11.45" customHeight="1">
      <c r="B25" s="32" t="s">
        <v>177</v>
      </c>
      <c r="C25" s="32"/>
      <c r="D25" s="32"/>
      <c r="E25" s="32"/>
      <c r="F25" s="32"/>
      <c r="G25" s="32"/>
      <c r="H25" s="32"/>
      <c r="I25" s="32"/>
      <c r="J25" s="32"/>
      <c r="K25" s="32"/>
    </row>
    <row r="26" spans="2:11" ht="11.45" customHeight="1">
      <c r="B26" s="134" t="s">
        <v>178</v>
      </c>
      <c r="C26" s="134"/>
      <c r="D26" s="134"/>
      <c r="E26" s="134"/>
      <c r="F26" s="134"/>
      <c r="G26" s="134"/>
      <c r="H26" s="134"/>
      <c r="I26" s="134"/>
      <c r="J26" s="134"/>
      <c r="K26" s="134"/>
    </row>
    <row r="27" spans="2:11" ht="12">
      <c r="B27" s="175" t="s">
        <v>203</v>
      </c>
      <c r="C27" s="110"/>
      <c r="D27" s="110"/>
      <c r="E27" s="110"/>
      <c r="F27" s="110"/>
      <c r="G27" s="110"/>
      <c r="H27" s="110"/>
      <c r="I27" s="110"/>
      <c r="J27" s="110"/>
      <c r="K27" s="110"/>
    </row>
    <row r="28" spans="2:11" ht="12">
      <c r="B28" s="175" t="s">
        <v>256</v>
      </c>
      <c r="C28" s="110"/>
      <c r="D28" s="110"/>
      <c r="E28" s="110"/>
      <c r="F28" s="110"/>
      <c r="G28" s="110"/>
      <c r="H28" s="110"/>
      <c r="I28" s="110"/>
      <c r="J28" s="110"/>
      <c r="K28" s="110"/>
    </row>
    <row r="29" spans="2:11" ht="12">
      <c r="B29" s="13" t="s">
        <v>136</v>
      </c>
      <c r="C29" s="13"/>
      <c r="D29" s="13"/>
      <c r="E29" s="13"/>
      <c r="F29" s="13"/>
      <c r="G29" s="13"/>
      <c r="H29" s="13"/>
      <c r="I29" s="13"/>
      <c r="J29" s="13"/>
      <c r="K29" s="13"/>
    </row>
    <row r="30" spans="2:5" ht="12">
      <c r="B30" s="10"/>
      <c r="C30" s="10"/>
      <c r="D30" s="10"/>
      <c r="E30" s="10"/>
    </row>
    <row r="31" spans="1:12" ht="15" customHeight="1">
      <c r="A31" s="17"/>
      <c r="B31" s="188" t="s">
        <v>270</v>
      </c>
      <c r="C31" s="188"/>
      <c r="D31" s="188"/>
      <c r="E31" s="188"/>
      <c r="F31" s="188"/>
      <c r="G31" s="188"/>
      <c r="H31" s="188"/>
      <c r="I31" s="188"/>
      <c r="J31" s="188"/>
      <c r="K31" s="188"/>
      <c r="L31" s="102"/>
    </row>
    <row r="32" spans="2:12" ht="14.25" customHeight="1">
      <c r="B32" s="186" t="s">
        <v>135</v>
      </c>
      <c r="C32" s="186"/>
      <c r="D32" s="186"/>
      <c r="E32" s="186"/>
      <c r="F32" s="186"/>
      <c r="G32" s="186"/>
      <c r="H32" s="186"/>
      <c r="I32" s="186"/>
      <c r="J32" s="186"/>
      <c r="K32" s="186"/>
      <c r="L32" s="12" t="s">
        <v>51</v>
      </c>
    </row>
    <row r="33" ht="12">
      <c r="H33" s="19"/>
    </row>
    <row r="34" ht="12">
      <c r="M34" s="20"/>
    </row>
  </sheetData>
  <mergeCells count="7">
    <mergeCell ref="N2:P2"/>
    <mergeCell ref="Q2:S2"/>
    <mergeCell ref="C2:E2"/>
    <mergeCell ref="B31:K31"/>
    <mergeCell ref="B32:K32"/>
    <mergeCell ref="F2:H2"/>
    <mergeCell ref="I2:K2"/>
  </mergeCells>
  <printOptions/>
  <pageMargins left="0.75" right="0.75" top="1" bottom="1" header="0.5" footer="0.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31"/>
  <sheetViews>
    <sheetView showGridLines="0" workbookViewId="0" topLeftCell="A1">
      <selection activeCell="F1" sqref="F1"/>
    </sheetView>
  </sheetViews>
  <sheetFormatPr defaultColWidth="9.140625" defaultRowHeight="12.75"/>
  <cols>
    <col min="1" max="1" width="3.8515625" style="12" customWidth="1"/>
    <col min="2" max="2" width="14.28125" style="12" customWidth="1"/>
    <col min="3" max="3" width="12.28125" style="12" bestFit="1" customWidth="1"/>
    <col min="4" max="5" width="12.7109375" style="12" bestFit="1" customWidth="1"/>
    <col min="6" max="6" width="8.7109375" style="12" customWidth="1"/>
    <col min="7" max="7" width="11.140625" style="12" customWidth="1"/>
    <col min="8" max="8" width="11.7109375" style="12" bestFit="1" customWidth="1"/>
    <col min="9" max="9" width="11.00390625" style="12" bestFit="1" customWidth="1"/>
    <col min="10" max="10" width="11.7109375" style="12" bestFit="1" customWidth="1"/>
    <col min="11" max="11" width="10.00390625" style="12" bestFit="1" customWidth="1"/>
    <col min="12" max="12" width="11.00390625" style="12" bestFit="1" customWidth="1"/>
    <col min="13" max="13" width="15.57421875" style="12" bestFit="1" customWidth="1"/>
    <col min="14" max="14" width="11.00390625" style="12" customWidth="1"/>
    <col min="15" max="15" width="4.7109375" style="12" bestFit="1" customWidth="1"/>
    <col min="16" max="16" width="36.140625" style="12" bestFit="1" customWidth="1"/>
    <col min="17" max="17" width="23.421875" style="12" bestFit="1" customWidth="1"/>
    <col min="18" max="16384" width="9.140625" style="12" customWidth="1"/>
  </cols>
  <sheetData>
    <row r="1" ht="12"/>
    <row r="2" spans="1:6" ht="15" customHeight="1">
      <c r="A2" s="17"/>
      <c r="B2" s="122" t="s">
        <v>271</v>
      </c>
      <c r="C2" s="122"/>
      <c r="D2" s="122"/>
      <c r="E2" s="122"/>
      <c r="F2" s="102"/>
    </row>
    <row r="3" spans="2:13" ht="14.25" customHeight="1">
      <c r="B3" s="186" t="s">
        <v>170</v>
      </c>
      <c r="C3" s="186"/>
      <c r="D3" s="186"/>
      <c r="E3" s="186"/>
      <c r="F3" s="186"/>
      <c r="G3" s="186"/>
      <c r="H3" s="186"/>
      <c r="I3" s="186"/>
      <c r="J3" s="186"/>
      <c r="K3" s="186"/>
      <c r="L3" s="186"/>
      <c r="M3" s="186"/>
    </row>
    <row r="4" ht="14.25" customHeight="1"/>
    <row r="5" spans="3:5" ht="15" customHeight="1">
      <c r="C5" s="12">
        <v>2012</v>
      </c>
      <c r="D5" s="12">
        <v>2021</v>
      </c>
      <c r="E5" s="12">
        <v>2022</v>
      </c>
    </row>
    <row r="6" spans="1:5" ht="13.5" customHeight="1">
      <c r="A6" s="11"/>
      <c r="B6" s="12" t="s">
        <v>169</v>
      </c>
      <c r="C6" s="137">
        <v>536.25603469</v>
      </c>
      <c r="D6" s="137">
        <v>517.085970943</v>
      </c>
      <c r="E6" s="137">
        <v>488.44676218</v>
      </c>
    </row>
    <row r="7" spans="1:5" ht="13.5" customHeight="1">
      <c r="A7" s="11"/>
      <c r="B7" s="18"/>
      <c r="C7" s="137"/>
      <c r="D7" s="137"/>
      <c r="E7" s="137"/>
    </row>
    <row r="8" spans="1:5" ht="13.5" customHeight="1">
      <c r="A8" s="11"/>
      <c r="B8" s="12" t="s">
        <v>14</v>
      </c>
      <c r="C8" s="136">
        <v>343.029504</v>
      </c>
      <c r="D8" s="136">
        <v>357.594185</v>
      </c>
      <c r="E8" s="136">
        <v>345.4785</v>
      </c>
    </row>
    <row r="9" spans="1:5" ht="13.5" customHeight="1">
      <c r="A9" s="11"/>
      <c r="B9" s="12" t="s">
        <v>6</v>
      </c>
      <c r="C9" s="137">
        <v>223.1701199</v>
      </c>
      <c r="D9" s="137">
        <v>195.0925978</v>
      </c>
      <c r="E9" s="137">
        <v>182.44775929999997</v>
      </c>
    </row>
    <row r="10" spans="1:5" ht="13.5" customHeight="1">
      <c r="A10" s="11"/>
      <c r="B10" s="12" t="s">
        <v>1</v>
      </c>
      <c r="C10" s="137">
        <v>190.28831392099994</v>
      </c>
      <c r="D10" s="137">
        <v>166.16039292799996</v>
      </c>
      <c r="E10" s="137">
        <v>163.023233</v>
      </c>
    </row>
    <row r="11" spans="2:5" ht="13.5" customHeight="1">
      <c r="B11" s="12" t="s">
        <v>8</v>
      </c>
      <c r="C11" s="136">
        <v>68.541703</v>
      </c>
      <c r="D11" s="136">
        <v>57.108862</v>
      </c>
      <c r="E11" s="136">
        <v>53.201464</v>
      </c>
    </row>
    <row r="12" spans="1:5" ht="13.5" customHeight="1">
      <c r="A12" s="11"/>
      <c r="B12" s="12" t="s">
        <v>38</v>
      </c>
      <c r="C12" s="136">
        <v>27.946012</v>
      </c>
      <c r="D12" s="136">
        <v>32.120109</v>
      </c>
      <c r="E12" s="136">
        <v>28.620255</v>
      </c>
    </row>
    <row r="13" spans="1:5" ht="13.5" customHeight="1">
      <c r="A13" s="11"/>
      <c r="B13" s="12" t="s">
        <v>37</v>
      </c>
      <c r="C13" s="137">
        <v>16.377645</v>
      </c>
      <c r="D13" s="137">
        <v>18.093143</v>
      </c>
      <c r="E13" s="137">
        <v>12.548299</v>
      </c>
    </row>
    <row r="14" spans="1:5" ht="13.5" customHeight="1">
      <c r="A14" s="11"/>
      <c r="B14" s="12" t="s">
        <v>16</v>
      </c>
      <c r="C14" s="136">
        <v>10.714018</v>
      </c>
      <c r="D14" s="136">
        <v>8.270864</v>
      </c>
      <c r="E14" s="136">
        <v>6.374072</v>
      </c>
    </row>
    <row r="15" spans="1:5" ht="13.5" customHeight="1">
      <c r="A15" s="11"/>
      <c r="B15" s="12" t="s">
        <v>12</v>
      </c>
      <c r="C15" s="137">
        <v>8.134623</v>
      </c>
      <c r="D15" s="137">
        <v>8.021556470000002</v>
      </c>
      <c r="E15" s="137">
        <v>5.92052</v>
      </c>
    </row>
    <row r="16" spans="1:5" ht="13.5" customHeight="1">
      <c r="A16" s="11"/>
      <c r="B16" s="12" t="s">
        <v>10</v>
      </c>
      <c r="C16" s="137">
        <v>8.505611</v>
      </c>
      <c r="D16" s="137">
        <v>6.220505719999999</v>
      </c>
      <c r="E16" s="137">
        <v>5.65239421</v>
      </c>
    </row>
    <row r="17" spans="1:5" ht="13.5" customHeight="1">
      <c r="A17" s="11"/>
      <c r="B17" s="12" t="s">
        <v>21</v>
      </c>
      <c r="C17" s="137">
        <v>8.242292</v>
      </c>
      <c r="D17" s="137">
        <v>6.012708</v>
      </c>
      <c r="E17" s="137">
        <v>5.174336</v>
      </c>
    </row>
    <row r="18" spans="1:5" ht="13.5" customHeight="1">
      <c r="A18" s="11"/>
      <c r="B18" s="12" t="s">
        <v>39</v>
      </c>
      <c r="C18" s="137">
        <v>5.933974</v>
      </c>
      <c r="D18" s="137">
        <v>6.547537</v>
      </c>
      <c r="E18" s="137">
        <v>4.625863</v>
      </c>
    </row>
    <row r="19" spans="1:5" ht="13.5" customHeight="1">
      <c r="A19" s="11"/>
      <c r="B19" s="12" t="s">
        <v>183</v>
      </c>
      <c r="C19" s="137" t="e">
        <v>#VALUE!</v>
      </c>
      <c r="D19" s="137">
        <v>2.033057</v>
      </c>
      <c r="E19" s="137">
        <v>2.455404</v>
      </c>
    </row>
    <row r="20" spans="1:5" ht="13.5" customHeight="1">
      <c r="A20" s="11"/>
      <c r="B20" s="12" t="s">
        <v>18</v>
      </c>
      <c r="C20" s="136">
        <v>2.573706</v>
      </c>
      <c r="D20" s="136">
        <v>2.074573</v>
      </c>
      <c r="E20" s="136">
        <v>0.918188</v>
      </c>
    </row>
    <row r="21" spans="1:5" ht="13.5" customHeight="1">
      <c r="A21" s="11"/>
      <c r="B21" s="12" t="s">
        <v>32</v>
      </c>
      <c r="C21" s="137">
        <v>0.470869</v>
      </c>
      <c r="D21" s="137">
        <v>0.579238</v>
      </c>
      <c r="E21" s="137">
        <v>0.721125</v>
      </c>
    </row>
    <row r="22" spans="1:5" ht="13.5" customHeight="1">
      <c r="A22" s="11"/>
      <c r="B22" s="12" t="s">
        <v>139</v>
      </c>
      <c r="C22" s="137">
        <v>0.837834</v>
      </c>
      <c r="D22" s="137">
        <v>0.344059</v>
      </c>
      <c r="E22" s="137">
        <v>0.317002</v>
      </c>
    </row>
    <row r="23" spans="1:5" ht="13.5" customHeight="1">
      <c r="A23" s="11"/>
      <c r="B23" s="12" t="s">
        <v>30</v>
      </c>
      <c r="C23" s="137">
        <v>0.08888</v>
      </c>
      <c r="D23" s="137">
        <v>0.147595</v>
      </c>
      <c r="E23" s="137">
        <v>0.302985</v>
      </c>
    </row>
    <row r="24" spans="1:5" ht="13.5" customHeight="1">
      <c r="A24" s="11"/>
      <c r="B24" s="12" t="s">
        <v>164</v>
      </c>
      <c r="C24" s="137">
        <v>0.65453</v>
      </c>
      <c r="D24" s="137">
        <v>0.980428</v>
      </c>
      <c r="E24" s="137" t="e">
        <v>#VALUE!</v>
      </c>
    </row>
    <row r="25" spans="1:5" ht="13.5" customHeight="1">
      <c r="A25" s="11"/>
      <c r="B25" s="112"/>
      <c r="C25" s="113"/>
      <c r="D25" s="113"/>
      <c r="E25" s="114"/>
    </row>
    <row r="26" spans="2:13" ht="12" customHeight="1">
      <c r="B26" s="192" t="s">
        <v>210</v>
      </c>
      <c r="C26" s="192"/>
      <c r="D26" s="192"/>
      <c r="E26" s="192"/>
      <c r="F26" s="135"/>
      <c r="K26" s="135"/>
      <c r="L26" s="135"/>
      <c r="M26" s="135"/>
    </row>
    <row r="27" spans="2:11" ht="134.25" customHeight="1">
      <c r="B27" s="193" t="s">
        <v>211</v>
      </c>
      <c r="C27" s="193"/>
      <c r="D27" s="193"/>
      <c r="E27" s="193"/>
      <c r="F27" s="193"/>
      <c r="G27" s="193"/>
      <c r="H27" s="193"/>
      <c r="I27" s="135"/>
      <c r="J27" s="135"/>
      <c r="K27" s="135"/>
    </row>
    <row r="28" ht="12" customHeight="1">
      <c r="B28" s="32" t="s">
        <v>258</v>
      </c>
    </row>
    <row r="29" ht="12" customHeight="1">
      <c r="B29" s="175" t="s">
        <v>255</v>
      </c>
    </row>
    <row r="30" spans="2:5" ht="16.5" customHeight="1">
      <c r="B30" s="185" t="s">
        <v>136</v>
      </c>
      <c r="C30" s="185"/>
      <c r="D30" s="185"/>
      <c r="E30" s="185"/>
    </row>
    <row r="31" ht="12">
      <c r="B31" s="10"/>
    </row>
  </sheetData>
  <mergeCells count="4">
    <mergeCell ref="B30:E30"/>
    <mergeCell ref="B3:M3"/>
    <mergeCell ref="B26:E26"/>
    <mergeCell ref="B27:H27"/>
  </mergeCells>
  <printOptions/>
  <pageMargins left="0.75" right="0.75" top="1" bottom="1" header="0.5" footer="0.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K38"/>
  <sheetViews>
    <sheetView showGridLines="0" workbookViewId="0" topLeftCell="A1">
      <selection activeCell="B26" sqref="B26"/>
    </sheetView>
  </sheetViews>
  <sheetFormatPr defaultColWidth="9.140625" defaultRowHeight="12.75"/>
  <cols>
    <col min="1" max="1" width="10.00390625" style="4" customWidth="1"/>
    <col min="2" max="5" width="12.421875" style="4" customWidth="1"/>
    <col min="6" max="6" width="15.8515625" style="4" customWidth="1"/>
    <col min="7" max="7" width="11.140625" style="4" bestFit="1" customWidth="1"/>
    <col min="8" max="9" width="14.28125" style="4" customWidth="1"/>
    <col min="10" max="10" width="12.140625" style="4" customWidth="1"/>
    <col min="11" max="11" width="10.7109375" style="4" customWidth="1"/>
    <col min="12" max="12" width="11.00390625" style="4" customWidth="1"/>
    <col min="13" max="14" width="11.140625" style="4" customWidth="1"/>
    <col min="15" max="15" width="14.421875" style="4" bestFit="1" customWidth="1"/>
    <col min="16" max="16" width="10.00390625" style="4" customWidth="1"/>
    <col min="17" max="16384" width="9.140625" style="4" customWidth="1"/>
  </cols>
  <sheetData>
    <row r="1" ht="12"/>
    <row r="2" spans="2:5" ht="15.75">
      <c r="B2" s="81" t="s">
        <v>272</v>
      </c>
      <c r="C2" s="81"/>
      <c r="D2" s="81"/>
      <c r="E2" s="57"/>
    </row>
    <row r="3" spans="2:11" ht="12.75">
      <c r="B3" s="87" t="s">
        <v>145</v>
      </c>
      <c r="C3" s="87"/>
      <c r="D3" s="87"/>
      <c r="F3" s="8"/>
      <c r="G3" s="8"/>
      <c r="I3" s="8"/>
      <c r="J3" s="8"/>
      <c r="K3" s="8"/>
    </row>
    <row r="4" ht="12"/>
    <row r="5" spans="3:5" ht="12">
      <c r="C5" s="4">
        <v>2012</v>
      </c>
      <c r="D5" s="4">
        <v>2021</v>
      </c>
      <c r="E5" s="4">
        <v>2022</v>
      </c>
    </row>
    <row r="6" spans="2:5" ht="12">
      <c r="B6" s="21" t="s">
        <v>169</v>
      </c>
      <c r="C6" s="85">
        <v>1.217234810187652</v>
      </c>
      <c r="D6" s="85">
        <v>1.1567904631360766</v>
      </c>
      <c r="E6" s="85">
        <v>1.0933695457250097</v>
      </c>
    </row>
    <row r="7" spans="2:5" ht="12">
      <c r="B7" s="21"/>
      <c r="C7" s="60"/>
      <c r="D7" s="60"/>
      <c r="E7" s="60"/>
    </row>
    <row r="8" spans="2:5" ht="12.75">
      <c r="B8" s="59" t="s">
        <v>14</v>
      </c>
      <c r="C8" s="84">
        <v>20.50342909782869</v>
      </c>
      <c r="D8" s="84">
        <v>20.462700599671024</v>
      </c>
      <c r="E8" s="80">
        <v>19.639869358032485</v>
      </c>
    </row>
    <row r="9" spans="2:5" ht="12.75">
      <c r="B9" s="59" t="s">
        <v>1</v>
      </c>
      <c r="C9" s="84">
        <v>17.180409980724793</v>
      </c>
      <c r="D9" s="84">
        <v>14.380246086139165</v>
      </c>
      <c r="E9" s="80">
        <v>14.032408608886689</v>
      </c>
    </row>
    <row r="10" spans="2:5" ht="12.75">
      <c r="B10" s="59" t="s">
        <v>10</v>
      </c>
      <c r="C10" s="84">
        <v>16.205701405917466</v>
      </c>
      <c r="D10" s="84">
        <v>9.800239030768989</v>
      </c>
      <c r="E10" s="80">
        <v>8.758011286076632</v>
      </c>
    </row>
    <row r="11" spans="2:5" ht="12.75">
      <c r="B11" s="59" t="s">
        <v>6</v>
      </c>
      <c r="C11" s="80">
        <v>2.778239190866436</v>
      </c>
      <c r="D11" s="80">
        <v>2.346131021224681</v>
      </c>
      <c r="E11" s="80">
        <v>2.1919036907137732</v>
      </c>
    </row>
    <row r="12" spans="2:5" ht="12.75">
      <c r="B12" s="59" t="s">
        <v>37</v>
      </c>
      <c r="C12" s="80">
        <v>2.2351773331892137</v>
      </c>
      <c r="D12" s="80">
        <v>2.6159209767647096</v>
      </c>
      <c r="E12" s="80">
        <v>1.8348317874546878</v>
      </c>
    </row>
    <row r="13" spans="2:5" ht="12.75">
      <c r="B13" s="59" t="s">
        <v>38</v>
      </c>
      <c r="C13" s="80">
        <v>1.3906258739303092</v>
      </c>
      <c r="D13" s="80">
        <v>1.6727775439438524</v>
      </c>
      <c r="E13" s="80">
        <v>1.5029708616877393</v>
      </c>
    </row>
    <row r="14" spans="2:5" ht="12.75">
      <c r="B14" s="59" t="s">
        <v>39</v>
      </c>
      <c r="C14" s="84">
        <v>1.3877446688294437</v>
      </c>
      <c r="D14" s="84">
        <v>1.6221410158422636</v>
      </c>
      <c r="E14" s="84">
        <v>1.1976948998072394</v>
      </c>
    </row>
    <row r="15" spans="2:5" ht="12.75">
      <c r="B15" s="59" t="s">
        <v>21</v>
      </c>
      <c r="C15" s="84">
        <v>1.5251297017461212</v>
      </c>
      <c r="D15" s="84">
        <v>1.1012727433572884</v>
      </c>
      <c r="E15" s="84">
        <v>0.9520901935557947</v>
      </c>
    </row>
    <row r="16" spans="2:5" ht="12.75">
      <c r="B16" s="59" t="s">
        <v>8</v>
      </c>
      <c r="C16" s="84">
        <v>1.0500133408432801</v>
      </c>
      <c r="D16" s="84">
        <v>0.8440978823052541</v>
      </c>
      <c r="E16" s="84">
        <v>0.7838508190242136</v>
      </c>
    </row>
    <row r="17" spans="2:5" ht="12.75">
      <c r="B17" s="59" t="s">
        <v>16</v>
      </c>
      <c r="C17" s="84">
        <v>1.2742464101075615</v>
      </c>
      <c r="D17" s="84">
        <v>0.9259123594036449</v>
      </c>
      <c r="E17" s="84">
        <v>0.7098922377045191</v>
      </c>
    </row>
    <row r="18" spans="2:5" ht="12.75">
      <c r="B18" s="59" t="s">
        <v>12</v>
      </c>
      <c r="C18" s="80">
        <v>0.8190379005077061</v>
      </c>
      <c r="D18" s="80">
        <v>0.8243494421614237</v>
      </c>
      <c r="E18" s="80">
        <v>0.6110552058466242</v>
      </c>
    </row>
    <row r="19" spans="2:5" ht="12.75">
      <c r="B19" s="59" t="s">
        <v>183</v>
      </c>
      <c r="C19" s="84" t="e">
        <v>#VALUE!</v>
      </c>
      <c r="D19" s="157">
        <v>0.1958762131724746</v>
      </c>
      <c r="E19" s="157">
        <v>0.2349146017833734</v>
      </c>
    </row>
    <row r="20" spans="2:5" ht="12.75">
      <c r="B20" s="59" t="s">
        <v>32</v>
      </c>
      <c r="C20" s="84">
        <v>0.08717750853642303</v>
      </c>
      <c r="D20" s="84">
        <v>0.10467287085006613</v>
      </c>
      <c r="E20" s="84">
        <v>0.12997362587529993</v>
      </c>
    </row>
    <row r="21" spans="2:5" ht="12.75">
      <c r="B21" s="59" t="s">
        <v>262</v>
      </c>
      <c r="C21" s="84">
        <v>0.029590753355677325</v>
      </c>
      <c r="D21" s="84">
        <v>0.052793953528300804</v>
      </c>
      <c r="E21" s="84">
        <v>0.10797762507314689</v>
      </c>
    </row>
    <row r="22" spans="2:5" ht="12.75">
      <c r="B22" s="59" t="s">
        <v>139</v>
      </c>
      <c r="C22" s="84">
        <v>0.07975235699201699</v>
      </c>
      <c r="D22" s="84">
        <v>0.03278364711940234</v>
      </c>
      <c r="E22" s="84">
        <v>0.030142705316407503</v>
      </c>
    </row>
    <row r="23" spans="2:5" ht="12.75">
      <c r="B23" s="59" t="s">
        <v>18</v>
      </c>
      <c r="C23" s="84">
        <v>0.06761559647026234</v>
      </c>
      <c r="D23" s="84">
        <v>0.05482486641583334</v>
      </c>
      <c r="E23" s="84">
        <v>0.024384712831994754</v>
      </c>
    </row>
    <row r="24" spans="2:5" ht="12.75">
      <c r="B24" s="59" t="s">
        <v>164</v>
      </c>
      <c r="C24" s="84">
        <v>0.011020098306893803</v>
      </c>
      <c r="D24" s="84">
        <v>0.016551159338967194</v>
      </c>
      <c r="E24" s="84"/>
    </row>
    <row r="25" ht="12">
      <c r="E25" s="21"/>
    </row>
    <row r="26" ht="12"/>
    <row r="27" ht="12"/>
    <row r="28" ht="12"/>
    <row r="29" ht="12"/>
    <row r="30" ht="12"/>
    <row r="31" ht="12"/>
    <row r="32" ht="12"/>
    <row r="33" ht="12"/>
    <row r="34" ht="12">
      <c r="B34" s="112" t="s">
        <v>259</v>
      </c>
    </row>
    <row r="35" ht="12">
      <c r="B35" s="95" t="s">
        <v>260</v>
      </c>
    </row>
    <row r="36" ht="12">
      <c r="B36" s="175" t="s">
        <v>258</v>
      </c>
    </row>
    <row r="37" ht="12">
      <c r="B37" s="175" t="s">
        <v>261</v>
      </c>
    </row>
    <row r="38" ht="12">
      <c r="B38" s="23" t="s">
        <v>140</v>
      </c>
    </row>
  </sheetData>
  <printOptions horizontalCentered="1" verticalCentered="1"/>
  <pageMargins left="0.8661417322834646" right="0.07874015748031496" top="0.15748031496062992" bottom="0.15748031496062992" header="0.5118110236220472" footer="0.5118110236220472"/>
  <pageSetup horizontalDpi="600" verticalDpi="600" orientation="landscape" paperSize="9" scale="71"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Y70"/>
  <sheetViews>
    <sheetView showGridLines="0" workbookViewId="0" topLeftCell="A1">
      <selection activeCell="H2" sqref="H2"/>
    </sheetView>
  </sheetViews>
  <sheetFormatPr defaultColWidth="9.140625" defaultRowHeight="12.75"/>
  <cols>
    <col min="1" max="2" width="9.140625" style="12" customWidth="1"/>
    <col min="3" max="3" width="19.8515625" style="12" customWidth="1"/>
    <col min="4" max="4" width="14.421875" style="12" customWidth="1"/>
    <col min="5" max="7" width="9.7109375" style="12" bestFit="1" customWidth="1"/>
    <col min="8" max="8" width="14.00390625" style="12" customWidth="1"/>
    <col min="9" max="9" width="14.421875" style="12" bestFit="1" customWidth="1"/>
    <col min="10" max="10" width="8.140625" style="12" customWidth="1"/>
    <col min="11" max="11" width="14.421875" style="12" bestFit="1" customWidth="1"/>
    <col min="12" max="12" width="11.28125" style="12" bestFit="1" customWidth="1"/>
    <col min="13" max="13" width="14.57421875" style="12" customWidth="1"/>
    <col min="14" max="14" width="11.28125" style="12" bestFit="1" customWidth="1"/>
    <col min="15" max="15" width="9.140625" style="12" customWidth="1"/>
    <col min="16" max="16" width="10.7109375" style="12" customWidth="1"/>
    <col min="17" max="17" width="11.140625" style="12" customWidth="1"/>
    <col min="18" max="18" width="9.140625" style="12" customWidth="1"/>
    <col min="19" max="19" width="12.00390625" style="12" customWidth="1"/>
    <col min="20" max="21" width="9.140625" style="12" customWidth="1"/>
    <col min="22" max="22" width="11.00390625" style="12" customWidth="1"/>
    <col min="23" max="16384" width="9.140625" style="12" customWidth="1"/>
  </cols>
  <sheetData>
    <row r="1" ht="12"/>
    <row r="2" ht="12"/>
    <row r="3" spans="2:11" ht="15.75">
      <c r="B3" s="81" t="s">
        <v>273</v>
      </c>
      <c r="C3" s="27"/>
      <c r="K3" s="82" t="s">
        <v>274</v>
      </c>
    </row>
    <row r="4" spans="2:11" ht="12.75">
      <c r="B4" s="88" t="s">
        <v>135</v>
      </c>
      <c r="K4" s="88" t="s">
        <v>135</v>
      </c>
    </row>
    <row r="5" ht="12"/>
    <row r="6" ht="12"/>
    <row r="7" ht="12"/>
    <row r="8" ht="12"/>
    <row r="9" ht="12"/>
    <row r="10" ht="12"/>
    <row r="11" ht="12"/>
    <row r="12" ht="12"/>
    <row r="13" ht="12"/>
    <row r="14" ht="12"/>
    <row r="15" ht="12"/>
    <row r="16" ht="12"/>
    <row r="17" ht="12"/>
    <row r="18" ht="12"/>
    <row r="19" ht="12"/>
    <row r="20" ht="12"/>
    <row r="21" ht="12"/>
    <row r="22" ht="12"/>
    <row r="23" ht="12"/>
    <row r="24" ht="12"/>
    <row r="25" spans="3:11" ht="12">
      <c r="C25" s="32"/>
      <c r="K25" s="13"/>
    </row>
    <row r="26" ht="12"/>
    <row r="27" ht="12">
      <c r="L27" s="32"/>
    </row>
    <row r="28" ht="12"/>
    <row r="29" ht="12"/>
    <row r="30" ht="12"/>
    <row r="31" ht="12"/>
    <row r="32" ht="12"/>
    <row r="33" spans="14:25" ht="12.75" customHeight="1">
      <c r="N33" s="32"/>
      <c r="O33" s="32"/>
      <c r="P33" s="32"/>
      <c r="Q33" s="32"/>
      <c r="R33" s="32"/>
      <c r="S33" s="32"/>
      <c r="T33" s="32"/>
      <c r="U33" s="32"/>
      <c r="V33" s="32"/>
      <c r="W33" s="32"/>
      <c r="X33" s="32"/>
      <c r="Y33" s="32"/>
    </row>
    <row r="34" ht="12"/>
    <row r="35" ht="12"/>
    <row r="36" ht="12">
      <c r="K36" s="32" t="s">
        <v>193</v>
      </c>
    </row>
    <row r="37" spans="3:22" ht="15" customHeight="1">
      <c r="C37" s="54"/>
      <c r="K37" s="54" t="s">
        <v>206</v>
      </c>
      <c r="L37" s="53"/>
      <c r="N37" s="53"/>
      <c r="O37" s="53"/>
      <c r="P37" s="53"/>
      <c r="Q37" s="53"/>
      <c r="R37" s="53"/>
      <c r="S37" s="53"/>
      <c r="T37" s="53"/>
      <c r="U37" s="53"/>
      <c r="V37" s="53"/>
    </row>
    <row r="38" spans="3:22" ht="12">
      <c r="C38" s="23"/>
      <c r="K38" s="23" t="s">
        <v>136</v>
      </c>
      <c r="L38" s="78"/>
      <c r="N38" s="78"/>
      <c r="O38" s="78"/>
      <c r="P38" s="78"/>
      <c r="Q38" s="78"/>
      <c r="R38" s="78"/>
      <c r="S38" s="78"/>
      <c r="T38" s="78"/>
      <c r="U38" s="78"/>
      <c r="V38" s="78"/>
    </row>
    <row r="39" ht="12"/>
    <row r="40" spans="2:22" ht="12" customHeight="1">
      <c r="B40" s="194" t="s">
        <v>42</v>
      </c>
      <c r="C40" s="196" t="s">
        <v>43</v>
      </c>
      <c r="D40" s="197"/>
      <c r="E40" s="198" t="s">
        <v>225</v>
      </c>
      <c r="F40" s="215"/>
      <c r="G40" s="215"/>
      <c r="H40" s="218"/>
      <c r="I40" s="219"/>
      <c r="J40" s="215"/>
      <c r="K40" s="215"/>
      <c r="L40" s="215"/>
      <c r="M40" s="215"/>
      <c r="N40" s="215"/>
      <c r="O40" s="215"/>
      <c r="P40" s="215"/>
      <c r="Q40" s="215"/>
      <c r="R40" s="215"/>
      <c r="S40" s="215"/>
      <c r="T40" s="215"/>
      <c r="U40" s="215"/>
      <c r="V40" s="215"/>
    </row>
    <row r="41" spans="2:22" ht="12.75">
      <c r="B41" s="195"/>
      <c r="C41" s="179">
        <v>2021</v>
      </c>
      <c r="D41" s="179">
        <v>2022</v>
      </c>
      <c r="E41" s="199"/>
      <c r="F41" s="220"/>
      <c r="G41" s="220"/>
      <c r="H41" s="218"/>
      <c r="I41" s="215"/>
      <c r="J41" s="221"/>
      <c r="K41" s="222"/>
      <c r="L41" s="223"/>
      <c r="M41" s="222"/>
      <c r="N41" s="223"/>
      <c r="O41" s="215"/>
      <c r="P41" s="215"/>
      <c r="Q41" s="215"/>
      <c r="R41" s="224"/>
      <c r="S41" s="215"/>
      <c r="T41" s="215"/>
      <c r="U41" s="215"/>
      <c r="V41" s="215"/>
    </row>
    <row r="42" spans="1:22" ht="12.75">
      <c r="A42" s="55"/>
      <c r="B42" s="177" t="s">
        <v>147</v>
      </c>
      <c r="C42" s="178">
        <v>32151602502.22599</v>
      </c>
      <c r="D42" s="178">
        <v>28185808249.9</v>
      </c>
      <c r="E42" s="183">
        <v>-12.334589264177243</v>
      </c>
      <c r="F42" s="219"/>
      <c r="G42" s="225"/>
      <c r="H42" s="226"/>
      <c r="I42" s="219"/>
      <c r="J42" s="227"/>
      <c r="K42" s="228"/>
      <c r="L42" s="228"/>
      <c r="M42" s="229"/>
      <c r="N42" s="229"/>
      <c r="O42" s="215"/>
      <c r="P42" s="219"/>
      <c r="Q42" s="215"/>
      <c r="R42" s="227"/>
      <c r="S42" s="229"/>
      <c r="T42" s="215"/>
      <c r="U42" s="215"/>
      <c r="V42" s="215"/>
    </row>
    <row r="43" spans="1:22" ht="48">
      <c r="A43" s="55"/>
      <c r="B43" s="29" t="s">
        <v>160</v>
      </c>
      <c r="C43" s="28">
        <v>19413641559.88</v>
      </c>
      <c r="D43" s="28">
        <v>17823792482.980003</v>
      </c>
      <c r="E43" s="181">
        <v>-8.11566608907468</v>
      </c>
      <c r="F43" s="219"/>
      <c r="G43" s="225"/>
      <c r="H43" s="226"/>
      <c r="I43" s="219"/>
      <c r="J43" s="227"/>
      <c r="K43" s="228"/>
      <c r="L43" s="228"/>
      <c r="M43" s="229"/>
      <c r="N43" s="229"/>
      <c r="O43" s="215"/>
      <c r="P43" s="219"/>
      <c r="Q43" s="215"/>
      <c r="R43" s="227"/>
      <c r="S43" s="229"/>
      <c r="T43" s="215"/>
      <c r="U43" s="215"/>
      <c r="V43" s="215"/>
    </row>
    <row r="44" spans="1:22" ht="72">
      <c r="A44" s="55"/>
      <c r="B44" s="29" t="s">
        <v>161</v>
      </c>
      <c r="C44" s="28">
        <v>17643552148.369</v>
      </c>
      <c r="D44" s="28">
        <v>15881114094.408</v>
      </c>
      <c r="E44" s="181">
        <v>-9.854102098519634</v>
      </c>
      <c r="F44" s="219"/>
      <c r="G44" s="225"/>
      <c r="H44" s="226"/>
      <c r="I44" s="219"/>
      <c r="J44" s="227"/>
      <c r="K44" s="228"/>
      <c r="L44" s="228"/>
      <c r="M44" s="229"/>
      <c r="N44" s="229"/>
      <c r="O44" s="215"/>
      <c r="P44" s="219"/>
      <c r="Q44" s="215"/>
      <c r="R44" s="227"/>
      <c r="S44" s="229"/>
      <c r="T44" s="215"/>
      <c r="U44" s="215"/>
      <c r="V44" s="215"/>
    </row>
    <row r="45" spans="1:22" ht="48">
      <c r="A45" s="55"/>
      <c r="B45" s="29" t="s">
        <v>159</v>
      </c>
      <c r="C45" s="28">
        <v>17961909798.753</v>
      </c>
      <c r="D45" s="28">
        <v>14063852600.3</v>
      </c>
      <c r="E45" s="181">
        <v>-21.659759637767106</v>
      </c>
      <c r="F45" s="219"/>
      <c r="G45" s="225"/>
      <c r="H45" s="226"/>
      <c r="I45" s="219"/>
      <c r="J45" s="227"/>
      <c r="K45" s="228"/>
      <c r="L45" s="228"/>
      <c r="M45" s="229"/>
      <c r="N45" s="229"/>
      <c r="O45" s="215"/>
      <c r="P45" s="219"/>
      <c r="Q45" s="215"/>
      <c r="R45" s="227"/>
      <c r="S45" s="229"/>
      <c r="T45" s="215"/>
      <c r="U45" s="215"/>
      <c r="V45" s="215"/>
    </row>
    <row r="46" spans="1:22" ht="36">
      <c r="A46" s="55"/>
      <c r="B46" s="29" t="s">
        <v>146</v>
      </c>
      <c r="C46" s="28">
        <v>10141808256.082</v>
      </c>
      <c r="D46" s="28">
        <v>11682730031.62</v>
      </c>
      <c r="E46" s="182">
        <v>15.285477913457225</v>
      </c>
      <c r="F46" s="219"/>
      <c r="G46" s="225"/>
      <c r="H46" s="226"/>
      <c r="I46" s="219"/>
      <c r="J46" s="227"/>
      <c r="K46" s="228"/>
      <c r="L46" s="228"/>
      <c r="M46" s="229"/>
      <c r="N46" s="229"/>
      <c r="O46" s="215"/>
      <c r="P46" s="219"/>
      <c r="Q46" s="215"/>
      <c r="R46" s="227"/>
      <c r="S46" s="229"/>
      <c r="T46" s="215"/>
      <c r="U46" s="215"/>
      <c r="V46" s="215"/>
    </row>
    <row r="47" spans="1:22" ht="36">
      <c r="A47" s="55"/>
      <c r="B47" s="29" t="s">
        <v>150</v>
      </c>
      <c r="C47" s="28">
        <v>11932294224.585</v>
      </c>
      <c r="D47" s="28">
        <v>10662131572.270699</v>
      </c>
      <c r="E47" s="138">
        <v>-10.644748012476002</v>
      </c>
      <c r="F47" s="219"/>
      <c r="G47" s="225"/>
      <c r="H47" s="226"/>
      <c r="I47" s="219"/>
      <c r="J47" s="230"/>
      <c r="K47" s="231"/>
      <c r="L47" s="228"/>
      <c r="M47" s="229"/>
      <c r="N47" s="229"/>
      <c r="O47" s="215"/>
      <c r="P47" s="219"/>
      <c r="Q47" s="215"/>
      <c r="R47" s="230"/>
      <c r="S47" s="229"/>
      <c r="T47" s="215"/>
      <c r="U47" s="215"/>
      <c r="V47" s="215"/>
    </row>
    <row r="48" spans="1:22" ht="60">
      <c r="A48" s="55"/>
      <c r="B48" s="29" t="s">
        <v>148</v>
      </c>
      <c r="C48" s="28">
        <v>8526786017.647</v>
      </c>
      <c r="D48" s="28">
        <v>7797560096.013999</v>
      </c>
      <c r="E48" s="181">
        <v>-8.257477775754118</v>
      </c>
      <c r="F48" s="219"/>
      <c r="G48" s="225"/>
      <c r="H48" s="226"/>
      <c r="I48" s="219"/>
      <c r="J48" s="230"/>
      <c r="K48" s="231"/>
      <c r="L48" s="228"/>
      <c r="M48" s="229"/>
      <c r="N48" s="229"/>
      <c r="O48" s="215"/>
      <c r="P48" s="219"/>
      <c r="Q48" s="215"/>
      <c r="R48" s="230"/>
      <c r="S48" s="229"/>
      <c r="T48" s="215"/>
      <c r="U48" s="215"/>
      <c r="V48" s="215"/>
    </row>
    <row r="49" spans="1:22" ht="60">
      <c r="A49" s="55"/>
      <c r="B49" s="29" t="s">
        <v>69</v>
      </c>
      <c r="C49" s="28">
        <v>5411947535.810999</v>
      </c>
      <c r="D49" s="28">
        <v>5324910317.3</v>
      </c>
      <c r="E49" s="138">
        <v>-1.6082420964924626</v>
      </c>
      <c r="F49" s="219"/>
      <c r="G49" s="225"/>
      <c r="H49" s="226"/>
      <c r="I49" s="219"/>
      <c r="J49" s="230"/>
      <c r="K49" s="231"/>
      <c r="L49" s="228"/>
      <c r="M49" s="229"/>
      <c r="N49" s="229"/>
      <c r="O49" s="215"/>
      <c r="P49" s="219"/>
      <c r="Q49" s="215"/>
      <c r="R49" s="230"/>
      <c r="S49" s="229"/>
      <c r="T49" s="215"/>
      <c r="U49" s="215"/>
      <c r="V49" s="215"/>
    </row>
    <row r="50" spans="1:22" ht="60">
      <c r="A50" s="55"/>
      <c r="B50" s="29" t="s">
        <v>149</v>
      </c>
      <c r="C50" s="28">
        <v>4548747197.872999</v>
      </c>
      <c r="D50" s="28">
        <v>3833237174.000001</v>
      </c>
      <c r="E50" s="181">
        <v>-15.717552676399315</v>
      </c>
      <c r="F50" s="219"/>
      <c r="G50" s="225"/>
      <c r="H50" s="226"/>
      <c r="I50" s="219"/>
      <c r="J50" s="230"/>
      <c r="K50" s="231"/>
      <c r="L50" s="228"/>
      <c r="M50" s="229"/>
      <c r="N50" s="229"/>
      <c r="O50" s="215"/>
      <c r="P50" s="219"/>
      <c r="Q50" s="215"/>
      <c r="R50" s="230"/>
      <c r="S50" s="229"/>
      <c r="T50" s="215"/>
      <c r="U50" s="215"/>
      <c r="V50" s="215"/>
    </row>
    <row r="51" spans="2:22" ht="12.75">
      <c r="B51" s="86" t="s">
        <v>205</v>
      </c>
      <c r="C51" s="28">
        <v>7599444752.433001</v>
      </c>
      <c r="D51" s="28">
        <v>6724849674.499999</v>
      </c>
      <c r="E51" s="138">
        <v>-10.896037171783767</v>
      </c>
      <c r="F51" s="219"/>
      <c r="G51" s="225"/>
      <c r="H51" s="226"/>
      <c r="I51" s="219"/>
      <c r="J51" s="230"/>
      <c r="K51" s="231"/>
      <c r="L51" s="228"/>
      <c r="M51" s="229"/>
      <c r="N51" s="229"/>
      <c r="O51" s="215"/>
      <c r="P51" s="219"/>
      <c r="Q51" s="215"/>
      <c r="R51" s="230"/>
      <c r="S51" s="229"/>
      <c r="T51" s="215"/>
      <c r="U51" s="215"/>
      <c r="V51" s="215"/>
    </row>
    <row r="52" spans="2:22" ht="12.75">
      <c r="B52" s="30" t="s">
        <v>36</v>
      </c>
      <c r="C52" s="31">
        <v>135331733993.659</v>
      </c>
      <c r="D52" s="31">
        <v>121979986293.2927</v>
      </c>
      <c r="E52" s="139">
        <v>-9.772577397075455</v>
      </c>
      <c r="F52" s="215"/>
      <c r="G52" s="215"/>
      <c r="H52" s="226"/>
      <c r="I52" s="219"/>
      <c r="J52" s="230"/>
      <c r="K52" s="231"/>
      <c r="L52" s="228"/>
      <c r="M52" s="229"/>
      <c r="N52" s="229"/>
      <c r="O52" s="215"/>
      <c r="P52" s="215"/>
      <c r="Q52" s="215"/>
      <c r="R52" s="230"/>
      <c r="S52" s="229"/>
      <c r="T52" s="215"/>
      <c r="U52" s="215"/>
      <c r="V52" s="215"/>
    </row>
    <row r="53" spans="6:22" ht="12.75">
      <c r="F53" s="215"/>
      <c r="G53" s="233"/>
      <c r="H53" s="215"/>
      <c r="I53" s="215"/>
      <c r="J53" s="232"/>
      <c r="K53" s="234"/>
      <c r="L53" s="236"/>
      <c r="M53" s="215"/>
      <c r="N53" s="215"/>
      <c r="O53" s="215"/>
      <c r="P53" s="215"/>
      <c r="Q53" s="215"/>
      <c r="R53" s="232"/>
      <c r="S53" s="229"/>
      <c r="T53" s="229"/>
      <c r="U53" s="229"/>
      <c r="V53" s="229"/>
    </row>
    <row r="54" spans="6:22" ht="12.75">
      <c r="F54" s="215"/>
      <c r="G54" s="233"/>
      <c r="H54" s="215"/>
      <c r="I54" s="215"/>
      <c r="J54" s="232"/>
      <c r="K54" s="234"/>
      <c r="L54" s="236"/>
      <c r="M54" s="215"/>
      <c r="N54" s="215"/>
      <c r="O54" s="215"/>
      <c r="P54" s="215"/>
      <c r="Q54" s="215"/>
      <c r="R54" s="232"/>
      <c r="S54" s="229"/>
      <c r="T54" s="229"/>
      <c r="U54" s="229"/>
      <c r="V54" s="229"/>
    </row>
    <row r="55" spans="6:22" ht="12.75">
      <c r="F55" s="215"/>
      <c r="G55" s="233"/>
      <c r="H55" s="215"/>
      <c r="I55" s="215"/>
      <c r="J55" s="232"/>
      <c r="K55" s="234"/>
      <c r="L55" s="234"/>
      <c r="M55" s="215"/>
      <c r="N55" s="215"/>
      <c r="O55" s="215"/>
      <c r="P55" s="215"/>
      <c r="Q55" s="215"/>
      <c r="R55" s="232"/>
      <c r="S55" s="229"/>
      <c r="T55" s="229"/>
      <c r="U55" s="229"/>
      <c r="V55" s="229"/>
    </row>
    <row r="56" spans="6:22" ht="12.75">
      <c r="F56" s="215"/>
      <c r="G56" s="233"/>
      <c r="H56" s="215"/>
      <c r="I56" s="215"/>
      <c r="J56" s="232"/>
      <c r="K56" s="234"/>
      <c r="L56" s="237"/>
      <c r="M56" s="215"/>
      <c r="N56" s="215"/>
      <c r="O56" s="215"/>
      <c r="P56" s="215"/>
      <c r="Q56" s="215"/>
      <c r="R56" s="232"/>
      <c r="S56" s="229"/>
      <c r="T56" s="229"/>
      <c r="U56" s="229"/>
      <c r="V56" s="229"/>
    </row>
    <row r="57" spans="6:22" ht="12.75">
      <c r="F57" s="215"/>
      <c r="G57" s="238"/>
      <c r="H57" s="215"/>
      <c r="I57" s="215"/>
      <c r="J57" s="232"/>
      <c r="K57" s="234"/>
      <c r="L57" s="237"/>
      <c r="M57" s="215"/>
      <c r="N57" s="215"/>
      <c r="O57" s="215"/>
      <c r="P57" s="215"/>
      <c r="Q57" s="215"/>
      <c r="R57" s="232"/>
      <c r="S57" s="229"/>
      <c r="T57" s="229"/>
      <c r="U57" s="229"/>
      <c r="V57" s="229"/>
    </row>
    <row r="58" spans="6:22" ht="12.75">
      <c r="F58" s="215"/>
      <c r="G58" s="238"/>
      <c r="H58" s="215"/>
      <c r="I58" s="215"/>
      <c r="J58" s="232"/>
      <c r="K58" s="234"/>
      <c r="L58" s="235"/>
      <c r="M58" s="215"/>
      <c r="N58" s="215"/>
      <c r="O58" s="215"/>
      <c r="P58" s="215"/>
      <c r="Q58" s="215"/>
      <c r="R58" s="215"/>
      <c r="S58" s="215"/>
      <c r="T58" s="215"/>
      <c r="U58" s="215"/>
      <c r="V58" s="226"/>
    </row>
    <row r="59" spans="6:22" ht="12.75">
      <c r="F59" s="215"/>
      <c r="G59" s="238"/>
      <c r="H59" s="215"/>
      <c r="I59" s="215"/>
      <c r="J59" s="232"/>
      <c r="K59" s="234"/>
      <c r="L59" s="235"/>
      <c r="M59" s="215"/>
      <c r="N59" s="215"/>
      <c r="O59" s="215"/>
      <c r="P59" s="215"/>
      <c r="Q59" s="215"/>
      <c r="R59" s="215"/>
      <c r="S59" s="215"/>
      <c r="T59" s="215"/>
      <c r="U59" s="215"/>
      <c r="V59" s="226"/>
    </row>
    <row r="60" spans="6:22" ht="12.75">
      <c r="F60" s="215"/>
      <c r="G60" s="215"/>
      <c r="H60" s="215"/>
      <c r="I60" s="215"/>
      <c r="J60" s="232"/>
      <c r="K60" s="234"/>
      <c r="L60" s="237"/>
      <c r="M60" s="215"/>
      <c r="N60" s="215"/>
      <c r="O60" s="215"/>
      <c r="P60" s="215"/>
      <c r="Q60" s="215"/>
      <c r="R60" s="215"/>
      <c r="S60" s="215"/>
      <c r="T60" s="215"/>
      <c r="U60" s="215"/>
      <c r="V60" s="215"/>
    </row>
    <row r="61" spans="6:22" ht="12.75">
      <c r="F61" s="215"/>
      <c r="G61" s="215"/>
      <c r="H61" s="215"/>
      <c r="I61" s="215"/>
      <c r="J61" s="232"/>
      <c r="K61" s="234"/>
      <c r="L61" s="234"/>
      <c r="M61" s="215"/>
      <c r="N61" s="215"/>
      <c r="O61" s="215"/>
      <c r="P61" s="215"/>
      <c r="Q61" s="215"/>
      <c r="R61" s="215"/>
      <c r="S61" s="215"/>
      <c r="T61" s="215"/>
      <c r="U61" s="215"/>
      <c r="V61" s="215"/>
    </row>
    <row r="62" spans="6:22" ht="12.75">
      <c r="F62" s="215"/>
      <c r="G62" s="215"/>
      <c r="H62" s="215"/>
      <c r="I62" s="215"/>
      <c r="J62" s="232"/>
      <c r="K62" s="234"/>
      <c r="L62" s="237"/>
      <c r="M62" s="215"/>
      <c r="N62" s="215"/>
      <c r="O62" s="215"/>
      <c r="P62" s="215"/>
      <c r="Q62" s="215"/>
      <c r="R62" s="215"/>
      <c r="S62" s="215"/>
      <c r="T62" s="215"/>
      <c r="U62" s="215"/>
      <c r="V62" s="215"/>
    </row>
    <row r="63" spans="6:22" ht="12.75">
      <c r="F63" s="215"/>
      <c r="G63" s="215"/>
      <c r="H63" s="215"/>
      <c r="I63" s="215"/>
      <c r="J63" s="232"/>
      <c r="K63" s="234"/>
      <c r="L63" s="237"/>
      <c r="M63" s="215"/>
      <c r="N63" s="215"/>
      <c r="O63" s="215"/>
      <c r="P63" s="215"/>
      <c r="Q63" s="215"/>
      <c r="R63" s="215"/>
      <c r="S63" s="215"/>
      <c r="T63" s="215"/>
      <c r="U63" s="215"/>
      <c r="V63" s="215"/>
    </row>
    <row r="64" spans="6:22" ht="12.75">
      <c r="F64" s="215"/>
      <c r="G64" s="215"/>
      <c r="H64" s="215"/>
      <c r="I64" s="215"/>
      <c r="J64" s="232"/>
      <c r="K64" s="234"/>
      <c r="L64" s="237"/>
      <c r="M64" s="215"/>
      <c r="N64" s="215"/>
      <c r="O64" s="215"/>
      <c r="P64" s="215"/>
      <c r="Q64" s="215"/>
      <c r="R64" s="215"/>
      <c r="S64" s="215"/>
      <c r="T64" s="215"/>
      <c r="U64" s="215"/>
      <c r="V64" s="215"/>
    </row>
    <row r="65" spans="6:22" ht="12.75">
      <c r="F65" s="215"/>
      <c r="G65" s="215"/>
      <c r="H65" s="215"/>
      <c r="I65" s="215"/>
      <c r="J65" s="232"/>
      <c r="K65" s="234"/>
      <c r="L65" s="234"/>
      <c r="M65" s="215"/>
      <c r="N65" s="215"/>
      <c r="O65" s="215"/>
      <c r="P65" s="215"/>
      <c r="Q65" s="215"/>
      <c r="R65" s="215"/>
      <c r="S65" s="215"/>
      <c r="T65" s="215"/>
      <c r="U65" s="215"/>
      <c r="V65" s="215"/>
    </row>
    <row r="66" spans="6:22" ht="12.75">
      <c r="F66" s="215"/>
      <c r="G66" s="215"/>
      <c r="H66" s="215"/>
      <c r="I66" s="215"/>
      <c r="J66" s="232"/>
      <c r="K66" s="234"/>
      <c r="L66" s="237"/>
      <c r="M66" s="215"/>
      <c r="N66" s="215"/>
      <c r="O66" s="215"/>
      <c r="P66" s="215"/>
      <c r="Q66" s="215"/>
      <c r="R66" s="215"/>
      <c r="S66" s="215"/>
      <c r="T66" s="215"/>
      <c r="U66" s="215"/>
      <c r="V66" s="215"/>
    </row>
    <row r="67" spans="6:22" ht="12.75">
      <c r="F67" s="215"/>
      <c r="G67" s="215"/>
      <c r="H67" s="215"/>
      <c r="I67" s="215"/>
      <c r="J67" s="232"/>
      <c r="K67" s="234"/>
      <c r="L67" s="237"/>
      <c r="M67" s="215"/>
      <c r="N67" s="215"/>
      <c r="O67" s="215"/>
      <c r="P67" s="215"/>
      <c r="Q67" s="215"/>
      <c r="R67" s="215"/>
      <c r="S67" s="215"/>
      <c r="T67" s="215"/>
      <c r="U67" s="215"/>
      <c r="V67" s="215"/>
    </row>
    <row r="68" spans="6:22" ht="12.75">
      <c r="F68" s="215"/>
      <c r="G68" s="215"/>
      <c r="H68" s="215"/>
      <c r="I68" s="215"/>
      <c r="J68" s="232"/>
      <c r="K68" s="234"/>
      <c r="L68" s="237"/>
      <c r="M68" s="215"/>
      <c r="N68" s="215"/>
      <c r="O68" s="215"/>
      <c r="P68" s="215"/>
      <c r="Q68" s="215"/>
      <c r="R68" s="215"/>
      <c r="S68" s="215"/>
      <c r="T68" s="215"/>
      <c r="U68" s="215"/>
      <c r="V68" s="215"/>
    </row>
    <row r="69" spans="6:22" ht="12.75">
      <c r="F69" s="215"/>
      <c r="G69" s="215"/>
      <c r="H69" s="215"/>
      <c r="I69" s="215"/>
      <c r="J69" s="232"/>
      <c r="K69" s="234"/>
      <c r="L69" s="237"/>
      <c r="M69" s="215"/>
      <c r="N69" s="215"/>
      <c r="O69" s="215"/>
      <c r="P69" s="215"/>
      <c r="Q69" s="215"/>
      <c r="R69" s="215"/>
      <c r="S69" s="215"/>
      <c r="T69" s="215"/>
      <c r="U69" s="215"/>
      <c r="V69" s="215"/>
    </row>
    <row r="70" spans="10:12" ht="12.75">
      <c r="J70" s="216" t="s">
        <v>44</v>
      </c>
      <c r="K70" s="217" t="s">
        <v>70</v>
      </c>
      <c r="L70" s="54"/>
    </row>
  </sheetData>
  <mergeCells count="3">
    <mergeCell ref="B40:B41"/>
    <mergeCell ref="C40:D40"/>
    <mergeCell ref="E40:E41"/>
  </mergeCells>
  <printOptions/>
  <pageMargins left="0.7" right="0.7" top="0.75" bottom="0.75" header="0.3" footer="0.3"/>
  <pageSetup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53"/>
  <sheetViews>
    <sheetView showGridLines="0" workbookViewId="0" topLeftCell="A1">
      <selection activeCell="A4" sqref="A4"/>
    </sheetView>
  </sheetViews>
  <sheetFormatPr defaultColWidth="9.140625" defaultRowHeight="12.75"/>
  <cols>
    <col min="1" max="1" width="9.140625" style="4" customWidth="1"/>
    <col min="2" max="2" width="31.00390625" style="4" customWidth="1"/>
    <col min="3" max="4" width="20.00390625" style="4" customWidth="1"/>
    <col min="5" max="5" width="21.00390625" style="4" customWidth="1"/>
    <col min="6" max="6" width="19.421875" style="4" customWidth="1"/>
    <col min="7" max="7" width="9.28125" style="4" customWidth="1"/>
    <col min="8" max="9" width="9.421875" style="4" bestFit="1" customWidth="1"/>
    <col min="10" max="14" width="13.421875" style="4" bestFit="1" customWidth="1"/>
    <col min="15" max="16384" width="9.140625" style="4" customWidth="1"/>
  </cols>
  <sheetData>
    <row r="1" spans="3:8" ht="12">
      <c r="C1" s="5"/>
      <c r="D1" s="5"/>
      <c r="E1" s="5"/>
      <c r="F1" s="5"/>
      <c r="G1" s="5"/>
      <c r="H1" s="5"/>
    </row>
    <row r="2" spans="2:17" ht="15" customHeight="1">
      <c r="B2" s="33"/>
      <c r="C2" s="61">
        <v>2012</v>
      </c>
      <c r="D2" s="61">
        <v>2021</v>
      </c>
      <c r="E2" s="239">
        <v>2022</v>
      </c>
      <c r="F2" s="242"/>
      <c r="G2" s="243"/>
      <c r="H2" s="243"/>
      <c r="I2" s="243"/>
      <c r="J2" s="243"/>
      <c r="K2" s="243"/>
      <c r="L2" s="243"/>
      <c r="M2" s="243"/>
      <c r="N2" s="243"/>
      <c r="O2" s="243"/>
      <c r="P2" s="243"/>
      <c r="Q2" s="243"/>
    </row>
    <row r="3" spans="2:17" ht="15" customHeight="1">
      <c r="B3" s="25" t="s">
        <v>50</v>
      </c>
      <c r="C3" s="63">
        <v>78997998447.89996</v>
      </c>
      <c r="D3" s="153">
        <v>68129295422.214</v>
      </c>
      <c r="E3" s="240">
        <v>63144612167.32469</v>
      </c>
      <c r="F3" s="34"/>
      <c r="G3" s="241"/>
      <c r="H3" s="34"/>
      <c r="I3" s="243"/>
      <c r="J3" s="243"/>
      <c r="K3" s="243"/>
      <c r="L3" s="243"/>
      <c r="M3" s="243"/>
      <c r="N3" s="243"/>
      <c r="O3" s="243"/>
      <c r="P3" s="243"/>
      <c r="Q3" s="243"/>
    </row>
    <row r="4" spans="2:17" ht="15" customHeight="1">
      <c r="B4" s="25" t="s">
        <v>48</v>
      </c>
      <c r="C4" s="63">
        <v>27171963567</v>
      </c>
      <c r="D4" s="153">
        <v>29606720448.376</v>
      </c>
      <c r="E4" s="240">
        <v>27637576372.08</v>
      </c>
      <c r="F4" s="34"/>
      <c r="G4" s="241"/>
      <c r="H4" s="34"/>
      <c r="I4" s="244"/>
      <c r="J4" s="243"/>
      <c r="K4" s="243"/>
      <c r="L4" s="243"/>
      <c r="M4" s="243"/>
      <c r="N4" s="243"/>
      <c r="O4" s="243"/>
      <c r="P4" s="243"/>
      <c r="Q4" s="243"/>
    </row>
    <row r="5" spans="2:17" ht="15" customHeight="1">
      <c r="B5" s="25" t="s">
        <v>49</v>
      </c>
      <c r="C5" s="63">
        <v>35424547568.5</v>
      </c>
      <c r="D5" s="153">
        <v>32995095453.302006</v>
      </c>
      <c r="E5" s="240">
        <v>26936384016.188</v>
      </c>
      <c r="F5" s="34"/>
      <c r="G5" s="241"/>
      <c r="H5" s="34"/>
      <c r="I5" s="243"/>
      <c r="J5" s="242"/>
      <c r="K5" s="229"/>
      <c r="L5" s="229"/>
      <c r="M5" s="245"/>
      <c r="N5" s="245"/>
      <c r="O5" s="241"/>
      <c r="P5" s="243"/>
      <c r="Q5" s="243"/>
    </row>
    <row r="6" spans="2:17" ht="15" customHeight="1">
      <c r="B6" s="25" t="s">
        <v>45</v>
      </c>
      <c r="C6" s="63">
        <v>5722417327.900001</v>
      </c>
      <c r="D6" s="153">
        <v>3233666195.0339994</v>
      </c>
      <c r="E6" s="240">
        <v>3002932009.6</v>
      </c>
      <c r="F6" s="34"/>
      <c r="G6" s="241"/>
      <c r="H6" s="34"/>
      <c r="I6" s="243"/>
      <c r="J6" s="243"/>
      <c r="K6" s="243"/>
      <c r="L6" s="243"/>
      <c r="M6" s="243"/>
      <c r="N6" s="243"/>
      <c r="O6" s="243"/>
      <c r="P6" s="243"/>
      <c r="Q6" s="243"/>
    </row>
    <row r="7" spans="2:17" ht="15" customHeight="1">
      <c r="B7" s="25" t="s">
        <v>47</v>
      </c>
      <c r="C7" s="63">
        <v>1394714067</v>
      </c>
      <c r="D7" s="153">
        <v>866212818.9269999</v>
      </c>
      <c r="E7" s="240">
        <v>904341929.1</v>
      </c>
      <c r="F7" s="34"/>
      <c r="G7" s="241"/>
      <c r="H7" s="34"/>
      <c r="I7" s="243"/>
      <c r="J7" s="243"/>
      <c r="K7" s="243"/>
      <c r="L7" s="243"/>
      <c r="M7" s="243"/>
      <c r="N7" s="243"/>
      <c r="O7" s="243"/>
      <c r="P7" s="243"/>
      <c r="Q7" s="243"/>
    </row>
    <row r="8" spans="2:17" ht="15" customHeight="1">
      <c r="B8" s="25" t="s">
        <v>46</v>
      </c>
      <c r="C8" s="63">
        <v>120167442</v>
      </c>
      <c r="D8" s="153">
        <v>216405264.667</v>
      </c>
      <c r="E8" s="240">
        <v>344694729</v>
      </c>
      <c r="F8" s="34"/>
      <c r="G8" s="241"/>
      <c r="H8" s="34"/>
      <c r="I8" s="243"/>
      <c r="J8" s="242"/>
      <c r="K8" s="229"/>
      <c r="L8" s="229"/>
      <c r="M8" s="245"/>
      <c r="N8" s="245"/>
      <c r="O8" s="241"/>
      <c r="P8" s="243"/>
      <c r="Q8" s="243"/>
    </row>
    <row r="9" spans="2:17" ht="15" customHeight="1">
      <c r="B9" s="35"/>
      <c r="C9" s="24"/>
      <c r="D9" s="24"/>
      <c r="E9" s="24"/>
      <c r="F9" s="34"/>
      <c r="G9" s="241"/>
      <c r="H9" s="34"/>
      <c r="I9" s="243"/>
      <c r="J9" s="242"/>
      <c r="K9" s="243"/>
      <c r="L9" s="229"/>
      <c r="M9" s="243"/>
      <c r="N9" s="245"/>
      <c r="O9" s="241"/>
      <c r="P9" s="243"/>
      <c r="Q9" s="243"/>
    </row>
    <row r="10" spans="2:15" ht="15" customHeight="1">
      <c r="B10" s="81" t="s">
        <v>275</v>
      </c>
      <c r="C10" s="24"/>
      <c r="D10" s="24"/>
      <c r="E10" s="24"/>
      <c r="F10" s="34"/>
      <c r="I10" s="14"/>
      <c r="J10" s="36"/>
      <c r="K10" s="36"/>
      <c r="O10" s="39"/>
    </row>
    <row r="11" spans="2:11" ht="15" customHeight="1">
      <c r="B11" s="88" t="s">
        <v>137</v>
      </c>
      <c r="C11" s="24"/>
      <c r="D11" s="24"/>
      <c r="E11" s="24"/>
      <c r="F11" s="34"/>
      <c r="I11" s="14"/>
      <c r="J11" s="36"/>
      <c r="K11" s="36"/>
    </row>
    <row r="12" spans="9:11" ht="12">
      <c r="I12" s="35"/>
      <c r="J12" s="24"/>
      <c r="K12" s="24"/>
    </row>
    <row r="13" spans="9:11" ht="12">
      <c r="I13" s="35"/>
      <c r="J13" s="24"/>
      <c r="K13" s="24"/>
    </row>
    <row r="14" spans="9:11" ht="12">
      <c r="I14" s="35"/>
      <c r="J14" s="24"/>
      <c r="K14" s="24"/>
    </row>
    <row r="15" spans="9:11" ht="12">
      <c r="I15" s="35"/>
      <c r="J15" s="24"/>
      <c r="K15" s="24"/>
    </row>
    <row r="16" spans="9:11" ht="12">
      <c r="I16" s="35"/>
      <c r="J16" s="24"/>
      <c r="K16" s="24"/>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c r="B52" s="99" t="s">
        <v>209</v>
      </c>
    </row>
    <row r="53" ht="12">
      <c r="B53" s="23" t="s">
        <v>142</v>
      </c>
    </row>
  </sheetData>
  <printOptions headings="1"/>
  <pageMargins left="0.44431372549019615" right="0.44431372549019615" top="0.44431372549019615" bottom="0.44431372549019615" header="0.5098039215686275" footer="0.509803921568627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H52"/>
  <sheetViews>
    <sheetView showGridLines="0" workbookViewId="0" topLeftCell="A1">
      <selection activeCell="R20" sqref="R20"/>
    </sheetView>
  </sheetViews>
  <sheetFormatPr defaultColWidth="9.140625" defaultRowHeight="12.75"/>
  <cols>
    <col min="1" max="1" width="9.140625" style="4" customWidth="1"/>
    <col min="2" max="2" width="31.00390625" style="4" customWidth="1"/>
    <col min="3" max="3" width="20.00390625" style="4" customWidth="1"/>
    <col min="4" max="4" width="21.00390625" style="4" customWidth="1"/>
    <col min="5" max="5" width="19.421875" style="4" customWidth="1"/>
    <col min="6" max="8" width="11.28125" style="4" customWidth="1"/>
    <col min="9" max="10" width="13.421875" style="4" bestFit="1" customWidth="1"/>
    <col min="11" max="11" width="9.140625" style="4" customWidth="1"/>
    <col min="12" max="17" width="11.7109375" style="4" customWidth="1"/>
    <col min="18" max="18" width="12.00390625" style="4" bestFit="1" customWidth="1"/>
    <col min="19" max="16384" width="9.140625" style="4" customWidth="1"/>
  </cols>
  <sheetData>
    <row r="1" ht="12"/>
    <row r="2" spans="3:8" ht="12.75">
      <c r="C2" s="142">
        <v>2022</v>
      </c>
      <c r="D2" s="38"/>
      <c r="H2" s="38"/>
    </row>
    <row r="3" spans="11:34" ht="12">
      <c r="K3" s="243"/>
      <c r="L3" s="243"/>
      <c r="M3" s="243"/>
      <c r="N3" s="243"/>
      <c r="O3" s="243"/>
      <c r="P3" s="243"/>
      <c r="Q3" s="243"/>
      <c r="R3" s="243"/>
      <c r="S3" s="243"/>
      <c r="T3" s="243"/>
      <c r="U3" s="243"/>
      <c r="V3" s="243"/>
      <c r="W3" s="243"/>
      <c r="X3" s="243"/>
      <c r="Y3" s="243"/>
      <c r="Z3" s="243"/>
      <c r="AA3" s="243"/>
      <c r="AB3" s="243"/>
      <c r="AC3" s="243"/>
      <c r="AD3" s="243"/>
      <c r="AE3" s="243"/>
      <c r="AF3" s="243"/>
      <c r="AG3" s="243"/>
      <c r="AH3" s="243"/>
    </row>
    <row r="4" spans="1:34" ht="12">
      <c r="A4" s="37"/>
      <c r="C4" s="22" t="s">
        <v>50</v>
      </c>
      <c r="D4" s="22" t="s">
        <v>49</v>
      </c>
      <c r="E4" s="22" t="s">
        <v>48</v>
      </c>
      <c r="F4" s="22" t="s">
        <v>47</v>
      </c>
      <c r="G4" s="22" t="s">
        <v>45</v>
      </c>
      <c r="H4" s="22" t="s">
        <v>46</v>
      </c>
      <c r="I4" s="4" t="s">
        <v>36</v>
      </c>
      <c r="K4" s="4" t="s">
        <v>165</v>
      </c>
      <c r="L4" s="22" t="s">
        <v>50</v>
      </c>
      <c r="M4" s="22" t="s">
        <v>49</v>
      </c>
      <c r="N4" s="22" t="s">
        <v>48</v>
      </c>
      <c r="O4" s="22" t="s">
        <v>47</v>
      </c>
      <c r="P4" s="22" t="s">
        <v>45</v>
      </c>
      <c r="Q4" s="22" t="s">
        <v>46</v>
      </c>
      <c r="R4" s="243"/>
      <c r="S4" s="243"/>
      <c r="T4" s="243"/>
      <c r="U4" s="243"/>
      <c r="V4" s="243"/>
      <c r="W4" s="243"/>
      <c r="X4" s="243"/>
      <c r="Y4" s="243"/>
      <c r="Z4" s="243"/>
      <c r="AA4" s="243"/>
      <c r="AB4" s="243"/>
      <c r="AC4" s="243"/>
      <c r="AD4" s="243"/>
      <c r="AE4" s="243"/>
      <c r="AF4" s="243"/>
      <c r="AG4" s="243"/>
      <c r="AH4" s="243"/>
    </row>
    <row r="5" spans="1:34" ht="12">
      <c r="A5" s="37"/>
      <c r="B5" s="4" t="s">
        <v>168</v>
      </c>
      <c r="C5" s="83">
        <f>SUM(C7:C21)</f>
        <v>63144612167.32469</v>
      </c>
      <c r="D5" s="83">
        <f aca="true" t="shared" si="0" ref="D5:H5">SUM(D7:D21)</f>
        <v>26936384016.188</v>
      </c>
      <c r="E5" s="83">
        <f t="shared" si="0"/>
        <v>27637576372.08</v>
      </c>
      <c r="F5" s="83">
        <f t="shared" si="0"/>
        <v>904341929.1</v>
      </c>
      <c r="G5" s="83">
        <f t="shared" si="0"/>
        <v>3002932009.6000004</v>
      </c>
      <c r="H5" s="83">
        <f t="shared" si="0"/>
        <v>344694729</v>
      </c>
      <c r="I5" s="38">
        <f>SUM(C5:H5)</f>
        <v>121970541223.29271</v>
      </c>
      <c r="K5" s="4" t="s">
        <v>168</v>
      </c>
      <c r="L5" s="141">
        <f>100*(C5/$I5)</f>
        <v>51.77037958020143</v>
      </c>
      <c r="M5" s="141">
        <f>100*(D5/$I5)</f>
        <v>22.084335894579073</v>
      </c>
      <c r="N5" s="141">
        <f>100*(E5/$I5)</f>
        <v>22.659222542501972</v>
      </c>
      <c r="O5" s="141">
        <f>100*(F5/$I5)</f>
        <v>0.741442909107382</v>
      </c>
      <c r="P5" s="141">
        <f>100*(G5/$I5)</f>
        <v>2.4620141711944217</v>
      </c>
      <c r="Q5" s="141">
        <f>100*(H5/$I5)</f>
        <v>0.28260490241571024</v>
      </c>
      <c r="R5" s="247"/>
      <c r="S5" s="248"/>
      <c r="T5" s="248"/>
      <c r="U5" s="248"/>
      <c r="V5" s="248"/>
      <c r="W5" s="248"/>
      <c r="X5" s="244"/>
      <c r="Y5" s="243"/>
      <c r="Z5" s="243"/>
      <c r="AA5" s="243"/>
      <c r="AB5" s="243"/>
      <c r="AC5" s="243"/>
      <c r="AD5" s="243"/>
      <c r="AE5" s="243"/>
      <c r="AF5" s="243"/>
      <c r="AG5" s="243"/>
      <c r="AH5" s="243"/>
    </row>
    <row r="6" spans="1:34" ht="12">
      <c r="A6" s="37"/>
      <c r="C6" s="83"/>
      <c r="D6" s="83"/>
      <c r="E6" s="83"/>
      <c r="F6" s="83"/>
      <c r="G6" s="83"/>
      <c r="H6" s="83"/>
      <c r="I6" s="38"/>
      <c r="K6" s="22"/>
      <c r="L6" s="43"/>
      <c r="M6" s="39"/>
      <c r="N6" s="39"/>
      <c r="O6" s="39"/>
      <c r="P6" s="39"/>
      <c r="Q6" s="39"/>
      <c r="R6" s="247"/>
      <c r="S6" s="248"/>
      <c r="T6" s="248"/>
      <c r="U6" s="248"/>
      <c r="V6" s="248"/>
      <c r="W6" s="248"/>
      <c r="X6" s="244"/>
      <c r="Y6" s="243"/>
      <c r="Z6" s="243"/>
      <c r="AA6" s="243"/>
      <c r="AB6" s="243"/>
      <c r="AC6" s="243"/>
      <c r="AD6" s="243"/>
      <c r="AE6" s="243"/>
      <c r="AF6" s="243"/>
      <c r="AG6" s="243"/>
      <c r="AH6" s="243"/>
    </row>
    <row r="7" spans="1:34" ht="12">
      <c r="A7" s="37"/>
      <c r="B7" s="4" t="s">
        <v>1</v>
      </c>
      <c r="C7" s="83">
        <v>4896143018</v>
      </c>
      <c r="D7" s="83">
        <v>575523872</v>
      </c>
      <c r="E7" s="83">
        <v>1955175188</v>
      </c>
      <c r="F7" s="83">
        <v>29510931</v>
      </c>
      <c r="G7" s="83">
        <v>56346894</v>
      </c>
      <c r="H7" s="83">
        <v>46374265</v>
      </c>
      <c r="I7" s="38">
        <f>SUM(C7:H7)</f>
        <v>7559074168</v>
      </c>
      <c r="K7" s="4" t="str">
        <f>B7</f>
        <v>Belgium</v>
      </c>
      <c r="L7" s="141">
        <f>100*(C7/$I7)</f>
        <v>64.77172877502582</v>
      </c>
      <c r="M7" s="141">
        <f>100*(D7/$I7)</f>
        <v>7.613682035775998</v>
      </c>
      <c r="N7" s="141">
        <f>100*(E7/$I7)</f>
        <v>25.86527324043052</v>
      </c>
      <c r="O7" s="141">
        <f>100*(F7/$I7)</f>
        <v>0.3904040408140099</v>
      </c>
      <c r="P7" s="141">
        <f>100*(G7/$I7)</f>
        <v>0.745420573309554</v>
      </c>
      <c r="Q7" s="141">
        <f>100*(H7/$I7)</f>
        <v>0.6134913346440921</v>
      </c>
      <c r="R7" s="247"/>
      <c r="S7" s="248"/>
      <c r="T7" s="248"/>
      <c r="U7" s="248"/>
      <c r="V7" s="248"/>
      <c r="W7" s="248"/>
      <c r="X7" s="244"/>
      <c r="Y7" s="243"/>
      <c r="Z7" s="243"/>
      <c r="AA7" s="243"/>
      <c r="AB7" s="243"/>
      <c r="AC7" s="243"/>
      <c r="AD7" s="243"/>
      <c r="AE7" s="243"/>
      <c r="AF7" s="243"/>
      <c r="AG7" s="243"/>
      <c r="AH7" s="243"/>
    </row>
    <row r="8" spans="1:34" ht="12">
      <c r="A8" s="37"/>
      <c r="B8" s="4" t="s">
        <v>37</v>
      </c>
      <c r="C8" s="83">
        <v>573699250</v>
      </c>
      <c r="D8" s="83">
        <v>3003829059</v>
      </c>
      <c r="E8" s="83">
        <v>151819433</v>
      </c>
      <c r="F8" s="83">
        <v>47841284</v>
      </c>
      <c r="G8" s="83">
        <v>9762779</v>
      </c>
      <c r="H8" s="83">
        <v>187740</v>
      </c>
      <c r="I8" s="4">
        <f aca="true" t="shared" si="1" ref="I8:I21">SUM(C8:H8)</f>
        <v>3787139545</v>
      </c>
      <c r="K8" s="4" t="str">
        <f>B8</f>
        <v>Bulgaria</v>
      </c>
      <c r="L8" s="141">
        <f>100*(C8/$I8)</f>
        <v>15.148616605834627</v>
      </c>
      <c r="M8" s="141">
        <f>100*(D8/$I8)</f>
        <v>79.31656658825335</v>
      </c>
      <c r="N8" s="141">
        <f>100*(E8/$I8)</f>
        <v>4.008815392092979</v>
      </c>
      <c r="O8" s="141">
        <f>100*(F8/$I8)</f>
        <v>1.2632564348774216</v>
      </c>
      <c r="P8" s="141">
        <f>100*(G8/$I8)</f>
        <v>0.25778767547368</v>
      </c>
      <c r="Q8" s="141">
        <f>100*(H8/$I8)</f>
        <v>0.004957303467939679</v>
      </c>
      <c r="R8" s="243"/>
      <c r="S8" s="248"/>
      <c r="T8" s="248"/>
      <c r="U8" s="248"/>
      <c r="V8" s="248"/>
      <c r="W8" s="248"/>
      <c r="X8" s="244"/>
      <c r="Y8" s="243"/>
      <c r="Z8" s="243"/>
      <c r="AA8" s="243"/>
      <c r="AB8" s="243"/>
      <c r="AC8" s="243"/>
      <c r="AD8" s="243"/>
      <c r="AE8" s="243"/>
      <c r="AF8" s="243"/>
      <c r="AG8" s="243"/>
      <c r="AH8" s="243"/>
    </row>
    <row r="9" spans="1:34" ht="12">
      <c r="A9" s="37"/>
      <c r="B9" s="4" t="s">
        <v>233</v>
      </c>
      <c r="C9" s="83">
        <v>18750331</v>
      </c>
      <c r="D9" s="83">
        <v>1363540</v>
      </c>
      <c r="E9" s="172" t="s">
        <v>0</v>
      </c>
      <c r="F9" s="172" t="s">
        <v>0</v>
      </c>
      <c r="G9" s="83">
        <v>328807</v>
      </c>
      <c r="H9" s="172" t="s">
        <v>0</v>
      </c>
      <c r="I9" s="4">
        <f t="shared" si="1"/>
        <v>20442678</v>
      </c>
      <c r="K9" s="4" t="str">
        <f>B9</f>
        <v>Czechia (¹)(²)(³)</v>
      </c>
      <c r="L9" s="141">
        <f>100*(C9/$I9)</f>
        <v>91.72150048051434</v>
      </c>
      <c r="M9" s="141">
        <f>100*(D9/$I9)</f>
        <v>6.67006543858882</v>
      </c>
      <c r="N9" s="141"/>
      <c r="O9" s="141"/>
      <c r="P9" s="141">
        <f>100*(G9/$I9)</f>
        <v>1.6084340808968374</v>
      </c>
      <c r="Q9" s="141"/>
      <c r="R9" s="243"/>
      <c r="S9" s="248"/>
      <c r="T9" s="248"/>
      <c r="U9" s="248"/>
      <c r="V9" s="248"/>
      <c r="W9" s="248"/>
      <c r="X9" s="244"/>
      <c r="Y9" s="243"/>
      <c r="Z9" s="243"/>
      <c r="AA9" s="243"/>
      <c r="AB9" s="243"/>
      <c r="AC9" s="243"/>
      <c r="AD9" s="243"/>
      <c r="AE9" s="243"/>
      <c r="AF9" s="243"/>
      <c r="AG9" s="243"/>
      <c r="AH9" s="243"/>
    </row>
    <row r="10" spans="1:34" ht="12">
      <c r="A10" s="37"/>
      <c r="B10" s="4" t="s">
        <v>227</v>
      </c>
      <c r="C10" s="83">
        <v>26281237602.599995</v>
      </c>
      <c r="D10" s="83">
        <v>5310925439</v>
      </c>
      <c r="E10" s="83">
        <v>10190592619</v>
      </c>
      <c r="F10" s="83">
        <v>163674985</v>
      </c>
      <c r="G10" s="83">
        <v>2171024219.6000004</v>
      </c>
      <c r="H10" s="172" t="s">
        <v>0</v>
      </c>
      <c r="I10" s="4">
        <f t="shared" si="1"/>
        <v>44117454865.19999</v>
      </c>
      <c r="K10" s="4" t="str">
        <f>B10</f>
        <v>Germany (¹)</v>
      </c>
      <c r="L10" s="141">
        <f>100*(C10/$I10)</f>
        <v>59.571064747279266</v>
      </c>
      <c r="M10" s="141">
        <f>100*(D10/$I10)</f>
        <v>12.038150104595625</v>
      </c>
      <c r="N10" s="141">
        <f>100*(E10/$I10)</f>
        <v>23.09877723032109</v>
      </c>
      <c r="O10" s="141">
        <f>100*(F10/$I10)</f>
        <v>0.370998248879283</v>
      </c>
      <c r="P10" s="141">
        <f>100*(G10/$I10)</f>
        <v>4.921009668924742</v>
      </c>
      <c r="Q10" s="141"/>
      <c r="R10" s="243"/>
      <c r="S10" s="248"/>
      <c r="T10" s="248"/>
      <c r="U10" s="248"/>
      <c r="V10" s="248"/>
      <c r="W10" s="248"/>
      <c r="X10" s="244"/>
      <c r="Y10" s="243"/>
      <c r="Z10" s="243"/>
      <c r="AA10" s="243"/>
      <c r="AB10" s="243"/>
      <c r="AC10" s="243"/>
      <c r="AD10" s="243"/>
      <c r="AE10" s="243"/>
      <c r="AF10" s="243"/>
      <c r="AG10" s="243"/>
      <c r="AH10" s="243"/>
    </row>
    <row r="11" spans="1:34" ht="12">
      <c r="A11" s="37"/>
      <c r="B11" s="4" t="s">
        <v>8</v>
      </c>
      <c r="C11" s="83">
        <v>4996008927</v>
      </c>
      <c r="D11" s="83">
        <v>894341002</v>
      </c>
      <c r="E11" s="83">
        <v>370000086</v>
      </c>
      <c r="F11" s="83">
        <v>162214752</v>
      </c>
      <c r="G11" s="83">
        <v>53353286</v>
      </c>
      <c r="H11" s="83">
        <v>117353641</v>
      </c>
      <c r="I11" s="4">
        <f t="shared" si="1"/>
        <v>6593271694</v>
      </c>
      <c r="K11" s="4" t="str">
        <f>B11</f>
        <v>France</v>
      </c>
      <c r="L11" s="141">
        <f>100*(C11/$I11)</f>
        <v>75.77435238330101</v>
      </c>
      <c r="M11" s="141">
        <f>100*(D11/$I11)</f>
        <v>13.564449388819618</v>
      </c>
      <c r="N11" s="141">
        <f>100*(E11/$I11)</f>
        <v>5.611782786635457</v>
      </c>
      <c r="O11" s="141">
        <f>100*(F11/$I11)</f>
        <v>2.4603074092581148</v>
      </c>
      <c r="P11" s="141">
        <f>100*(G11/$I11)</f>
        <v>0.8092080605225548</v>
      </c>
      <c r="Q11" s="141">
        <f>100*(H11/$I11)</f>
        <v>1.7798999714632417</v>
      </c>
      <c r="R11" s="243"/>
      <c r="S11" s="248"/>
      <c r="T11" s="248"/>
      <c r="U11" s="248"/>
      <c r="V11" s="248"/>
      <c r="W11" s="248"/>
      <c r="X11" s="244"/>
      <c r="Y11" s="243"/>
      <c r="Z11" s="243"/>
      <c r="AA11" s="243"/>
      <c r="AB11" s="243"/>
      <c r="AC11" s="243"/>
      <c r="AD11" s="243"/>
      <c r="AE11" s="243"/>
      <c r="AF11" s="243"/>
      <c r="AG11" s="243"/>
      <c r="AH11" s="243"/>
    </row>
    <row r="12" spans="1:34" ht="12">
      <c r="A12" s="37"/>
      <c r="B12" s="4" t="s">
        <v>228</v>
      </c>
      <c r="C12" s="83">
        <v>107037117</v>
      </c>
      <c r="D12" s="83">
        <v>409213750</v>
      </c>
      <c r="E12" s="83">
        <v>55136969</v>
      </c>
      <c r="F12" s="83">
        <v>23134192</v>
      </c>
      <c r="G12" s="83">
        <v>808482</v>
      </c>
      <c r="H12" s="172" t="s">
        <v>0</v>
      </c>
      <c r="I12" s="4">
        <f>SUM(C12:H12)</f>
        <v>595330510</v>
      </c>
      <c r="K12" s="4" t="str">
        <f>B12</f>
        <v>Croatia (¹)</v>
      </c>
      <c r="L12" s="141">
        <f>100*(C12/$I12)</f>
        <v>17.979444225023844</v>
      </c>
      <c r="M12" s="141">
        <f>100*(D12/$I12)</f>
        <v>68.73723807637543</v>
      </c>
      <c r="N12" s="141">
        <f>100*(E12/$I12)</f>
        <v>9.261572869833262</v>
      </c>
      <c r="O12" s="141">
        <f>100*(F12/$I12)</f>
        <v>3.885940937245094</v>
      </c>
      <c r="P12" s="141">
        <f>100*(G12/$I12)</f>
        <v>0.13580389152237468</v>
      </c>
      <c r="Q12" s="141"/>
      <c r="R12" s="243"/>
      <c r="S12" s="248"/>
      <c r="T12" s="248"/>
      <c r="U12" s="248"/>
      <c r="V12" s="248"/>
      <c r="W12" s="248"/>
      <c r="X12" s="244"/>
      <c r="Y12" s="243"/>
      <c r="Z12" s="243"/>
      <c r="AA12" s="243"/>
      <c r="AB12" s="243"/>
      <c r="AC12" s="243"/>
      <c r="AD12" s="243"/>
      <c r="AE12" s="243"/>
      <c r="AF12" s="243"/>
      <c r="AG12" s="243"/>
      <c r="AH12" s="243"/>
    </row>
    <row r="13" spans="1:34" ht="12">
      <c r="A13" s="37"/>
      <c r="B13" s="4" t="s">
        <v>237</v>
      </c>
      <c r="C13" s="83">
        <v>179352936.72470003</v>
      </c>
      <c r="D13" s="83">
        <v>8174013.188</v>
      </c>
      <c r="E13" s="83">
        <v>10291200.080000002</v>
      </c>
      <c r="F13" s="83">
        <v>2169437.1</v>
      </c>
      <c r="G13" s="172" t="s">
        <v>0</v>
      </c>
      <c r="H13" s="172" t="s">
        <v>0</v>
      </c>
      <c r="I13" s="4">
        <f t="shared" si="1"/>
        <v>199987587.09270003</v>
      </c>
      <c r="K13" s="4" t="str">
        <f>B13</f>
        <v>Luxembourg (¹)(⁴)</v>
      </c>
      <c r="L13" s="141">
        <f>100*(C13/$I13)</f>
        <v>89.68203443624967</v>
      </c>
      <c r="M13" s="141">
        <f>100*(D13/$I13)</f>
        <v>4.087260267914082</v>
      </c>
      <c r="N13" s="141">
        <f>100*(E13/$I13)</f>
        <v>5.145919419103613</v>
      </c>
      <c r="O13" s="141">
        <f>100*(F13/$I13)</f>
        <v>1.084785876732641</v>
      </c>
      <c r="P13" s="141"/>
      <c r="Q13" s="141"/>
      <c r="R13" s="243"/>
      <c r="S13" s="248"/>
      <c r="T13" s="248"/>
      <c r="U13" s="248"/>
      <c r="V13" s="248"/>
      <c r="W13" s="248"/>
      <c r="X13" s="244"/>
      <c r="Y13" s="243"/>
      <c r="Z13" s="243"/>
      <c r="AA13" s="243"/>
      <c r="AB13" s="243"/>
      <c r="AC13" s="243"/>
      <c r="AD13" s="243"/>
      <c r="AE13" s="243"/>
      <c r="AF13" s="243"/>
      <c r="AG13" s="243"/>
      <c r="AH13" s="243"/>
    </row>
    <row r="14" spans="1:34" ht="12">
      <c r="A14" s="37"/>
      <c r="B14" s="4" t="s">
        <v>229</v>
      </c>
      <c r="C14" s="83">
        <v>399788584</v>
      </c>
      <c r="D14" s="83">
        <v>901102798</v>
      </c>
      <c r="E14" s="83">
        <v>133233386</v>
      </c>
      <c r="F14" s="83">
        <v>74185063</v>
      </c>
      <c r="G14" s="83">
        <v>43963</v>
      </c>
      <c r="H14" s="172" t="s">
        <v>0</v>
      </c>
      <c r="I14" s="4">
        <f t="shared" si="1"/>
        <v>1508353794</v>
      </c>
      <c r="K14" s="4" t="str">
        <f>B14</f>
        <v>Hungary (¹)</v>
      </c>
      <c r="L14" s="141">
        <f>100*(C14/$I14)</f>
        <v>26.504960944196092</v>
      </c>
      <c r="M14" s="141">
        <f>100*(D14/$I14)</f>
        <v>59.74081157779088</v>
      </c>
      <c r="N14" s="141">
        <f>100*(E14/$I14)</f>
        <v>8.833032842160902</v>
      </c>
      <c r="O14" s="141">
        <f>100*(F14/$I14)</f>
        <v>4.9182800013562336</v>
      </c>
      <c r="P14" s="141">
        <f>100*(G14/$I14)</f>
        <v>0.00291463449589069</v>
      </c>
      <c r="Q14" s="141"/>
      <c r="R14" s="243"/>
      <c r="S14" s="248"/>
      <c r="T14" s="248"/>
      <c r="U14" s="248"/>
      <c r="V14" s="248"/>
      <c r="W14" s="248"/>
      <c r="X14" s="244"/>
      <c r="Y14" s="243"/>
      <c r="Z14" s="243"/>
      <c r="AA14" s="243"/>
      <c r="AB14" s="243"/>
      <c r="AC14" s="243"/>
      <c r="AD14" s="243"/>
      <c r="AE14" s="243"/>
      <c r="AF14" s="243"/>
      <c r="AG14" s="243"/>
      <c r="AH14" s="243"/>
    </row>
    <row r="15" spans="1:34" ht="12">
      <c r="A15" s="37"/>
      <c r="B15" s="4" t="s">
        <v>14</v>
      </c>
      <c r="C15" s="83">
        <v>23282649418</v>
      </c>
      <c r="D15" s="83">
        <v>6779460226</v>
      </c>
      <c r="E15" s="83">
        <v>14141812372</v>
      </c>
      <c r="F15" s="83">
        <v>183510707</v>
      </c>
      <c r="G15" s="83">
        <v>163447921</v>
      </c>
      <c r="H15" s="83">
        <v>115985</v>
      </c>
      <c r="I15" s="4">
        <f t="shared" si="1"/>
        <v>44550996629</v>
      </c>
      <c r="K15" s="4" t="str">
        <f>B15</f>
        <v>Netherlands</v>
      </c>
      <c r="L15" s="141">
        <f>100*(C15/$I15)</f>
        <v>52.26067019754257</v>
      </c>
      <c r="M15" s="141">
        <f>100*(D15/$I15)</f>
        <v>15.217303178324372</v>
      </c>
      <c r="N15" s="141">
        <f>100*(E15/$I15)</f>
        <v>31.742976458565998</v>
      </c>
      <c r="O15" s="141">
        <f>100*(F15/$I15)</f>
        <v>0.4119115640177299</v>
      </c>
      <c r="P15" s="141">
        <f>100*(G15/$I15)</f>
        <v>0.366878259449768</v>
      </c>
      <c r="Q15" s="141"/>
      <c r="R15" s="243"/>
      <c r="S15" s="248"/>
      <c r="T15" s="248"/>
      <c r="U15" s="248"/>
      <c r="V15" s="248"/>
      <c r="W15" s="248"/>
      <c r="X15" s="244"/>
      <c r="Y15" s="243"/>
      <c r="Z15" s="243"/>
      <c r="AA15" s="243"/>
      <c r="AB15" s="243"/>
      <c r="AC15" s="243"/>
      <c r="AD15" s="243"/>
      <c r="AE15" s="243"/>
      <c r="AF15" s="243"/>
      <c r="AG15" s="243"/>
      <c r="AH15" s="243"/>
    </row>
    <row r="16" spans="1:34" ht="12">
      <c r="A16" s="37"/>
      <c r="B16" s="4" t="s">
        <v>189</v>
      </c>
      <c r="C16" s="83">
        <v>474581868</v>
      </c>
      <c r="D16" s="83">
        <v>706049530</v>
      </c>
      <c r="E16" s="83">
        <v>30817647</v>
      </c>
      <c r="F16" s="83">
        <v>21865558</v>
      </c>
      <c r="G16" s="83">
        <v>1992</v>
      </c>
      <c r="H16" s="172" t="s">
        <v>0</v>
      </c>
      <c r="I16" s="4">
        <f t="shared" si="1"/>
        <v>1233316595</v>
      </c>
      <c r="K16" s="4" t="str">
        <f>B16</f>
        <v>Austria (¹)</v>
      </c>
      <c r="L16" s="141">
        <f>100*(C16/$I16)</f>
        <v>38.48013315672607</v>
      </c>
      <c r="M16" s="141">
        <f>100*(D16/$I16)</f>
        <v>57.24803613787424</v>
      </c>
      <c r="N16" s="141">
        <f>100*(E16/$I16)</f>
        <v>2.4987620473881647</v>
      </c>
      <c r="O16" s="141">
        <f>100*(F16/$I16)</f>
        <v>1.7729071423059868</v>
      </c>
      <c r="P16" s="141">
        <f>100*(G16/$I16)</f>
        <v>0.0001615157055435551</v>
      </c>
      <c r="Q16" s="141"/>
      <c r="R16" s="243"/>
      <c r="S16" s="248"/>
      <c r="T16" s="248"/>
      <c r="U16" s="248"/>
      <c r="V16" s="248"/>
      <c r="W16" s="248"/>
      <c r="X16" s="244"/>
      <c r="Y16" s="243"/>
      <c r="Z16" s="243"/>
      <c r="AA16" s="243"/>
      <c r="AB16" s="243"/>
      <c r="AC16" s="243"/>
      <c r="AD16" s="243"/>
      <c r="AE16" s="243"/>
      <c r="AF16" s="243"/>
      <c r="AG16" s="243"/>
      <c r="AH16" s="243"/>
    </row>
    <row r="17" spans="1:34" ht="12">
      <c r="A17" s="37"/>
      <c r="B17" s="4" t="s">
        <v>234</v>
      </c>
      <c r="C17" s="83">
        <v>10276497</v>
      </c>
      <c r="D17" s="83">
        <v>16520730</v>
      </c>
      <c r="E17" s="83">
        <v>13472254</v>
      </c>
      <c r="F17" s="172" t="s">
        <v>0</v>
      </c>
      <c r="G17" s="83">
        <v>49450</v>
      </c>
      <c r="H17" s="172" t="s">
        <v>0</v>
      </c>
      <c r="I17" s="4">
        <f t="shared" si="1"/>
        <v>40318931</v>
      </c>
      <c r="K17" s="4" t="str">
        <f>B17</f>
        <v>Poland (¹)(³)</v>
      </c>
      <c r="L17" s="141">
        <f>100*(C17/$I17)</f>
        <v>25.488019511231585</v>
      </c>
      <c r="M17" s="141">
        <f>100*(D17/$I17)</f>
        <v>40.975119107200534</v>
      </c>
      <c r="N17" s="141">
        <f>100*(E17/$I17)</f>
        <v>33.4142142806316</v>
      </c>
      <c r="O17" s="141"/>
      <c r="P17" s="141"/>
      <c r="Q17" s="141"/>
      <c r="R17" s="243"/>
      <c r="S17" s="248"/>
      <c r="T17" s="248"/>
      <c r="U17" s="248"/>
      <c r="V17" s="248"/>
      <c r="W17" s="248"/>
      <c r="X17" s="244"/>
      <c r="Y17" s="243"/>
      <c r="Z17" s="243"/>
      <c r="AA17" s="243"/>
      <c r="AB17" s="243"/>
      <c r="AC17" s="243"/>
      <c r="AD17" s="243"/>
      <c r="AE17" s="243"/>
      <c r="AF17" s="243"/>
      <c r="AG17" s="243"/>
      <c r="AH17" s="243"/>
    </row>
    <row r="18" spans="1:34" ht="12">
      <c r="A18" s="37"/>
      <c r="B18" s="4" t="s">
        <v>230</v>
      </c>
      <c r="C18" s="83">
        <v>1906843945</v>
      </c>
      <c r="D18" s="83">
        <v>8095926438</v>
      </c>
      <c r="E18" s="83">
        <v>557042677</v>
      </c>
      <c r="F18" s="83">
        <v>196235020</v>
      </c>
      <c r="G18" s="83">
        <v>661112</v>
      </c>
      <c r="H18" s="172" t="s">
        <v>0</v>
      </c>
      <c r="I18" s="4">
        <f t="shared" si="1"/>
        <v>10756709192</v>
      </c>
      <c r="K18" s="4" t="str">
        <f>B18</f>
        <v>Romania (¹)</v>
      </c>
      <c r="L18" s="141">
        <f>100*(C18/$I18)</f>
        <v>17.727019583444363</v>
      </c>
      <c r="M18" s="141">
        <f>100*(D18/$I18)</f>
        <v>75.26397054613243</v>
      </c>
      <c r="N18" s="141">
        <f>100*(E18/$I18)</f>
        <v>5.17856034831066</v>
      </c>
      <c r="O18" s="141">
        <f>100*(F18/$I18)</f>
        <v>1.8243034788552646</v>
      </c>
      <c r="P18" s="141">
        <f>100*(G18/$I18)</f>
        <v>0.006146043257278755</v>
      </c>
      <c r="Q18" s="141"/>
      <c r="R18" s="243"/>
      <c r="S18" s="248"/>
      <c r="T18" s="248"/>
      <c r="U18" s="248"/>
      <c r="V18" s="248"/>
      <c r="W18" s="248"/>
      <c r="X18" s="244"/>
      <c r="Y18" s="243"/>
      <c r="Z18" s="243"/>
      <c r="AA18" s="243"/>
      <c r="AB18" s="243"/>
      <c r="AC18" s="243"/>
      <c r="AD18" s="243"/>
      <c r="AE18" s="243"/>
      <c r="AF18" s="243"/>
      <c r="AG18" s="243"/>
      <c r="AH18" s="243"/>
    </row>
    <row r="19" spans="1:34" ht="12">
      <c r="A19" s="37"/>
      <c r="B19" s="4" t="s">
        <v>235</v>
      </c>
      <c r="C19" s="83">
        <v>18242673</v>
      </c>
      <c r="D19" s="83">
        <v>86456789</v>
      </c>
      <c r="E19" s="83">
        <v>28182541</v>
      </c>
      <c r="F19" s="172" t="s">
        <v>0</v>
      </c>
      <c r="G19" s="83">
        <v>547103104</v>
      </c>
      <c r="H19" s="172" t="s">
        <v>0</v>
      </c>
      <c r="I19" s="4">
        <f aca="true" t="shared" si="2" ref="I19">SUM(C19:H19)</f>
        <v>679985107</v>
      </c>
      <c r="K19" s="4" t="str">
        <f>B19</f>
        <v>Slovakia (¹)(³)</v>
      </c>
      <c r="L19" s="141">
        <f>100*(C19/$I19)</f>
        <v>2.6828047867818965</v>
      </c>
      <c r="M19" s="141">
        <f>100*(D19/$I19)</f>
        <v>12.714512142984333</v>
      </c>
      <c r="N19" s="141">
        <f>100*(E19/$I19)</f>
        <v>4.144582095972287</v>
      </c>
      <c r="O19" s="141"/>
      <c r="P19" s="141">
        <f>100*(G19/$I19)</f>
        <v>80.45810097426148</v>
      </c>
      <c r="Q19" s="141"/>
      <c r="R19" s="243"/>
      <c r="S19" s="248"/>
      <c r="T19" s="248"/>
      <c r="U19" s="248"/>
      <c r="V19" s="248"/>
      <c r="W19" s="248"/>
      <c r="X19" s="244"/>
      <c r="Y19" s="243"/>
      <c r="Z19" s="243"/>
      <c r="AA19" s="243"/>
      <c r="AB19" s="243"/>
      <c r="AC19" s="243"/>
      <c r="AD19" s="243"/>
      <c r="AE19" s="243"/>
      <c r="AF19" s="243"/>
      <c r="AG19" s="243"/>
      <c r="AH19" s="243"/>
    </row>
    <row r="20" spans="1:34" ht="12">
      <c r="A20" s="15"/>
      <c r="B20" s="4" t="s">
        <v>242</v>
      </c>
      <c r="C20" s="171" t="s">
        <v>0</v>
      </c>
      <c r="D20" s="83">
        <v>147496830</v>
      </c>
      <c r="E20" s="171" t="s">
        <v>0</v>
      </c>
      <c r="F20" s="171" t="s">
        <v>0</v>
      </c>
      <c r="G20" s="171" t="s">
        <v>0</v>
      </c>
      <c r="H20" s="83">
        <v>46393020</v>
      </c>
      <c r="I20" s="4">
        <f t="shared" si="1"/>
        <v>193889850</v>
      </c>
      <c r="K20" s="4" t="str">
        <f>B20</f>
        <v>Finland (⁵)</v>
      </c>
      <c r="L20" s="141"/>
      <c r="M20" s="141">
        <f>100*(D20/$I20)</f>
        <v>76.07248651747372</v>
      </c>
      <c r="N20" s="141"/>
      <c r="O20" s="141"/>
      <c r="P20" s="141"/>
      <c r="Q20" s="141">
        <f>100*(H20/$I20)</f>
        <v>23.92751348252629</v>
      </c>
      <c r="R20" s="243"/>
      <c r="S20" s="248"/>
      <c r="T20" s="248"/>
      <c r="U20" s="248"/>
      <c r="V20" s="248"/>
      <c r="W20" s="248"/>
      <c r="X20" s="244"/>
      <c r="Y20" s="243"/>
      <c r="Z20" s="243"/>
      <c r="AA20" s="243"/>
      <c r="AB20" s="243"/>
      <c r="AC20" s="243"/>
      <c r="AD20" s="243"/>
      <c r="AE20" s="243"/>
      <c r="AF20" s="243"/>
      <c r="AG20" s="243"/>
      <c r="AH20" s="243"/>
    </row>
    <row r="21" spans="1:34" ht="12">
      <c r="A21" s="15"/>
      <c r="B21" s="4" t="s">
        <v>238</v>
      </c>
      <c r="C21" s="171" t="s">
        <v>0</v>
      </c>
      <c r="D21" s="171" t="s">
        <v>0</v>
      </c>
      <c r="E21" s="171" t="s">
        <v>0</v>
      </c>
      <c r="F21" s="171" t="s">
        <v>0</v>
      </c>
      <c r="G21" s="171" t="s">
        <v>0</v>
      </c>
      <c r="H21" s="83">
        <v>134270078</v>
      </c>
      <c r="I21" s="4">
        <f t="shared" si="1"/>
        <v>134270078</v>
      </c>
      <c r="K21" s="4" t="str">
        <f>B21</f>
        <v>Sweden (⁶)</v>
      </c>
      <c r="L21" s="141"/>
      <c r="M21" s="141"/>
      <c r="N21" s="141"/>
      <c r="O21" s="141"/>
      <c r="P21" s="141"/>
      <c r="Q21" s="141">
        <f>100*(H21/$I21)</f>
        <v>100</v>
      </c>
      <c r="R21" s="243"/>
      <c r="S21" s="248"/>
      <c r="T21" s="248"/>
      <c r="U21" s="248"/>
      <c r="V21" s="248"/>
      <c r="W21" s="248"/>
      <c r="X21" s="244"/>
      <c r="Y21" s="243"/>
      <c r="Z21" s="243"/>
      <c r="AA21" s="243"/>
      <c r="AB21" s="243"/>
      <c r="AC21" s="243"/>
      <c r="AD21" s="243"/>
      <c r="AE21" s="243"/>
      <c r="AF21" s="243"/>
      <c r="AG21" s="243"/>
      <c r="AH21" s="243"/>
    </row>
    <row r="22" spans="1:34" ht="12">
      <c r="A22" s="15"/>
      <c r="C22" s="170"/>
      <c r="D22" s="170"/>
      <c r="E22" s="170"/>
      <c r="F22" s="170"/>
      <c r="G22" s="170"/>
      <c r="H22" s="170"/>
      <c r="K22" s="221"/>
      <c r="L22" s="246"/>
      <c r="M22" s="246"/>
      <c r="N22" s="246"/>
      <c r="O22" s="246"/>
      <c r="P22" s="246"/>
      <c r="Q22" s="246"/>
      <c r="R22" s="243"/>
      <c r="S22" s="248"/>
      <c r="T22" s="248"/>
      <c r="U22" s="248"/>
      <c r="V22" s="248"/>
      <c r="W22" s="248"/>
      <c r="X22" s="244"/>
      <c r="Y22" s="243"/>
      <c r="Z22" s="243"/>
      <c r="AA22" s="243"/>
      <c r="AB22" s="243"/>
      <c r="AC22" s="243"/>
      <c r="AD22" s="243"/>
      <c r="AE22" s="243"/>
      <c r="AF22" s="243"/>
      <c r="AG22" s="243"/>
      <c r="AH22" s="243"/>
    </row>
    <row r="23" spans="1:34" ht="12">
      <c r="A23" s="15"/>
      <c r="C23" s="170"/>
      <c r="D23" s="170"/>
      <c r="E23" s="170"/>
      <c r="F23" s="170"/>
      <c r="G23" s="170"/>
      <c r="H23" s="170"/>
      <c r="K23" s="221"/>
      <c r="L23" s="246"/>
      <c r="M23" s="246"/>
      <c r="N23" s="246"/>
      <c r="O23" s="246"/>
      <c r="P23" s="246"/>
      <c r="Q23" s="246"/>
      <c r="R23" s="243"/>
      <c r="S23" s="248"/>
      <c r="T23" s="248"/>
      <c r="U23" s="248"/>
      <c r="V23" s="248"/>
      <c r="W23" s="248"/>
      <c r="X23" s="244"/>
      <c r="Y23" s="243"/>
      <c r="Z23" s="243"/>
      <c r="AA23" s="243"/>
      <c r="AB23" s="243"/>
      <c r="AC23" s="243"/>
      <c r="AD23" s="243"/>
      <c r="AE23" s="243"/>
      <c r="AF23" s="243"/>
      <c r="AG23" s="243"/>
      <c r="AH23" s="243"/>
    </row>
    <row r="24" spans="1:34" ht="15.75">
      <c r="A24" s="15"/>
      <c r="B24" s="81" t="s">
        <v>276</v>
      </c>
      <c r="D24" s="6"/>
      <c r="E24" s="6"/>
      <c r="F24" s="6"/>
      <c r="G24" s="6"/>
      <c r="H24" s="6"/>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row>
    <row r="25" spans="1:34" ht="12.75">
      <c r="A25" s="15"/>
      <c r="B25" s="88" t="s">
        <v>135</v>
      </c>
      <c r="D25" s="6"/>
      <c r="E25" s="6"/>
      <c r="F25" s="6"/>
      <c r="G25" s="6"/>
      <c r="H25" s="6"/>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row>
    <row r="26" spans="3:34" ht="12">
      <c r="C26" s="6"/>
      <c r="D26" s="6"/>
      <c r="E26" s="6"/>
      <c r="F26" s="6"/>
      <c r="G26" s="6"/>
      <c r="H26" s="6"/>
      <c r="K26" s="249"/>
      <c r="L26" s="243"/>
      <c r="M26" s="250"/>
      <c r="N26" s="243"/>
      <c r="O26" s="243"/>
      <c r="P26" s="243"/>
      <c r="Q26" s="243"/>
      <c r="R26" s="243"/>
      <c r="S26" s="243"/>
      <c r="T26" s="243"/>
      <c r="U26" s="243"/>
      <c r="V26" s="243"/>
      <c r="W26" s="243"/>
      <c r="X26" s="243"/>
      <c r="Y26" s="243"/>
      <c r="Z26" s="243"/>
      <c r="AA26" s="243"/>
      <c r="AB26" s="243"/>
      <c r="AC26" s="243"/>
      <c r="AD26" s="243"/>
      <c r="AE26" s="243"/>
      <c r="AF26" s="243"/>
      <c r="AG26" s="243"/>
      <c r="AH26" s="243"/>
    </row>
    <row r="27" spans="2:34" ht="12">
      <c r="B27" s="200" t="s">
        <v>208</v>
      </c>
      <c r="C27" s="200"/>
      <c r="D27" s="200"/>
      <c r="E27" s="200"/>
      <c r="F27" s="200"/>
      <c r="G27" s="200"/>
      <c r="H27" s="200"/>
      <c r="I27" s="200"/>
      <c r="K27" s="243"/>
      <c r="L27" s="250"/>
      <c r="M27" s="250"/>
      <c r="N27" s="250"/>
      <c r="O27" s="250"/>
      <c r="P27" s="250"/>
      <c r="Q27" s="250"/>
      <c r="R27" s="243"/>
      <c r="S27" s="243"/>
      <c r="T27" s="243"/>
      <c r="U27" s="243"/>
      <c r="V27" s="243"/>
      <c r="W27" s="243"/>
      <c r="X27" s="243"/>
      <c r="Y27" s="243"/>
      <c r="Z27" s="243"/>
      <c r="AA27" s="243"/>
      <c r="AB27" s="243"/>
      <c r="AC27" s="243"/>
      <c r="AD27" s="243"/>
      <c r="AE27" s="243"/>
      <c r="AF27" s="243"/>
      <c r="AG27" s="243"/>
      <c r="AH27" s="243"/>
    </row>
    <row r="28" spans="2:34" ht="12">
      <c r="B28" s="99" t="s">
        <v>241</v>
      </c>
      <c r="C28" s="99"/>
      <c r="D28" s="99"/>
      <c r="E28" s="99"/>
      <c r="F28" s="99"/>
      <c r="G28" s="99"/>
      <c r="H28" s="99"/>
      <c r="I28" s="99"/>
      <c r="K28" s="243"/>
      <c r="L28" s="250"/>
      <c r="M28" s="250"/>
      <c r="N28" s="250"/>
      <c r="O28" s="250"/>
      <c r="P28" s="250"/>
      <c r="Q28" s="250"/>
      <c r="R28" s="243"/>
      <c r="S28" s="243"/>
      <c r="T28" s="243"/>
      <c r="U28" s="243"/>
      <c r="V28" s="243"/>
      <c r="W28" s="243"/>
      <c r="X28" s="243"/>
      <c r="Y28" s="243"/>
      <c r="Z28" s="243"/>
      <c r="AA28" s="243"/>
      <c r="AB28" s="243"/>
      <c r="AC28" s="243"/>
      <c r="AD28" s="243"/>
      <c r="AE28" s="243"/>
      <c r="AF28" s="243"/>
      <c r="AG28" s="243"/>
      <c r="AH28" s="243"/>
    </row>
    <row r="29" spans="2:34" ht="12">
      <c r="B29" s="99" t="s">
        <v>231</v>
      </c>
      <c r="C29" s="99"/>
      <c r="D29" s="99"/>
      <c r="E29" s="99"/>
      <c r="F29" s="99"/>
      <c r="G29" s="99"/>
      <c r="H29" s="99"/>
      <c r="I29" s="99"/>
      <c r="K29" s="221"/>
      <c r="L29" s="250"/>
      <c r="M29" s="250"/>
      <c r="N29" s="250"/>
      <c r="O29" s="250"/>
      <c r="P29" s="250"/>
      <c r="Q29" s="250"/>
      <c r="R29" s="243"/>
      <c r="S29" s="243"/>
      <c r="T29" s="243"/>
      <c r="U29" s="243"/>
      <c r="V29" s="243"/>
      <c r="W29" s="243"/>
      <c r="X29" s="243"/>
      <c r="Y29" s="243"/>
      <c r="Z29" s="243"/>
      <c r="AA29" s="243"/>
      <c r="AB29" s="243"/>
      <c r="AC29" s="243"/>
      <c r="AD29" s="243"/>
      <c r="AE29" s="243"/>
      <c r="AF29" s="243"/>
      <c r="AG29" s="243"/>
      <c r="AH29" s="243"/>
    </row>
    <row r="30" spans="2:34" ht="12">
      <c r="B30" s="99" t="s">
        <v>232</v>
      </c>
      <c r="C30" s="99"/>
      <c r="D30" s="99"/>
      <c r="E30" s="99"/>
      <c r="F30" s="99"/>
      <c r="G30" s="99"/>
      <c r="H30" s="99"/>
      <c r="I30" s="99"/>
      <c r="K30" s="221"/>
      <c r="L30" s="250"/>
      <c r="M30" s="250"/>
      <c r="N30" s="250"/>
      <c r="O30" s="250"/>
      <c r="P30" s="250"/>
      <c r="Q30" s="250"/>
      <c r="R30" s="243"/>
      <c r="S30" s="243"/>
      <c r="T30" s="243"/>
      <c r="U30" s="243"/>
      <c r="V30" s="243"/>
      <c r="W30" s="243"/>
      <c r="X30" s="243"/>
      <c r="Y30" s="243"/>
      <c r="Z30" s="243"/>
      <c r="AA30" s="243"/>
      <c r="AB30" s="243"/>
      <c r="AC30" s="243"/>
      <c r="AD30" s="243"/>
      <c r="AE30" s="243"/>
      <c r="AF30" s="243"/>
      <c r="AG30" s="243"/>
      <c r="AH30" s="243"/>
    </row>
    <row r="31" spans="2:34" ht="12">
      <c r="B31" s="99" t="s">
        <v>236</v>
      </c>
      <c r="C31" s="99"/>
      <c r="D31" s="99"/>
      <c r="E31" s="99"/>
      <c r="F31" s="99"/>
      <c r="G31" s="99"/>
      <c r="H31" s="99"/>
      <c r="I31" s="99"/>
      <c r="K31" s="221"/>
      <c r="L31" s="250"/>
      <c r="M31" s="250"/>
      <c r="N31" s="250"/>
      <c r="O31" s="250"/>
      <c r="P31" s="250"/>
      <c r="Q31" s="250"/>
      <c r="R31" s="243"/>
      <c r="S31" s="243"/>
      <c r="T31" s="243"/>
      <c r="U31" s="243"/>
      <c r="V31" s="243"/>
      <c r="W31" s="243"/>
      <c r="X31" s="243"/>
      <c r="Y31" s="243"/>
      <c r="Z31" s="243"/>
      <c r="AA31" s="243"/>
      <c r="AB31" s="243"/>
      <c r="AC31" s="243"/>
      <c r="AD31" s="243"/>
      <c r="AE31" s="243"/>
      <c r="AF31" s="243"/>
      <c r="AG31" s="243"/>
      <c r="AH31" s="243"/>
    </row>
    <row r="32" spans="2:34" ht="12">
      <c r="B32" s="99" t="s">
        <v>239</v>
      </c>
      <c r="C32" s="99"/>
      <c r="D32" s="99"/>
      <c r="E32" s="99"/>
      <c r="F32" s="99"/>
      <c r="G32" s="99"/>
      <c r="H32" s="99"/>
      <c r="I32" s="99"/>
      <c r="K32" s="221"/>
      <c r="L32" s="250"/>
      <c r="M32" s="250"/>
      <c r="N32" s="250"/>
      <c r="O32" s="250"/>
      <c r="P32" s="250"/>
      <c r="Q32" s="250"/>
      <c r="R32" s="243"/>
      <c r="S32" s="243"/>
      <c r="T32" s="243"/>
      <c r="U32" s="243"/>
      <c r="V32" s="243"/>
      <c r="W32" s="243"/>
      <c r="X32" s="243"/>
      <c r="Y32" s="243"/>
      <c r="Z32" s="243"/>
      <c r="AA32" s="243"/>
      <c r="AB32" s="243"/>
      <c r="AC32" s="243"/>
      <c r="AD32" s="243"/>
      <c r="AE32" s="243"/>
      <c r="AF32" s="243"/>
      <c r="AG32" s="243"/>
      <c r="AH32" s="243"/>
    </row>
    <row r="33" spans="2:34" ht="12">
      <c r="B33" s="99" t="s">
        <v>240</v>
      </c>
      <c r="C33" s="99"/>
      <c r="D33" s="99"/>
      <c r="E33" s="99"/>
      <c r="F33" s="99"/>
      <c r="G33" s="99"/>
      <c r="H33" s="99"/>
      <c r="I33" s="99"/>
      <c r="K33" s="221"/>
      <c r="L33" s="250"/>
      <c r="M33" s="250"/>
      <c r="N33" s="250"/>
      <c r="O33" s="250"/>
      <c r="P33" s="250"/>
      <c r="Q33" s="250"/>
      <c r="R33" s="243"/>
      <c r="S33" s="243"/>
      <c r="T33" s="243"/>
      <c r="U33" s="243"/>
      <c r="V33" s="243"/>
      <c r="W33" s="243"/>
      <c r="X33" s="243"/>
      <c r="Y33" s="243"/>
      <c r="Z33" s="243"/>
      <c r="AA33" s="243"/>
      <c r="AB33" s="243"/>
      <c r="AC33" s="243"/>
      <c r="AD33" s="243"/>
      <c r="AE33" s="243"/>
      <c r="AF33" s="243"/>
      <c r="AG33" s="243"/>
      <c r="AH33" s="243"/>
    </row>
    <row r="34" spans="2:34" ht="12">
      <c r="B34" s="23" t="s">
        <v>142</v>
      </c>
      <c r="K34" s="221"/>
      <c r="L34" s="250"/>
      <c r="M34" s="250"/>
      <c r="N34" s="250"/>
      <c r="O34" s="250"/>
      <c r="P34" s="250"/>
      <c r="Q34" s="250"/>
      <c r="R34" s="243"/>
      <c r="S34" s="243"/>
      <c r="T34" s="243"/>
      <c r="U34" s="243"/>
      <c r="V34" s="243"/>
      <c r="W34" s="243"/>
      <c r="X34" s="243"/>
      <c r="Y34" s="243"/>
      <c r="Z34" s="243"/>
      <c r="AA34" s="243"/>
      <c r="AB34" s="243"/>
      <c r="AC34" s="243"/>
      <c r="AD34" s="243"/>
      <c r="AE34" s="243"/>
      <c r="AF34" s="243"/>
      <c r="AG34" s="243"/>
      <c r="AH34" s="243"/>
    </row>
    <row r="35" spans="11:34" ht="12">
      <c r="K35" s="221"/>
      <c r="L35" s="250"/>
      <c r="M35" s="250"/>
      <c r="N35" s="250"/>
      <c r="O35" s="250"/>
      <c r="P35" s="250"/>
      <c r="Q35" s="250"/>
      <c r="R35" s="243"/>
      <c r="S35" s="243"/>
      <c r="T35" s="243"/>
      <c r="U35" s="243"/>
      <c r="V35" s="243"/>
      <c r="W35" s="243"/>
      <c r="X35" s="243"/>
      <c r="Y35" s="243"/>
      <c r="Z35" s="243"/>
      <c r="AA35" s="243"/>
      <c r="AB35" s="243"/>
      <c r="AC35" s="243"/>
      <c r="AD35" s="243"/>
      <c r="AE35" s="243"/>
      <c r="AF35" s="243"/>
      <c r="AG35" s="243"/>
      <c r="AH35" s="243"/>
    </row>
    <row r="36" spans="11:34" ht="12">
      <c r="K36" s="221"/>
      <c r="L36" s="250"/>
      <c r="M36" s="250"/>
      <c r="N36" s="250"/>
      <c r="O36" s="250"/>
      <c r="P36" s="250"/>
      <c r="Q36" s="250"/>
      <c r="R36" s="243"/>
      <c r="S36" s="243"/>
      <c r="T36" s="243"/>
      <c r="U36" s="243"/>
      <c r="V36" s="243"/>
      <c r="W36" s="243"/>
      <c r="X36" s="243"/>
      <c r="Y36" s="243"/>
      <c r="Z36" s="243"/>
      <c r="AA36" s="243"/>
      <c r="AB36" s="243"/>
      <c r="AC36" s="243"/>
      <c r="AD36" s="243"/>
      <c r="AE36" s="243"/>
      <c r="AF36" s="243"/>
      <c r="AG36" s="243"/>
      <c r="AH36" s="243"/>
    </row>
    <row r="37" spans="11:34" ht="12">
      <c r="K37" s="221"/>
      <c r="L37" s="250"/>
      <c r="M37" s="250"/>
      <c r="N37" s="250"/>
      <c r="O37" s="250"/>
      <c r="P37" s="250"/>
      <c r="Q37" s="250"/>
      <c r="R37" s="243"/>
      <c r="S37" s="243"/>
      <c r="T37" s="243"/>
      <c r="U37" s="243"/>
      <c r="V37" s="243"/>
      <c r="W37" s="243"/>
      <c r="X37" s="243"/>
      <c r="Y37" s="243"/>
      <c r="Z37" s="243"/>
      <c r="AA37" s="243"/>
      <c r="AB37" s="243"/>
      <c r="AC37" s="243"/>
      <c r="AD37" s="243"/>
      <c r="AE37" s="243"/>
      <c r="AF37" s="243"/>
      <c r="AG37" s="243"/>
      <c r="AH37" s="243"/>
    </row>
    <row r="38" spans="11:34" ht="12">
      <c r="K38" s="221"/>
      <c r="L38" s="250"/>
      <c r="M38" s="250"/>
      <c r="N38" s="250"/>
      <c r="O38" s="250"/>
      <c r="P38" s="250"/>
      <c r="Q38" s="250"/>
      <c r="R38" s="243"/>
      <c r="S38" s="243"/>
      <c r="T38" s="243"/>
      <c r="U38" s="243"/>
      <c r="V38" s="243"/>
      <c r="W38" s="243"/>
      <c r="X38" s="243"/>
      <c r="Y38" s="243"/>
      <c r="Z38" s="243"/>
      <c r="AA38" s="243"/>
      <c r="AB38" s="243"/>
      <c r="AC38" s="243"/>
      <c r="AD38" s="243"/>
      <c r="AE38" s="243"/>
      <c r="AF38" s="243"/>
      <c r="AG38" s="243"/>
      <c r="AH38" s="243"/>
    </row>
    <row r="39" spans="11:34" ht="12">
      <c r="K39" s="221"/>
      <c r="L39" s="250"/>
      <c r="M39" s="250"/>
      <c r="N39" s="250"/>
      <c r="O39" s="250"/>
      <c r="P39" s="250"/>
      <c r="Q39" s="250"/>
      <c r="R39" s="243"/>
      <c r="S39" s="243"/>
      <c r="T39" s="243"/>
      <c r="U39" s="243"/>
      <c r="V39" s="243"/>
      <c r="W39" s="243"/>
      <c r="X39" s="243"/>
      <c r="Y39" s="243"/>
      <c r="Z39" s="243"/>
      <c r="AA39" s="243"/>
      <c r="AB39" s="243"/>
      <c r="AC39" s="243"/>
      <c r="AD39" s="243"/>
      <c r="AE39" s="243"/>
      <c r="AF39" s="243"/>
      <c r="AG39" s="243"/>
      <c r="AH39" s="243"/>
    </row>
    <row r="40" spans="11:34" ht="12">
      <c r="K40" s="221"/>
      <c r="L40" s="250"/>
      <c r="M40" s="250"/>
      <c r="N40" s="250"/>
      <c r="O40" s="250"/>
      <c r="P40" s="250"/>
      <c r="Q40" s="250"/>
      <c r="R40" s="243"/>
      <c r="S40" s="243"/>
      <c r="T40" s="243"/>
      <c r="U40" s="243"/>
      <c r="V40" s="243"/>
      <c r="W40" s="243"/>
      <c r="X40" s="243"/>
      <c r="Y40" s="243"/>
      <c r="Z40" s="243"/>
      <c r="AA40" s="243"/>
      <c r="AB40" s="243"/>
      <c r="AC40" s="243"/>
      <c r="AD40" s="243"/>
      <c r="AE40" s="243"/>
      <c r="AF40" s="243"/>
      <c r="AG40" s="243"/>
      <c r="AH40" s="243"/>
    </row>
    <row r="41" spans="11:34" ht="12">
      <c r="K41" s="221"/>
      <c r="L41" s="250"/>
      <c r="M41" s="250"/>
      <c r="N41" s="250"/>
      <c r="O41" s="250"/>
      <c r="P41" s="250"/>
      <c r="Q41" s="250"/>
      <c r="R41" s="243"/>
      <c r="S41" s="243"/>
      <c r="T41" s="243"/>
      <c r="U41" s="243"/>
      <c r="V41" s="243"/>
      <c r="W41" s="243"/>
      <c r="X41" s="243"/>
      <c r="Y41" s="243"/>
      <c r="Z41" s="243"/>
      <c r="AA41" s="243"/>
      <c r="AB41" s="243"/>
      <c r="AC41" s="243"/>
      <c r="AD41" s="243"/>
      <c r="AE41" s="243"/>
      <c r="AF41" s="243"/>
      <c r="AG41" s="243"/>
      <c r="AH41" s="243"/>
    </row>
    <row r="42" spans="11:34" ht="12">
      <c r="K42" s="221"/>
      <c r="L42" s="250"/>
      <c r="M42" s="250"/>
      <c r="N42" s="250"/>
      <c r="O42" s="250"/>
      <c r="P42" s="250"/>
      <c r="Q42" s="250"/>
      <c r="R42" s="243"/>
      <c r="S42" s="243"/>
      <c r="T42" s="243"/>
      <c r="U42" s="243"/>
      <c r="V42" s="243"/>
      <c r="W42" s="243"/>
      <c r="X42" s="243"/>
      <c r="Y42" s="243"/>
      <c r="Z42" s="243"/>
      <c r="AA42" s="243"/>
      <c r="AB42" s="243"/>
      <c r="AC42" s="243"/>
      <c r="AD42" s="243"/>
      <c r="AE42" s="243"/>
      <c r="AF42" s="243"/>
      <c r="AG42" s="243"/>
      <c r="AH42" s="243"/>
    </row>
    <row r="43" spans="11:34" ht="12">
      <c r="K43" s="243"/>
      <c r="L43" s="250"/>
      <c r="M43" s="250"/>
      <c r="N43" s="250"/>
      <c r="O43" s="250"/>
      <c r="P43" s="250"/>
      <c r="Q43" s="250"/>
      <c r="R43" s="243"/>
      <c r="S43" s="243"/>
      <c r="T43" s="243"/>
      <c r="U43" s="243"/>
      <c r="V43" s="243"/>
      <c r="W43" s="243"/>
      <c r="X43" s="243"/>
      <c r="Y43" s="243"/>
      <c r="Z43" s="243"/>
      <c r="AA43" s="243"/>
      <c r="AB43" s="243"/>
      <c r="AC43" s="243"/>
      <c r="AD43" s="243"/>
      <c r="AE43" s="243"/>
      <c r="AF43" s="243"/>
      <c r="AG43" s="243"/>
      <c r="AH43" s="243"/>
    </row>
    <row r="44" spans="11:34" ht="12">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row>
    <row r="45" spans="11:34" ht="12">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row>
    <row r="46" spans="11:34" ht="12">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row>
    <row r="47" spans="11:34" ht="12">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row>
    <row r="48" spans="11:34" ht="12">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row>
    <row r="49" spans="11:34" ht="12">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row>
    <row r="50" spans="11:34" ht="12">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row>
    <row r="51" spans="11:34" ht="12">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row>
    <row r="52" spans="11:34" ht="12">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row>
    <row r="78" ht="15" customHeight="1"/>
  </sheetData>
  <mergeCells count="1">
    <mergeCell ref="B27:I27"/>
  </mergeCells>
  <conditionalFormatting sqref="L7:Q21">
    <cfRule type="cellIs" priority="4" dxfId="0" operator="equal">
      <formula>#REF!</formula>
    </cfRule>
  </conditionalFormatting>
  <printOptions headings="1"/>
  <pageMargins left="0.44431372549019615" right="0.44431372549019615" top="0.44431372549019615" bottom="0.44431372549019615" header="0.5098039215686275" footer="0.509803921568627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Da Silva</dc:creator>
  <cp:keywords/>
  <dc:description/>
  <cp:lastModifiedBy>Manuel Da Silva</cp:lastModifiedBy>
  <cp:lastPrinted>2011-07-05T09:53:17Z</cp:lastPrinted>
  <dcterms:created xsi:type="dcterms:W3CDTF">2010-12-01T10:27:32Z</dcterms:created>
  <dcterms:modified xsi:type="dcterms:W3CDTF">2023-07-03T10:49:51Z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2023-07-03T09:22:21Z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eb7b2363-9dd0-4b0c-8d00-4db473cad703</vt:lpwstr>
  </property>
  <property fmtid="{D5CDD505-2E9C-101B-9397-08002B2CF9AE}" pid="8" name="MSIP_Label_6bd9ddd1-4d20-43f6-abfa-fc3c07406f94_ContentBits">
    <vt:lpwstr>0</vt:lpwstr>
  </property>
</Properties>
</file>