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8.xml" ContentType="application/vnd.openxmlformats-officedocument.drawing+xml"/>
  <Override PartName="/xl/worksheets/sheet5.xml" ContentType="application/vnd.openxmlformats-officedocument.spreadsheetml.worksheet+xml"/>
  <Override PartName="/xl/drawings/drawing10.xml" ContentType="application/vnd.openxmlformats-officedocument.drawing+xml"/>
  <Override PartName="/xl/worksheets/sheet6.xml" ContentType="application/vnd.openxmlformats-officedocument.spreadsheetml.worksheet+xml"/>
  <Override PartName="/xl/drawings/drawing12.xml" ContentType="application/vnd.openxmlformats-officedocument.drawing+xml"/>
  <Override PartName="/xl/worksheets/sheet7.xml" ContentType="application/vnd.openxmlformats-officedocument.spreadsheetml.worksheet+xml"/>
  <Override PartName="/xl/drawings/drawing14.xml" ContentType="application/vnd.openxmlformats-officedocument.drawing+xml"/>
  <Override PartName="/xl/worksheets/sheet8.xml" ContentType="application/vnd.openxmlformats-officedocument.spreadsheetml.worksheet+xml"/>
  <Override PartName="/xl/drawings/drawing16.xml" ContentType="application/vnd.openxmlformats-officedocument.drawing+xml"/>
  <Override PartName="/xl/worksheets/sheet9.xml" ContentType="application/vnd.openxmlformats-officedocument.spreadsheetml.worksheet+xml"/>
  <Override PartName="/xl/drawings/drawing1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style2.xml" ContentType="application/vnd.ms-office.chartstyle+xml"/>
  <Override PartName="/xl/charts/colors2.xml" ContentType="application/vnd.ms-office.chartcolorstyle+xml"/>
  <Override PartName="/xl/charts/style5.xml" ContentType="application/vnd.ms-office.chartstyle+xml"/>
  <Override PartName="/xl/charts/colors5.xml" ContentType="application/vnd.ms-office.chartcolorstyle+xml"/>
  <Override PartName="/xl/charts/colors1.xml" ContentType="application/vnd.ms-office.chartcolorstyle+xml"/>
  <Override PartName="/xl/charts/colors9.xml" ContentType="application/vnd.ms-office.chartcolorstyle+xml"/>
  <Override PartName="/xl/charts/colors4.xml" ContentType="application/vnd.ms-office.chartcolorstyle+xml"/>
  <Override PartName="/xl/charts/style4.xml" ContentType="application/vnd.ms-office.chartstyle+xml"/>
  <Override PartName="/xl/charts/style3.xml" ContentType="application/vnd.ms-office.chartstyle+xml"/>
  <Override PartName="/xl/charts/colors3.xml" ContentType="application/vnd.ms-office.chartcolorstyle+xml"/>
  <Override PartName="/xl/charts/colors6.xml" ContentType="application/vnd.ms-office.chartcolorstyle+xml"/>
  <Override PartName="/xl/charts/style6.xml" ContentType="application/vnd.ms-office.chartstyle+xml"/>
  <Override PartName="/xl/charts/style9.xml" ContentType="application/vnd.ms-office.chartstyle+xml"/>
  <Override PartName="/xl/charts/style8.xml" ContentType="application/vnd.ms-office.chartstyle+xml"/>
  <Override PartName="/xl/charts/style1.xml" ContentType="application/vnd.ms-office.chartstyle+xml"/>
  <Override PartName="/xl/charts/colors8.xml" ContentType="application/vnd.ms-office.chartcolorstyle+xml"/>
  <Override PartName="/xl/charts/style7.xml" ContentType="application/vnd.ms-office.chartstyle+xml"/>
  <Override PartName="/xl/charts/colors7.xml" ContentType="application/vnd.ms-office.chartcolorstyle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19200" windowHeight="5700" activeTab="0"/>
  </bookViews>
  <sheets>
    <sheet name="Figure 1" sheetId="1" r:id="rId1"/>
    <sheet name="Figure 2" sheetId="3" r:id="rId2"/>
    <sheet name="Figure 3" sheetId="4" r:id="rId3"/>
    <sheet name="Figure 4" sheetId="11" r:id="rId4"/>
    <sheet name="Figure 5" sheetId="12" r:id="rId5"/>
    <sheet name="Figure 6" sheetId="13" r:id="rId6"/>
    <sheet name="Figure 7" sheetId="6" r:id="rId7"/>
    <sheet name="Figure 8" sheetId="7" r:id="rId8"/>
    <sheet name="Figure 9" sheetId="9" r:id="rId9"/>
  </sheets>
  <definedNames>
    <definedName name="_xlnm._FilterDatabase" localSheetId="6" hidden="1">'Figure 7'!$A$13:$AA$40</definedName>
  </definedNames>
  <calcPr calcId="162913"/>
</workbook>
</file>

<file path=xl/sharedStrings.xml><?xml version="1.0" encoding="utf-8"?>
<sst xmlns="http://schemas.openxmlformats.org/spreadsheetml/2006/main" count="820" uniqueCount="153">
  <si>
    <t>Data extracted on 26/05/2023 14:41:28 from [ESTAT]</t>
  </si>
  <si>
    <t xml:space="preserve">Dataset: </t>
  </si>
  <si>
    <t>Average number of persons per household by household composition, number of children and age of youngest child [LFST_HHANTYCH__custom_6352288]</t>
  </si>
  <si>
    <t xml:space="preserve">Last updated: </t>
  </si>
  <si>
    <t>26/04/2023 23:00</t>
  </si>
  <si>
    <t>Time frequency</t>
  </si>
  <si>
    <t>Annual</t>
  </si>
  <si>
    <t>Age of the child</t>
  </si>
  <si>
    <t>Total</t>
  </si>
  <si>
    <t>Number of children</t>
  </si>
  <si>
    <t>Household composition</t>
  </si>
  <si>
    <t>Unit of measure</t>
  </si>
  <si>
    <t>Person</t>
  </si>
  <si>
    <t>TIME</t>
  </si>
  <si>
    <t>2009</t>
  </si>
  <si>
    <t>2022</t>
  </si>
  <si>
    <t>European Union - 27 countries (from 2020)</t>
  </si>
  <si>
    <t>Belgium</t>
  </si>
  <si>
    <t>Bulgaria</t>
  </si>
  <si>
    <t>Czechia</t>
  </si>
  <si>
    <t>Denmark</t>
  </si>
  <si>
    <t>Estonia</t>
  </si>
  <si>
    <t>Ireland</t>
  </si>
  <si>
    <t>Greece</t>
  </si>
  <si>
    <t>Spain</t>
  </si>
  <si>
    <t>France</t>
  </si>
  <si>
    <t>Croatia</t>
  </si>
  <si>
    <t>Italy</t>
  </si>
  <si>
    <t>Cyprus</t>
  </si>
  <si>
    <t>Latvia</t>
  </si>
  <si>
    <t>Lithuania</t>
  </si>
  <si>
    <t>Luxembourg</t>
  </si>
  <si>
    <t>Hungary</t>
  </si>
  <si>
    <t>Malta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</si>
  <si>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</si>
  <si>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</si>
  <si>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</si>
  <si>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</si>
  <si>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</si>
  <si>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</si>
  <si>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</si>
  <si>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</si>
  <si>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</si>
  <si>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Norway</t>
  </si>
  <si>
    <t>:</t>
  </si>
  <si>
    <t>Special value</t>
  </si>
  <si>
    <t>not available</t>
  </si>
  <si>
    <t>EU</t>
  </si>
  <si>
    <t>Germany</t>
  </si>
  <si>
    <t>Source: Eurostat (online data code: lfst_hhantych)</t>
  </si>
  <si>
    <t>Average number of people per household, 2009 and 2022</t>
  </si>
  <si>
    <t>Norway: no data for 2009.</t>
  </si>
  <si>
    <t>Break in the data series in 2021.</t>
  </si>
  <si>
    <t>Data extracted on 26/05/2023 15:07:20 from [ESTAT]</t>
  </si>
  <si>
    <t>Number of households by household composition, number of children and age of youngest child (1 000) [LFST_HHNHTYCH__custom_6352749]</t>
  </si>
  <si>
    <t>Thousand households</t>
  </si>
  <si>
    <t>Geopolitical entity (reporting)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</si>
  <si>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</si>
  <si>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</si>
  <si>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</si>
  <si>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</si>
  <si>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</si>
  <si>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</si>
  <si>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</si>
  <si>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</si>
  <si>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</si>
  <si>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</si>
  <si>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</si>
  <si>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</si>
  <si>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Single adult - total</t>
  </si>
  <si>
    <t>Couple - total</t>
  </si>
  <si>
    <t>Other type of household - total</t>
  </si>
  <si>
    <t>Single adult</t>
  </si>
  <si>
    <t>Couple</t>
  </si>
  <si>
    <t>Other type of household</t>
  </si>
  <si>
    <t>Households by type, EU, 2009 - 2022</t>
  </si>
  <si>
    <t>(in millions)</t>
  </si>
  <si>
    <t>Source: Eurostat (online data code: lfst_hhnhtych)</t>
  </si>
  <si>
    <t>Data extracted on 26/05/2023 15:21:28 from [ESTAT]</t>
  </si>
  <si>
    <t>Number of households by household composition, number of children and age of youngest child (1 000) [LFST_HHNHTYCH__custom_6352962]</t>
  </si>
  <si>
    <t>Single adult with children</t>
  </si>
  <si>
    <t>with children</t>
  </si>
  <si>
    <t>Single adult without children</t>
  </si>
  <si>
    <t>without children</t>
  </si>
  <si>
    <t>Couple with children</t>
  </si>
  <si>
    <t>Couple without children</t>
  </si>
  <si>
    <t>Other type of household with children</t>
  </si>
  <si>
    <t>Other type of household without children</t>
  </si>
  <si>
    <t>Households by type and presence of children, EU, 2009 and 2022</t>
  </si>
  <si>
    <t>(change between 2009 and 2022, in %)</t>
  </si>
  <si>
    <t>No data available for 2009 for Denmark and Norway.</t>
  </si>
  <si>
    <t>HHCOMP (Labels)</t>
  </si>
  <si>
    <t>Households with dependent children - total</t>
  </si>
  <si>
    <t>Households without dependent children - total</t>
  </si>
  <si>
    <t>Data extracted on 02/06/2023 15:02:24 from [ESTAT]</t>
  </si>
  <si>
    <t>Number of households by household composition, number of children and age of youngest child (1 000) [LFST_HHNHTYCH__custom_6427980]</t>
  </si>
  <si>
    <t>Time</t>
  </si>
  <si>
    <t>Total (all households)</t>
  </si>
  <si>
    <t>No response</t>
  </si>
  <si>
    <t>Households by type and presence of children, 2022</t>
  </si>
  <si>
    <t>(% of total households)</t>
  </si>
  <si>
    <t>Slovenia: low data reliability for single adult with children.</t>
  </si>
  <si>
    <t>Data extracted on 02/06/2023 15:36:04 from [ESTAT]</t>
  </si>
  <si>
    <t>Number of households by household composition, number of children and age of youngest child (1 000) [LFST_HHNHTYCH__custom_6428517]</t>
  </si>
  <si>
    <t>N_CHILD (Labels)</t>
  </si>
  <si>
    <t>No children</t>
  </si>
  <si>
    <t>1 child</t>
  </si>
  <si>
    <t>2 children</t>
  </si>
  <si>
    <t>3 children or more</t>
  </si>
  <si>
    <t>Households by presence and number of children, 2022</t>
  </si>
  <si>
    <t>Data extracted on 14/06/2023 16:01:40 from [ESTAT]</t>
  </si>
  <si>
    <t>Change in the percentage of households with children in total households</t>
  </si>
  <si>
    <t>Number of households by household composition, number of children and age of youngest child (1 000) [LFST_HHNHTYCH__custom_6550889]</t>
  </si>
  <si>
    <t>(percentage points, 2022 compared 2009)</t>
  </si>
  <si>
    <t>change</t>
  </si>
  <si>
    <t>Data extracted on 14/06/2023 17:00:51 from [ESTAT]</t>
  </si>
  <si>
    <t>Number of persons by sex, age groups, household composition and working status (1 000) [LFST_HHINDWS__custom_6551787]</t>
  </si>
  <si>
    <t>Thousand persons</t>
  </si>
  <si>
    <t>Activity and employment status</t>
  </si>
  <si>
    <t>Population</t>
  </si>
  <si>
    <t>AGE (Labels)</t>
  </si>
  <si>
    <t>From 18 to 24 years</t>
  </si>
  <si>
    <t>18 years or over</t>
  </si>
  <si>
    <t>From 25 to 54 years</t>
  </si>
  <si>
    <t>From 55 to 64 years</t>
  </si>
  <si>
    <t>65 years or over</t>
  </si>
  <si>
    <t>SEX (Labels)</t>
  </si>
  <si>
    <t>Men</t>
  </si>
  <si>
    <t>Women</t>
  </si>
  <si>
    <t/>
  </si>
  <si>
    <t>Adult living in a couple - total</t>
  </si>
  <si>
    <t>Adult living in another type of household - total</t>
  </si>
  <si>
    <t>Total of adults</t>
  </si>
  <si>
    <t xml:space="preserve">Single adult </t>
  </si>
  <si>
    <t>Adult living in a couple</t>
  </si>
  <si>
    <t xml:space="preserve">Adult living in another type of household </t>
  </si>
  <si>
    <t>Growth rate of the adult population in the EU by type of household, sex and age</t>
  </si>
  <si>
    <t>Source: Eurostat (online data code: lfst_hhindws)</t>
  </si>
  <si>
    <t xml:space="preserve">Adult living in a couple </t>
  </si>
  <si>
    <t>Share of the adult population in the EU by type of household, sex and age, 2022</t>
  </si>
  <si>
    <t>(% of the total adult population)</t>
  </si>
  <si>
    <t>Data extracted on 15/06/2023 12:11:26 from [ESTAT]</t>
  </si>
  <si>
    <t>Number of persons by sex, age groups, household composition and working status (1 000) [LFST_HHINDWS__custom_6560018]</t>
  </si>
  <si>
    <t>Males</t>
  </si>
  <si>
    <t>Females</t>
  </si>
  <si>
    <t>Adult living in a couple with children</t>
  </si>
  <si>
    <t>Adult living in a couple without children</t>
  </si>
  <si>
    <t>Adult living in another type of household with children</t>
  </si>
  <si>
    <t>Adult living in another type of household without children</t>
  </si>
  <si>
    <t>Share of the single adult population in the EU by age, sex, and presence of children, 2009 and 2022</t>
  </si>
  <si>
    <t>2009 data for men single adults with children aged 18-24 and 55-64, are not available due to very low reliability.</t>
  </si>
  <si>
    <t>2022 data for men single adults with children aged 18-24, with low reliability.</t>
  </si>
  <si>
    <t>(% of the total adult population by sex and age class)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</si>
</sst>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##########"/>
    <numFmt numFmtId="165" formatCode="#,##0.0"/>
    <numFmt numFmtId="166" formatCode="0.0"/>
  </numFmts>
  <fonts count="12">
    <font>
      <sz val="11"/>
      <color indexed="8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b/>
      <sz val="9"/>
      <color indexed="9"/>
      <name val="Arial"/>
      <family val="2"/>
    </font>
    <font>
      <sz val="12"/>
      <color rgb="FF000000"/>
      <name val="Arial"/>
      <family val="2"/>
    </font>
    <font>
      <b/>
      <sz val="18"/>
      <color rgb="FF000000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2"/>
      <color rgb="FF000000"/>
      <name val="Arial"/>
      <family val="2"/>
    </font>
    <font>
      <sz val="12"/>
      <color theme="0"/>
      <name val="Arial"/>
      <family val="2"/>
    </font>
  </fonts>
  <fills count="9">
    <fill>
      <patternFill/>
    </fill>
    <fill>
      <patternFill patternType="gray125"/>
    </fill>
    <fill>
      <patternFill patternType="solid">
        <fgColor rgb="FF4669AF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F6F6F6"/>
        <bgColor indexed="64"/>
      </patternFill>
    </fill>
    <fill>
      <patternFill patternType="solid">
        <fgColor rgb="FF0096DC"/>
        <bgColor indexed="64"/>
      </patternFill>
    </fill>
    <fill>
      <patternFill patternType="mediumGray">
        <bgColor indexed="22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9" tint="0.7999799847602844"/>
        <bgColor indexed="64"/>
      </patternFill>
    </fill>
  </fills>
  <borders count="5">
    <border>
      <left/>
      <right/>
      <top/>
      <bottom/>
      <diagonal/>
    </border>
    <border>
      <left style="thin">
        <color rgb="FFB0B0B0"/>
      </left>
      <right style="thin">
        <color rgb="FFB0B0B0"/>
      </right>
      <top style="thin">
        <color rgb="FFB0B0B0"/>
      </top>
      <bottom style="thin">
        <color rgb="FFB0B0B0"/>
      </bottom>
    </border>
    <border>
      <left/>
      <right/>
      <top style="thin">
        <color rgb="FFB0B0B0"/>
      </top>
      <bottom style="thin">
        <color rgb="FFB0B0B0"/>
      </bottom>
    </border>
    <border>
      <left style="thin">
        <color rgb="FFB0B0B0"/>
      </left>
      <right/>
      <top style="thin">
        <color rgb="FFB0B0B0"/>
      </top>
      <bottom style="thin">
        <color rgb="FFB0B0B0"/>
      </bottom>
    </border>
    <border>
      <left/>
      <right style="thin">
        <color rgb="FFB0B0B0"/>
      </right>
      <top style="thin">
        <color rgb="FFB0B0B0"/>
      </top>
      <bottom style="thin">
        <color rgb="FFB0B0B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54">
    <xf numFmtId="0" fontId="0" fillId="0" borderId="0" xfId="0"/>
    <xf numFmtId="0" fontId="2" fillId="0" borderId="0" xfId="0" applyFont="1" applyAlignment="1">
      <alignment horizontal="left" vertical="center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5" fillId="2" borderId="1" xfId="0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left" vertical="center"/>
    </xf>
    <xf numFmtId="164" fontId="2" fillId="0" borderId="0" xfId="0" applyNumberFormat="1" applyFont="1" applyAlignment="1">
      <alignment horizontal="right" vertical="center" shrinkToFit="1"/>
    </xf>
    <xf numFmtId="164" fontId="2" fillId="4" borderId="0" xfId="0" applyNumberFormat="1" applyFont="1" applyFill="1" applyAlignment="1">
      <alignment horizontal="right" vertical="center" shrinkToFit="1"/>
    </xf>
    <xf numFmtId="165" fontId="2" fillId="4" borderId="0" xfId="0" applyNumberFormat="1" applyFont="1" applyFill="1" applyAlignment="1">
      <alignment horizontal="right" vertical="center" shrinkToFit="1"/>
    </xf>
    <xf numFmtId="3" fontId="2" fillId="0" borderId="0" xfId="0" applyNumberFormat="1" applyFont="1" applyAlignment="1">
      <alignment horizontal="right" vertical="center" shrinkToFit="1"/>
    </xf>
    <xf numFmtId="165" fontId="2" fillId="0" borderId="0" xfId="0" applyNumberFormat="1" applyFont="1" applyAlignment="1">
      <alignment horizontal="right" vertical="center" shrinkToFit="1"/>
    </xf>
    <xf numFmtId="0" fontId="2" fillId="0" borderId="0" xfId="20" applyFont="1" applyAlignment="1">
      <alignment horizontal="left" vertical="center"/>
      <protection/>
    </xf>
    <xf numFmtId="0" fontId="3" fillId="0" borderId="0" xfId="20" applyFont="1">
      <alignment/>
      <protection/>
    </xf>
    <xf numFmtId="0" fontId="4" fillId="0" borderId="0" xfId="20" applyFont="1" applyAlignment="1">
      <alignment horizontal="left" vertical="center"/>
      <protection/>
    </xf>
    <xf numFmtId="0" fontId="5" fillId="2" borderId="1" xfId="20" applyFont="1" applyFill="1" applyBorder="1" applyAlignment="1">
      <alignment horizontal="right" vertical="center"/>
      <protection/>
    </xf>
    <xf numFmtId="0" fontId="5" fillId="2" borderId="1" xfId="20" applyFont="1" applyFill="1" applyBorder="1" applyAlignment="1">
      <alignment horizontal="left" vertical="center"/>
      <protection/>
    </xf>
    <xf numFmtId="0" fontId="4" fillId="3" borderId="1" xfId="20" applyFont="1" applyFill="1" applyBorder="1" applyAlignment="1">
      <alignment horizontal="left" vertical="center"/>
      <protection/>
    </xf>
    <xf numFmtId="164" fontId="2" fillId="0" borderId="0" xfId="20" applyNumberFormat="1" applyFont="1" applyAlignment="1">
      <alignment horizontal="right" vertical="center" shrinkToFit="1"/>
      <protection/>
    </xf>
    <xf numFmtId="165" fontId="2" fillId="4" borderId="0" xfId="20" applyNumberFormat="1" applyFont="1" applyFill="1" applyAlignment="1">
      <alignment horizontal="right" vertical="center" shrinkToFit="1"/>
      <protection/>
    </xf>
    <xf numFmtId="164" fontId="2" fillId="4" borderId="0" xfId="20" applyNumberFormat="1" applyFont="1" applyFill="1" applyAlignment="1">
      <alignment horizontal="right" vertical="center" shrinkToFit="1"/>
      <protection/>
    </xf>
    <xf numFmtId="165" fontId="2" fillId="0" borderId="0" xfId="20" applyNumberFormat="1" applyFont="1" applyAlignment="1">
      <alignment horizontal="right" vertical="center" shrinkToFit="1"/>
      <protection/>
    </xf>
    <xf numFmtId="166" fontId="3" fillId="0" borderId="0" xfId="20" applyNumberFormat="1" applyFont="1">
      <alignment/>
      <protection/>
    </xf>
    <xf numFmtId="0" fontId="2" fillId="0" borderId="0" xfId="20" applyFont="1">
      <alignment/>
      <protection/>
    </xf>
    <xf numFmtId="0" fontId="5" fillId="2" borderId="1" xfId="20" applyFont="1" applyFill="1" applyBorder="1" applyAlignment="1">
      <alignment horizontal="left" vertical="center" wrapText="1"/>
      <protection/>
    </xf>
    <xf numFmtId="3" fontId="2" fillId="4" borderId="0" xfId="20" applyNumberFormat="1" applyFont="1" applyFill="1" applyAlignment="1">
      <alignment horizontal="right" vertical="center" shrinkToFit="1"/>
      <protection/>
    </xf>
    <xf numFmtId="3" fontId="2" fillId="0" borderId="0" xfId="20" applyNumberFormat="1" applyFont="1" applyAlignment="1">
      <alignment horizontal="right" vertical="center" shrinkToFit="1"/>
      <protection/>
    </xf>
    <xf numFmtId="1" fontId="3" fillId="0" borderId="0" xfId="20" applyNumberFormat="1" applyFont="1">
      <alignment/>
      <protection/>
    </xf>
    <xf numFmtId="165" fontId="3" fillId="0" borderId="0" xfId="0" applyNumberFormat="1" applyFont="1"/>
    <xf numFmtId="164" fontId="3" fillId="0" borderId="0" xfId="20" applyNumberFormat="1" applyFont="1">
      <alignment/>
      <protection/>
    </xf>
    <xf numFmtId="0" fontId="5" fillId="2" borderId="1" xfId="20" applyFont="1" applyFill="1" applyBorder="1" applyAlignment="1">
      <alignment horizontal="center" vertical="center"/>
      <protection/>
    </xf>
    <xf numFmtId="165" fontId="3" fillId="0" borderId="0" xfId="20" applyNumberFormat="1" applyFont="1">
      <alignment/>
      <protection/>
    </xf>
    <xf numFmtId="0" fontId="5" fillId="2" borderId="1" xfId="20" applyFont="1" applyFill="1" applyBorder="1" applyAlignment="1">
      <alignment horizontal="right" vertical="center" wrapText="1"/>
      <protection/>
    </xf>
    <xf numFmtId="0" fontId="3" fillId="0" borderId="0" xfId="20" applyFont="1" applyAlignment="1">
      <alignment wrapText="1"/>
      <protection/>
    </xf>
    <xf numFmtId="0" fontId="4" fillId="5" borderId="1" xfId="20" applyFont="1" applyFill="1" applyBorder="1" applyAlignment="1">
      <alignment horizontal="left" vertical="center"/>
      <protection/>
    </xf>
    <xf numFmtId="0" fontId="3" fillId="6" borderId="0" xfId="20" applyFont="1" applyFill="1">
      <alignment/>
      <protection/>
    </xf>
    <xf numFmtId="0" fontId="5" fillId="2" borderId="1" xfId="20" applyFont="1" applyFill="1" applyBorder="1" applyAlignment="1">
      <alignment vertical="center"/>
      <protection/>
    </xf>
    <xf numFmtId="0" fontId="5" fillId="2" borderId="2" xfId="20" applyFont="1" applyFill="1" applyBorder="1" applyAlignment="1">
      <alignment horizontal="center" vertical="center"/>
      <protection/>
    </xf>
    <xf numFmtId="0" fontId="4" fillId="7" borderId="1" xfId="20" applyFont="1" applyFill="1" applyBorder="1" applyAlignment="1">
      <alignment horizontal="left" vertical="center"/>
      <protection/>
    </xf>
    <xf numFmtId="164" fontId="2" fillId="7" borderId="0" xfId="20" applyNumberFormat="1" applyFont="1" applyFill="1" applyAlignment="1">
      <alignment horizontal="right" vertical="center" shrinkToFit="1"/>
      <protection/>
    </xf>
    <xf numFmtId="0" fontId="3" fillId="7" borderId="0" xfId="20" applyFont="1" applyFill="1">
      <alignment/>
      <protection/>
    </xf>
    <xf numFmtId="3" fontId="2" fillId="7" borderId="0" xfId="20" applyNumberFormat="1" applyFont="1" applyFill="1" applyAlignment="1">
      <alignment horizontal="right" vertical="center" shrinkToFit="1"/>
      <protection/>
    </xf>
    <xf numFmtId="165" fontId="2" fillId="7" borderId="0" xfId="20" applyNumberFormat="1" applyFont="1" applyFill="1" applyAlignment="1">
      <alignment horizontal="right" vertical="center" shrinkToFit="1"/>
      <protection/>
    </xf>
    <xf numFmtId="0" fontId="4" fillId="8" borderId="1" xfId="20" applyFont="1" applyFill="1" applyBorder="1" applyAlignment="1">
      <alignment horizontal="left" vertical="center"/>
      <protection/>
    </xf>
    <xf numFmtId="164" fontId="2" fillId="8" borderId="0" xfId="20" applyNumberFormat="1" applyFont="1" applyFill="1" applyAlignment="1">
      <alignment horizontal="right" vertical="center" shrinkToFit="1"/>
      <protection/>
    </xf>
    <xf numFmtId="0" fontId="3" fillId="8" borderId="0" xfId="20" applyFont="1" applyFill="1">
      <alignment/>
      <protection/>
    </xf>
    <xf numFmtId="165" fontId="2" fillId="8" borderId="0" xfId="20" applyNumberFormat="1" applyFont="1" applyFill="1" applyAlignment="1">
      <alignment horizontal="right" vertical="center" shrinkToFit="1"/>
      <protection/>
    </xf>
    <xf numFmtId="166" fontId="3" fillId="7" borderId="0" xfId="20" applyNumberFormat="1" applyFont="1" applyFill="1">
      <alignment/>
      <protection/>
    </xf>
    <xf numFmtId="0" fontId="3" fillId="0" borderId="0" xfId="20" applyFont="1" applyAlignment="1">
      <alignment vertical="center"/>
      <protection/>
    </xf>
    <xf numFmtId="0" fontId="5" fillId="2" borderId="1" xfId="20" applyFont="1" applyFill="1" applyBorder="1" applyAlignment="1">
      <alignment horizontal="right" vertical="center"/>
      <protection/>
    </xf>
    <xf numFmtId="0" fontId="5" fillId="2" borderId="3" xfId="20" applyFont="1" applyFill="1" applyBorder="1" applyAlignment="1">
      <alignment horizontal="center" vertical="center"/>
      <protection/>
    </xf>
    <xf numFmtId="0" fontId="5" fillId="2" borderId="4" xfId="20" applyFont="1" applyFill="1" applyBorder="1" applyAlignment="1">
      <alignment horizontal="center" vertical="center"/>
      <protection/>
    </xf>
    <xf numFmtId="0" fontId="5" fillId="2" borderId="1" xfId="20" applyFont="1" applyFill="1" applyBorder="1" applyAlignment="1">
      <alignment horizontal="center" vertical="center"/>
      <protection/>
    </xf>
    <xf numFmtId="0" fontId="5" fillId="2" borderId="2" xfId="20" applyFont="1" applyFill="1" applyBorder="1" applyAlignment="1">
      <alignment horizontal="center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Average number of people per household, 2009 and 2022</a:t>
            </a:r>
          </a:p>
        </c:rich>
      </c:tx>
      <c:layout>
        <c:manualLayout>
          <c:xMode val="edge"/>
          <c:yMode val="edge"/>
          <c:x val="0.00525"/>
          <c:y val="0.008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0805"/>
          <c:w val="0.97075"/>
          <c:h val="0.73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'Figure 1'!$C$11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1'!$A$12:$A$42</c:f>
              <c:strCache/>
            </c:strRef>
          </c:cat>
          <c:val>
            <c:numRef>
              <c:f>'Figure 1'!$C$12:$C$42</c:f>
              <c:numCache/>
            </c:numRef>
          </c:val>
        </c:ser>
        <c:gapWidth val="100"/>
        <c:axId val="15720126"/>
        <c:axId val="7263407"/>
      </c:barChart>
      <c:lineChart>
        <c:grouping val="standard"/>
        <c:varyColors val="0"/>
        <c:ser>
          <c:idx val="0"/>
          <c:order val="1"/>
          <c:tx>
            <c:strRef>
              <c:f>'Figure 1'!$B$11</c:f>
              <c:strCache>
                <c:ptCount val="1"/>
                <c:pt idx="0">
                  <c:v>2009</c:v>
                </c:pt>
              </c:strCache>
            </c:strRef>
          </c:tx>
          <c:spPr>
            <a:ln w="28575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11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1'!$A$12:$A$42</c:f>
              <c:strCache/>
            </c:strRef>
          </c:cat>
          <c:val>
            <c:numRef>
              <c:f>'Figure 1'!$B$12:$B$42</c:f>
              <c:numCache/>
            </c:numRef>
          </c:val>
          <c:smooth val="0"/>
        </c:ser>
        <c:marker val="1"/>
        <c:axId val="15720126"/>
        <c:axId val="7263407"/>
      </c:lineChart>
      <c:catAx>
        <c:axId val="157201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263407"/>
        <c:crosses val="autoZero"/>
        <c:auto val="1"/>
        <c:lblOffset val="100"/>
        <c:noMultiLvlLbl val="0"/>
      </c:catAx>
      <c:valAx>
        <c:axId val="7263407"/>
        <c:scaling>
          <c:orientation val="minMax"/>
          <c:max val="3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.0" sourceLinked="0"/>
        <c:majorTickMark val="none"/>
        <c:minorTickMark val="none"/>
        <c:tickLblPos val="nextTo"/>
        <c:spPr>
          <a:noFill/>
          <a:ln>
            <a:noFill/>
          </a:ln>
        </c:spPr>
        <c:crossAx val="15720126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38"/>
          <c:y val="0.83925"/>
          <c:w val="0.124"/>
          <c:h val="0.038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Households by type, EU, 2009 - 2022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(in millions)</a:t>
            </a:r>
          </a:p>
        </c:rich>
      </c:tx>
      <c:layout>
        <c:manualLayout>
          <c:xMode val="edge"/>
          <c:yMode val="edge"/>
          <c:x val="0.00525"/>
          <c:y val="0.008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2"/>
          <c:w val="0.97075"/>
          <c:h val="0.7205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2'!$A$21</c:f>
              <c:strCache>
                <c:ptCount val="1"/>
                <c:pt idx="0">
                  <c:v>Single adult</c:v>
                </c:pt>
              </c:strCache>
            </c:strRef>
          </c:tx>
          <c:spPr>
            <a:ln w="28575" cap="rnd" cmpd="sng">
              <a:solidFill>
                <a:srgbClr val="FAA519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2'!$B$20:$O$20</c:f>
              <c:strCache/>
            </c:strRef>
          </c:cat>
          <c:val>
            <c:numRef>
              <c:f>'Figure 2'!$B$21:$O$21</c:f>
              <c:numCache/>
            </c:numRef>
          </c:val>
          <c:smooth val="0"/>
        </c:ser>
        <c:ser>
          <c:idx val="1"/>
          <c:order val="1"/>
          <c:tx>
            <c:strRef>
              <c:f>'Figure 2'!$A$22</c:f>
              <c:strCache>
                <c:ptCount val="1"/>
                <c:pt idx="0">
                  <c:v>Couple</c:v>
                </c:pt>
              </c:strCache>
            </c:strRef>
          </c:tx>
          <c:spPr>
            <a:ln w="28575" cap="rnd" cmpd="sng">
              <a:solidFill>
                <a:srgbClr val="286EB4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2'!$B$20:$O$20</c:f>
              <c:strCache/>
            </c:strRef>
          </c:cat>
          <c:val>
            <c:numRef>
              <c:f>'Figure 2'!$B$22:$O$22</c:f>
              <c:numCache/>
            </c:numRef>
          </c:val>
          <c:smooth val="0"/>
        </c:ser>
        <c:ser>
          <c:idx val="2"/>
          <c:order val="2"/>
          <c:tx>
            <c:strRef>
              <c:f>'Figure 2'!$A$23</c:f>
              <c:strCache>
                <c:ptCount val="1"/>
                <c:pt idx="0">
                  <c:v>Other type of household</c:v>
                </c:pt>
              </c:strCache>
            </c:strRef>
          </c:tx>
          <c:spPr>
            <a:ln w="28575" cap="rnd" cmpd="sng">
              <a:solidFill>
                <a:srgbClr val="F06423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2'!$B$20:$O$20</c:f>
              <c:strCache/>
            </c:strRef>
          </c:cat>
          <c:val>
            <c:numRef>
              <c:f>'Figure 2'!$B$23:$O$23</c:f>
              <c:numCache/>
            </c:numRef>
          </c:val>
          <c:smooth val="0"/>
        </c:ser>
        <c:axId val="65370664"/>
        <c:axId val="51465065"/>
      </c:lineChart>
      <c:catAx>
        <c:axId val="653706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crossAx val="51465065"/>
        <c:crosses val="autoZero"/>
        <c:auto val="1"/>
        <c:lblOffset val="100"/>
        <c:noMultiLvlLbl val="0"/>
      </c:catAx>
      <c:valAx>
        <c:axId val="51465065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65370664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445"/>
          <c:y val="0.863"/>
          <c:w val="0.511"/>
          <c:h val="0.039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Households by type and presence of children, EU, 2009 and 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(in millions)</a:t>
            </a:r>
          </a:p>
        </c:rich>
      </c:tx>
      <c:layout>
        <c:manualLayout>
          <c:xMode val="edge"/>
          <c:yMode val="edge"/>
          <c:x val="0.00525"/>
          <c:y val="0.008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2"/>
          <c:w val="0.97075"/>
          <c:h val="0.7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3'!$F$11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'Figure 3'!$D$12:$E$17</c:f>
              <c:multiLvlStrCache/>
            </c:multiLvlStrRef>
          </c:cat>
          <c:val>
            <c:numRef>
              <c:f>'Figure 3'!$F$12:$F$17</c:f>
              <c:numCache/>
            </c:numRef>
          </c:val>
        </c:ser>
        <c:ser>
          <c:idx val="1"/>
          <c:order val="1"/>
          <c:tx>
            <c:strRef>
              <c:f>'Figure 3'!$G$11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'Figure 3'!$D$12:$E$17</c:f>
              <c:multiLvlStrCache/>
            </c:multiLvlStrRef>
          </c:cat>
          <c:val>
            <c:numRef>
              <c:f>'Figure 3'!$G$12:$G$17</c:f>
              <c:numCache/>
            </c:numRef>
          </c:val>
        </c:ser>
        <c:gapWidth val="100"/>
        <c:axId val="60532402"/>
        <c:axId val="7920707"/>
      </c:barChart>
      <c:catAx>
        <c:axId val="605324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crossAx val="7920707"/>
        <c:crosses val="autoZero"/>
        <c:auto val="1"/>
        <c:lblOffset val="100"/>
        <c:noMultiLvlLbl val="0"/>
      </c:catAx>
      <c:valAx>
        <c:axId val="7920707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60532402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38"/>
          <c:y val="0.863"/>
          <c:w val="0.124"/>
          <c:h val="0.039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Growth rate of the adult population in the EU by type of household, sex and age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(change between 2009 and 2022, in %)</a:t>
            </a:r>
          </a:p>
        </c:rich>
      </c:tx>
      <c:layout>
        <c:manualLayout>
          <c:xMode val="edge"/>
          <c:yMode val="edge"/>
          <c:x val="0.00525"/>
          <c:y val="0.008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62"/>
          <c:w val="0.97075"/>
          <c:h val="0.67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4'!$B$29</c:f>
              <c:strCache>
                <c:ptCount val="1"/>
                <c:pt idx="0">
                  <c:v>Single adult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'Figure 4'!$C$27:$L$28</c:f>
              <c:multiLvlStrCache/>
            </c:multiLvlStrRef>
          </c:cat>
          <c:val>
            <c:numRef>
              <c:f>'Figure 4'!$C$29:$L$29</c:f>
              <c:numCache/>
            </c:numRef>
          </c:val>
        </c:ser>
        <c:ser>
          <c:idx val="1"/>
          <c:order val="1"/>
          <c:tx>
            <c:strRef>
              <c:f>'Figure 4'!$B$30</c:f>
              <c:strCache>
                <c:ptCount val="1"/>
                <c:pt idx="0">
                  <c:v>Adult living in a couple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'Figure 4'!$C$27:$L$28</c:f>
              <c:multiLvlStrCache/>
            </c:multiLvlStrRef>
          </c:cat>
          <c:val>
            <c:numRef>
              <c:f>'Figure 4'!$C$30:$L$30</c:f>
              <c:numCache/>
            </c:numRef>
          </c:val>
        </c:ser>
        <c:ser>
          <c:idx val="2"/>
          <c:order val="2"/>
          <c:tx>
            <c:strRef>
              <c:f>'Figure 4'!$B$31</c:f>
              <c:strCache>
                <c:ptCount val="1"/>
                <c:pt idx="0">
                  <c:v>Adult living in another type of household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'Figure 4'!$C$27:$L$28</c:f>
              <c:multiLvlStrCache/>
            </c:multiLvlStrRef>
          </c:cat>
          <c:val>
            <c:numRef>
              <c:f>'Figure 4'!$C$31:$L$31</c:f>
              <c:numCache/>
            </c:numRef>
          </c:val>
        </c:ser>
        <c:gapWidth val="100"/>
        <c:axId val="4177500"/>
        <c:axId val="37597501"/>
      </c:barChart>
      <c:catAx>
        <c:axId val="4177500"/>
        <c:scaling>
          <c:orientation val="minMax"/>
        </c:scaling>
        <c:axPos val="b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crossAx val="37597501"/>
        <c:crosses val="autoZero"/>
        <c:auto val="1"/>
        <c:lblOffset val="100"/>
        <c:noMultiLvlLbl val="0"/>
      </c:catAx>
      <c:valAx>
        <c:axId val="37597501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4177500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8325"/>
          <c:y val="0.865"/>
          <c:w val="0.75975"/>
          <c:h val="0.039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Share of the adult population in the EU by type of household, sex and age, 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the total adult population)</a:t>
            </a:r>
          </a:p>
        </c:rich>
      </c:tx>
      <c:layout>
        <c:manualLayout>
          <c:xMode val="edge"/>
          <c:yMode val="edge"/>
          <c:x val="0.00525"/>
          <c:y val="0.008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64"/>
          <c:w val="0.97075"/>
          <c:h val="0.685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5'!$N$12</c:f>
              <c:strCache>
                <c:ptCount val="1"/>
                <c:pt idx="0">
                  <c:v>Single adult 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'Figure 5'!$O$10:$Y$11</c:f>
              <c:multiLvlStrCache/>
            </c:multiLvlStrRef>
          </c:cat>
          <c:val>
            <c:numRef>
              <c:f>'Figure 5'!$O$12:$Y$12</c:f>
              <c:numCache/>
            </c:numRef>
          </c:val>
        </c:ser>
        <c:ser>
          <c:idx val="1"/>
          <c:order val="1"/>
          <c:tx>
            <c:strRef>
              <c:f>'Figure 5'!$N$13</c:f>
              <c:strCache>
                <c:ptCount val="1"/>
                <c:pt idx="0">
                  <c:v>Adult living in a couple 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200" b="0" i="0" u="non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'Figure 5'!$O$10:$Y$11</c:f>
              <c:multiLvlStrCache/>
            </c:multiLvlStrRef>
          </c:cat>
          <c:val>
            <c:numRef>
              <c:f>'Figure 5'!$O$13:$Y$13</c:f>
              <c:numCache/>
            </c:numRef>
          </c:val>
        </c:ser>
        <c:ser>
          <c:idx val="2"/>
          <c:order val="2"/>
          <c:tx>
            <c:strRef>
              <c:f>'Figure 5'!$N$14</c:f>
              <c:strCache>
                <c:ptCount val="1"/>
                <c:pt idx="0">
                  <c:v>Adult living in another type of household 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200" b="0" i="0" u="non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'Figure 5'!$O$10:$Y$11</c:f>
              <c:multiLvlStrCache/>
            </c:multiLvlStrRef>
          </c:cat>
          <c:val>
            <c:numRef>
              <c:f>'Figure 5'!$O$14:$Y$14</c:f>
              <c:numCache/>
            </c:numRef>
          </c:val>
        </c:ser>
        <c:overlap val="100"/>
        <c:axId val="2833190"/>
        <c:axId val="25498711"/>
      </c:barChart>
      <c:catAx>
        <c:axId val="28331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crossAx val="25498711"/>
        <c:crosses val="autoZero"/>
        <c:auto val="1"/>
        <c:lblOffset val="100"/>
        <c:noMultiLvlLbl val="0"/>
      </c:catAx>
      <c:valAx>
        <c:axId val="25498711"/>
        <c:scaling>
          <c:orientation val="minMax"/>
          <c:max val="10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2833190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1675"/>
          <c:y val="0.87225"/>
          <c:w val="0.76625"/>
          <c:h val="0.039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Share of the single adult population in the EU by age, sex, and presence of children, 2009 and 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the total adult population by sex and age class)</a:t>
            </a:r>
          </a:p>
        </c:rich>
      </c:tx>
      <c:layout>
        <c:manualLayout>
          <c:xMode val="edge"/>
          <c:yMode val="edge"/>
          <c:x val="0.00525"/>
          <c:y val="0.007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535"/>
          <c:w val="0.97075"/>
          <c:h val="0.60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'Figure 6'!$A$43:$B$43</c:f>
              <c:strCache>
                <c:ptCount val="1"/>
                <c:pt idx="0">
                  <c:v>Single adult with children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'Figure 6'!$D$40:$K$41</c:f>
              <c:multiLvlStrCache/>
            </c:multiLvlStrRef>
          </c:cat>
          <c:val>
            <c:numRef>
              <c:f>('Figure 6'!$D$43:$E$43,'Figure 6'!$G$43:$H$43,'Figure 6'!$J$43:$K$43)</c:f>
              <c:numCache/>
            </c:numRef>
          </c:val>
        </c:ser>
        <c:ser>
          <c:idx val="2"/>
          <c:order val="1"/>
          <c:tx>
            <c:strRef>
              <c:f>'Figure 6'!$A$44:$B$44</c:f>
              <c:strCache>
                <c:ptCount val="1"/>
                <c:pt idx="0">
                  <c:v>Single adult without children</c:v>
                </c:pt>
              </c:strCache>
            </c:strRef>
          </c:tx>
          <c:spPr>
            <a:solidFill>
              <a:srgbClr val="FAA519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'Figure 6'!$D$40:$K$41</c:f>
              <c:multiLvlStrCache/>
            </c:multiLvlStrRef>
          </c:cat>
          <c:val>
            <c:numRef>
              <c:f>('Figure 6'!$D$44:$E$44,'Figure 6'!$G$44:$H$44,'Figure 6'!$J$44:$K$44)</c:f>
              <c:numCache/>
            </c:numRef>
          </c:val>
        </c:ser>
        <c:ser>
          <c:idx val="4"/>
          <c:order val="2"/>
          <c:tx>
            <c:strRef>
              <c:f>'Figure 6'!$A$46:$B$46</c:f>
              <c:strCache>
                <c:ptCount val="1"/>
                <c:pt idx="0">
                  <c:v>Single adult with children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'Figure 6'!$D$40:$K$41</c:f>
              <c:multiLvlStrCache/>
            </c:multiLvlStrRef>
          </c:cat>
          <c:val>
            <c:numRef>
              <c:f>('Figure 6'!$D$46:$E$46,'Figure 6'!$G$46:$H$46,'Figure 6'!$J$46:$K$46)</c:f>
              <c:numCache/>
            </c:numRef>
          </c:val>
        </c:ser>
        <c:ser>
          <c:idx val="5"/>
          <c:order val="3"/>
          <c:tx>
            <c:strRef>
              <c:f>'Figure 6'!$A$47:$B$47</c:f>
              <c:strCache>
                <c:ptCount val="1"/>
                <c:pt idx="0">
                  <c:v>Single adult without children</c:v>
                </c:pt>
              </c:strCache>
            </c:strRef>
          </c:tx>
          <c:spPr>
            <a:solidFill>
              <a:srgbClr val="286EB4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'Figure 6'!$D$40:$K$41</c:f>
              <c:multiLvlStrCache/>
            </c:multiLvlStrRef>
          </c:cat>
          <c:val>
            <c:numRef>
              <c:f>('Figure 6'!$D$47:$E$47,'Figure 6'!$G$47:$H$47,'Figure 6'!$J$47:$K$47)</c:f>
              <c:numCache/>
            </c:numRef>
          </c:val>
        </c:ser>
        <c:gapWidth val="219"/>
        <c:axId val="28161808"/>
        <c:axId val="52129681"/>
      </c:barChart>
      <c:catAx>
        <c:axId val="281618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crossAx val="52129681"/>
        <c:crosses val="autoZero"/>
        <c:auto val="1"/>
        <c:lblOffset val="100"/>
        <c:noMultiLvlLbl val="0"/>
      </c:catAx>
      <c:valAx>
        <c:axId val="52129681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28161808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025"/>
          <c:y val="0.7825"/>
          <c:w val="0.73225"/>
          <c:h val="0.071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Households by type and presence of children, 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total households)</a:t>
            </a:r>
          </a:p>
        </c:rich>
      </c:tx>
      <c:layout>
        <c:manualLayout>
          <c:xMode val="edge"/>
          <c:yMode val="edge"/>
          <c:x val="0.00525"/>
          <c:y val="0.008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2"/>
          <c:w val="0.97075"/>
          <c:h val="0.6452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'Figure 7'!$L$11</c:f>
              <c:strCache>
                <c:ptCount val="1"/>
                <c:pt idx="0">
                  <c:v>Single adult without children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7'!$A$12:$A$42</c:f>
              <c:strCache/>
            </c:strRef>
          </c:cat>
          <c:val>
            <c:numRef>
              <c:f>'Figure 7'!$L$12:$L$42</c:f>
              <c:numCache/>
            </c:numRef>
          </c:val>
        </c:ser>
        <c:ser>
          <c:idx val="3"/>
          <c:order val="1"/>
          <c:tx>
            <c:strRef>
              <c:f>'Figure 7'!$N$11</c:f>
              <c:strCache>
                <c:ptCount val="1"/>
                <c:pt idx="0">
                  <c:v>Couple without children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7'!$A$12:$A$42</c:f>
              <c:strCache/>
            </c:strRef>
          </c:cat>
          <c:val>
            <c:numRef>
              <c:f>'Figure 7'!$N$12:$N$42</c:f>
              <c:numCache/>
            </c:numRef>
          </c:val>
        </c:ser>
        <c:ser>
          <c:idx val="5"/>
          <c:order val="2"/>
          <c:tx>
            <c:strRef>
              <c:f>'Figure 7'!$P$11</c:f>
              <c:strCache>
                <c:ptCount val="1"/>
                <c:pt idx="0">
                  <c:v>Other type of household without children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7'!$A$12:$A$42</c:f>
              <c:strCache/>
            </c:strRef>
          </c:cat>
          <c:val>
            <c:numRef>
              <c:f>'Figure 7'!$P$12:$P$42</c:f>
              <c:numCache/>
            </c:numRef>
          </c:val>
        </c:ser>
        <c:ser>
          <c:idx val="0"/>
          <c:order val="3"/>
          <c:tx>
            <c:strRef>
              <c:f>'Figure 7'!$K$11</c:f>
              <c:strCache>
                <c:ptCount val="1"/>
                <c:pt idx="0">
                  <c:v>Single adult with children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7'!$A$12:$A$42</c:f>
              <c:strCache/>
            </c:strRef>
          </c:cat>
          <c:val>
            <c:numRef>
              <c:f>'Figure 7'!$K$12:$K$42</c:f>
              <c:numCache/>
            </c:numRef>
          </c:val>
        </c:ser>
        <c:ser>
          <c:idx val="2"/>
          <c:order val="4"/>
          <c:tx>
            <c:strRef>
              <c:f>'Figure 7'!$M$11</c:f>
              <c:strCache>
                <c:ptCount val="1"/>
                <c:pt idx="0">
                  <c:v>Couple with children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7'!$A$12:$A$42</c:f>
              <c:strCache/>
            </c:strRef>
          </c:cat>
          <c:val>
            <c:numRef>
              <c:f>'Figure 7'!$M$12:$M$42</c:f>
              <c:numCache/>
            </c:numRef>
          </c:val>
        </c:ser>
        <c:ser>
          <c:idx val="4"/>
          <c:order val="5"/>
          <c:tx>
            <c:strRef>
              <c:f>'Figure 7'!$O$11</c:f>
              <c:strCache>
                <c:ptCount val="1"/>
                <c:pt idx="0">
                  <c:v>Other type of household with children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7'!$A$12:$A$42</c:f>
              <c:strCache/>
            </c:strRef>
          </c:cat>
          <c:val>
            <c:numRef>
              <c:f>'Figure 7'!$O$12:$O$42</c:f>
              <c:numCache/>
            </c:numRef>
          </c:val>
        </c:ser>
        <c:overlap val="100"/>
        <c:gapWidth val="90"/>
        <c:axId val="66513946"/>
        <c:axId val="61754603"/>
      </c:barChart>
      <c:catAx>
        <c:axId val="665139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754603"/>
        <c:crosses val="autoZero"/>
        <c:auto val="1"/>
        <c:lblOffset val="100"/>
        <c:noMultiLvlLbl val="0"/>
      </c:catAx>
      <c:valAx>
        <c:axId val="61754603"/>
        <c:scaling>
          <c:orientation val="minMax"/>
          <c:max val="10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66513946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78775"/>
          <c:w val="1"/>
          <c:h val="0.082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Households by presence and number of children, 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total households)</a:t>
            </a:r>
          </a:p>
        </c:rich>
      </c:tx>
      <c:layout>
        <c:manualLayout>
          <c:xMode val="edge"/>
          <c:yMode val="edge"/>
          <c:x val="0.00525"/>
          <c:y val="0.008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215"/>
          <c:w val="0.97075"/>
          <c:h val="0.7282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'Figure 8'!$R$11</c:f>
              <c:strCache>
                <c:ptCount val="1"/>
                <c:pt idx="0">
                  <c:v>1 child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8'!$A$12:$A$42</c:f>
              <c:strCache/>
            </c:strRef>
          </c:cat>
          <c:val>
            <c:numRef>
              <c:f>'Figure 8'!$R$12:$R$42</c:f>
              <c:numCache/>
            </c:numRef>
          </c:val>
        </c:ser>
        <c:ser>
          <c:idx val="2"/>
          <c:order val="1"/>
          <c:tx>
            <c:strRef>
              <c:f>'Figure 8'!$S$11</c:f>
              <c:strCache>
                <c:ptCount val="1"/>
                <c:pt idx="0">
                  <c:v>2 children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8'!$A$12:$A$42</c:f>
              <c:strCache/>
            </c:strRef>
          </c:cat>
          <c:val>
            <c:numRef>
              <c:f>'Figure 8'!$S$12:$S$42</c:f>
              <c:numCache/>
            </c:numRef>
          </c:val>
        </c:ser>
        <c:ser>
          <c:idx val="3"/>
          <c:order val="2"/>
          <c:tx>
            <c:strRef>
              <c:f>'Figure 8'!$T$11</c:f>
              <c:strCache>
                <c:ptCount val="1"/>
                <c:pt idx="0">
                  <c:v>3 children or more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8'!$A$12:$A$42</c:f>
              <c:strCache/>
            </c:strRef>
          </c:cat>
          <c:val>
            <c:numRef>
              <c:f>'Figure 8'!$T$12:$T$42</c:f>
              <c:numCache/>
            </c:numRef>
          </c:val>
        </c:ser>
        <c:ser>
          <c:idx val="0"/>
          <c:order val="3"/>
          <c:tx>
            <c:strRef>
              <c:f>'Figure 8'!$Q$11</c:f>
              <c:strCache>
                <c:ptCount val="1"/>
                <c:pt idx="0">
                  <c:v>No children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8'!$A$12:$A$42</c:f>
              <c:strCache/>
            </c:strRef>
          </c:cat>
          <c:val>
            <c:numRef>
              <c:f>'Figure 8'!$Q$12:$Q$42</c:f>
              <c:numCache/>
            </c:numRef>
          </c:val>
        </c:ser>
        <c:overlap val="100"/>
        <c:gapWidth val="90"/>
        <c:axId val="18920516"/>
        <c:axId val="36066917"/>
      </c:barChart>
      <c:catAx>
        <c:axId val="189205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066917"/>
        <c:crosses val="autoZero"/>
        <c:auto val="1"/>
        <c:lblOffset val="100"/>
        <c:noMultiLvlLbl val="0"/>
      </c:catAx>
      <c:valAx>
        <c:axId val="36066917"/>
        <c:scaling>
          <c:orientation val="minMax"/>
          <c:max val="10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18920516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49"/>
          <c:y val="0.87225"/>
          <c:w val="0.502"/>
          <c:h val="0.039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Change in the percentage of households with children in total households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(percentage points, 2022 compared with 2009)</a:t>
            </a:r>
          </a:p>
        </c:rich>
      </c:tx>
      <c:layout>
        <c:manualLayout>
          <c:xMode val="edge"/>
          <c:yMode val="edge"/>
          <c:x val="0.00525"/>
          <c:y val="0.008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5775"/>
          <c:w val="0.97075"/>
          <c:h val="0.709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AA519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9'!$A$12:$A$39</c:f>
              <c:strCache/>
            </c:strRef>
          </c:cat>
          <c:val>
            <c:numRef>
              <c:f>'Figure 9'!$H$12:$H$39</c:f>
              <c:numCache/>
            </c:numRef>
          </c:val>
        </c:ser>
        <c:overlap val="-27"/>
        <c:gapWidth val="100"/>
        <c:axId val="56166798"/>
        <c:axId val="35739135"/>
      </c:barChart>
      <c:catAx>
        <c:axId val="561667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739135"/>
        <c:crosses val="autoZero"/>
        <c:auto val="1"/>
        <c:lblOffset val="100"/>
        <c:noMultiLvlLbl val="0"/>
      </c:catAx>
      <c:valAx>
        <c:axId val="35739135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56166798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0.897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57626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Norway: no data for 2009.</a:t>
          </a:r>
        </a:p>
        <a:p>
          <a:r>
            <a:rPr lang="en-GB" sz="1200">
              <a:latin typeface="Arial" panose="020B0604020202020204" pitchFamily="34" charset="0"/>
            </a:rPr>
            <a:t>Break in the data series in 2021.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lfst_hhantych)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</xdr:row>
      <xdr:rowOff>95250</xdr:rowOff>
    </xdr:from>
    <xdr:to>
      <xdr:col>13</xdr:col>
      <xdr:colOff>771525</xdr:colOff>
      <xdr:row>60</xdr:row>
      <xdr:rowOff>47625</xdr:rowOff>
    </xdr:to>
    <xdr:graphicFrame macro="">
      <xdr:nvGraphicFramePr>
        <xdr:cNvPr id="2" name="Chart 1"/>
        <xdr:cNvGraphicFramePr/>
      </xdr:nvGraphicFramePr>
      <xdr:xfrm>
        <a:off x="0" y="2990850"/>
        <a:ext cx="9525000" cy="772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0.87275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57531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US" sz="1200">
              <a:latin typeface="Arial" panose="020B0604020202020204" pitchFamily="34" charset="0"/>
            </a:rPr>
            <a:t>2009 data for men single adults with children aged 18-24 and 55-64, are not available due to very low reliability.</a:t>
          </a:r>
        </a:p>
        <a:p>
          <a:r>
            <a:rPr lang="en-US" sz="1200">
              <a:latin typeface="Arial" panose="020B0604020202020204" pitchFamily="34" charset="0"/>
            </a:rPr>
            <a:t>2022 data for men single adults with children aged 18-24, with low reliability.</a:t>
          </a:r>
        </a:p>
        <a:p>
          <a:r>
            <a:rPr lang="en-US" sz="1200">
              <a:latin typeface="Arial" panose="020B0604020202020204" pitchFamily="34" charset="0"/>
            </a:rPr>
            <a:t>Break in the data series in 2021.</a:t>
          </a:r>
        </a:p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code: lfst_hhindws)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61</xdr:row>
      <xdr:rowOff>0</xdr:rowOff>
    </xdr:from>
    <xdr:to>
      <xdr:col>7</xdr:col>
      <xdr:colOff>152400</xdr:colOff>
      <xdr:row>107</xdr:row>
      <xdr:rowOff>28575</xdr:rowOff>
    </xdr:to>
    <xdr:graphicFrame macro="">
      <xdr:nvGraphicFramePr>
        <xdr:cNvPr id="2" name="Chart 1"/>
        <xdr:cNvGraphicFramePr/>
      </xdr:nvGraphicFramePr>
      <xdr:xfrm>
        <a:off x="0" y="9134475"/>
        <a:ext cx="9525000" cy="660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0.92225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57531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Slovenia: low data reliability for single adult with children.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lfst_hhnhtych)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52</xdr:row>
      <xdr:rowOff>0</xdr:rowOff>
    </xdr:from>
    <xdr:to>
      <xdr:col>7</xdr:col>
      <xdr:colOff>247650</xdr:colOff>
      <xdr:row>95</xdr:row>
      <xdr:rowOff>104775</xdr:rowOff>
    </xdr:to>
    <xdr:graphicFrame macro="">
      <xdr:nvGraphicFramePr>
        <xdr:cNvPr id="2" name="Chart 1"/>
        <xdr:cNvGraphicFramePr/>
      </xdr:nvGraphicFramePr>
      <xdr:xfrm>
        <a:off x="0" y="8610600"/>
        <a:ext cx="9525000" cy="6248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0.95625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59055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lfst_hhnhtych)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51</xdr:row>
      <xdr:rowOff>123825</xdr:rowOff>
    </xdr:from>
    <xdr:to>
      <xdr:col>10</xdr:col>
      <xdr:colOff>866775</xdr:colOff>
      <xdr:row>95</xdr:row>
      <xdr:rowOff>19050</xdr:rowOff>
    </xdr:to>
    <xdr:graphicFrame macro="">
      <xdr:nvGraphicFramePr>
        <xdr:cNvPr id="2" name="Chart 1"/>
        <xdr:cNvGraphicFramePr/>
      </xdr:nvGraphicFramePr>
      <xdr:xfrm>
        <a:off x="0" y="7820025"/>
        <a:ext cx="9525000" cy="6181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0.897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57626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No data available for 2009 for Denmark and Norway.</a:t>
          </a:r>
        </a:p>
        <a:p>
          <a:r>
            <a:rPr lang="en-GB" sz="1200">
              <a:latin typeface="Arial" panose="020B0604020202020204" pitchFamily="34" charset="0"/>
            </a:rPr>
            <a:t>Break in the data series in 2021.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lfst_hhnhtych)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7</xdr:row>
      <xdr:rowOff>0</xdr:rowOff>
    </xdr:from>
    <xdr:to>
      <xdr:col>25</xdr:col>
      <xdr:colOff>381000</xdr:colOff>
      <xdr:row>47</xdr:row>
      <xdr:rowOff>85725</xdr:rowOff>
    </xdr:to>
    <xdr:graphicFrame macro="">
      <xdr:nvGraphicFramePr>
        <xdr:cNvPr id="2" name="Chart 1"/>
        <xdr:cNvGraphicFramePr/>
      </xdr:nvGraphicFramePr>
      <xdr:xfrm>
        <a:off x="11449050" y="1066800"/>
        <a:ext cx="9525000" cy="642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10</xdr:row>
      <xdr:rowOff>0</xdr:rowOff>
    </xdr:from>
    <xdr:to>
      <xdr:col>21</xdr:col>
      <xdr:colOff>381000</xdr:colOff>
      <xdr:row>52</xdr:row>
      <xdr:rowOff>104775</xdr:rowOff>
    </xdr:to>
    <xdr:graphicFrame macro="">
      <xdr:nvGraphicFramePr>
        <xdr:cNvPr id="3" name="Chart 2"/>
        <xdr:cNvGraphicFramePr/>
      </xdr:nvGraphicFramePr>
      <xdr:xfrm>
        <a:off x="5372100" y="1514475"/>
        <a:ext cx="9525000" cy="642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0.92225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57531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Break in the data series in 2021.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lfst_hhnhtych)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30</xdr:row>
      <xdr:rowOff>0</xdr:rowOff>
    </xdr:from>
    <xdr:to>
      <xdr:col>12</xdr:col>
      <xdr:colOff>200025</xdr:colOff>
      <xdr:row>73</xdr:row>
      <xdr:rowOff>104775</xdr:rowOff>
    </xdr:to>
    <xdr:graphicFrame macro="">
      <xdr:nvGraphicFramePr>
        <xdr:cNvPr id="2" name="Chart 1"/>
        <xdr:cNvGraphicFramePr/>
      </xdr:nvGraphicFramePr>
      <xdr:xfrm>
        <a:off x="0" y="4429125"/>
        <a:ext cx="9525000" cy="6248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0.92225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57531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Break in the data series in 2021.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lfst_hhnhtych)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30</xdr:row>
      <xdr:rowOff>0</xdr:rowOff>
    </xdr:from>
    <xdr:to>
      <xdr:col>12</xdr:col>
      <xdr:colOff>66675</xdr:colOff>
      <xdr:row>73</xdr:row>
      <xdr:rowOff>104775</xdr:rowOff>
    </xdr:to>
    <xdr:graphicFrame macro="">
      <xdr:nvGraphicFramePr>
        <xdr:cNvPr id="2" name="Chart 1"/>
        <xdr:cNvGraphicFramePr/>
      </xdr:nvGraphicFramePr>
      <xdr:xfrm>
        <a:off x="0" y="4457700"/>
        <a:ext cx="9525000" cy="6248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0.92225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57626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US" sz="1200">
              <a:latin typeface="Arial" panose="020B0604020202020204" pitchFamily="34" charset="0"/>
            </a:rPr>
            <a:t>Break in the data series in 2021.</a:t>
          </a:r>
        </a:p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code: lfst_hhindws)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38</xdr:row>
      <xdr:rowOff>133350</xdr:rowOff>
    </xdr:from>
    <xdr:to>
      <xdr:col>10</xdr:col>
      <xdr:colOff>609600</xdr:colOff>
      <xdr:row>82</xdr:row>
      <xdr:rowOff>104775</xdr:rowOff>
    </xdr:to>
    <xdr:graphicFrame macro="">
      <xdr:nvGraphicFramePr>
        <xdr:cNvPr id="2" name="Chart 1"/>
        <xdr:cNvGraphicFramePr/>
      </xdr:nvGraphicFramePr>
      <xdr:xfrm>
        <a:off x="0" y="5772150"/>
        <a:ext cx="9534525" cy="6257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0.95625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73818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code: lfst_hhindws)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theme/theme1.xml><?xml version="1.0" encoding="utf-8"?>
<a:theme xmlns:a="http://schemas.openxmlformats.org/drawingml/2006/main" name="Office Theme">
  <a:themeElements>
    <a:clrScheme name="3 Population and social condition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AA519"/>
      </a:accent1>
      <a:accent2>
        <a:srgbClr val="286EB4"/>
      </a:accent2>
      <a:accent3>
        <a:srgbClr val="F06423"/>
      </a:accent3>
      <a:accent4>
        <a:srgbClr val="B9C31E"/>
      </a:accent4>
      <a:accent5>
        <a:srgbClr val="5FB441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tabSelected="1" workbookViewId="0" topLeftCell="A4">
      <selection activeCell="D5" sqref="D5"/>
    </sheetView>
  </sheetViews>
  <sheetFormatPr defaultColWidth="9.140625" defaultRowHeight="11.25" customHeight="1"/>
  <cols>
    <col min="1" max="1" width="29.8515625" style="2" customWidth="1"/>
    <col min="2" max="3" width="10.00390625" style="2" customWidth="1"/>
    <col min="4" max="4" width="12.421875" style="2" bestFit="1" customWidth="1"/>
    <col min="5" max="16384" width="9.140625" style="2" customWidth="1"/>
  </cols>
  <sheetData>
    <row r="1" ht="11.45" customHeight="1">
      <c r="A1" s="1" t="s">
        <v>0</v>
      </c>
    </row>
    <row r="2" spans="1:2" ht="12">
      <c r="A2" s="1" t="s">
        <v>1</v>
      </c>
      <c r="B2" s="3" t="s">
        <v>2</v>
      </c>
    </row>
    <row r="3" spans="1:2" ht="12">
      <c r="A3" s="1" t="s">
        <v>3</v>
      </c>
      <c r="B3" s="1" t="s">
        <v>4</v>
      </c>
    </row>
    <row r="4" ht="12">
      <c r="E4" s="2" t="s">
        <v>50</v>
      </c>
    </row>
    <row r="5" spans="1:3" ht="12">
      <c r="A5" s="3" t="s">
        <v>5</v>
      </c>
      <c r="C5" s="1" t="s">
        <v>6</v>
      </c>
    </row>
    <row r="6" spans="1:5" ht="12">
      <c r="A6" s="3" t="s">
        <v>7</v>
      </c>
      <c r="C6" s="1" t="s">
        <v>8</v>
      </c>
      <c r="E6" s="2" t="s">
        <v>51</v>
      </c>
    </row>
    <row r="7" spans="1:5" ht="12">
      <c r="A7" s="3" t="s">
        <v>9</v>
      </c>
      <c r="C7" s="1" t="s">
        <v>8</v>
      </c>
      <c r="E7" s="2" t="s">
        <v>52</v>
      </c>
    </row>
    <row r="8" spans="1:5" ht="12">
      <c r="A8" s="3" t="s">
        <v>10</v>
      </c>
      <c r="C8" s="1" t="s">
        <v>8</v>
      </c>
      <c r="E8" s="2" t="s">
        <v>49</v>
      </c>
    </row>
    <row r="9" spans="1:3" ht="12">
      <c r="A9" s="3" t="s">
        <v>11</v>
      </c>
      <c r="C9" s="1" t="s">
        <v>12</v>
      </c>
    </row>
    <row r="10" ht="12"/>
    <row r="11" spans="1:3" ht="12">
      <c r="A11" s="4" t="s">
        <v>13</v>
      </c>
      <c r="B11" s="5" t="s">
        <v>14</v>
      </c>
      <c r="C11" s="5" t="s">
        <v>15</v>
      </c>
    </row>
    <row r="12" spans="1:3" ht="12">
      <c r="A12" s="6" t="s">
        <v>47</v>
      </c>
      <c r="B12" s="7">
        <v>2.4</v>
      </c>
      <c r="C12" s="7">
        <v>2.2</v>
      </c>
    </row>
    <row r="13" spans="1:3" ht="12">
      <c r="A13" s="6"/>
      <c r="B13" s="7"/>
      <c r="C13" s="7"/>
    </row>
    <row r="14" spans="1:4" ht="12">
      <c r="A14" s="6" t="s">
        <v>40</v>
      </c>
      <c r="B14" s="8">
        <v>2.9</v>
      </c>
      <c r="C14" s="8">
        <v>2.9</v>
      </c>
      <c r="D14" s="28">
        <f aca="true" t="shared" si="0" ref="D14:D40">C14-B14</f>
        <v>0</v>
      </c>
    </row>
    <row r="15" spans="1:4" ht="12">
      <c r="A15" s="6" t="s">
        <v>26</v>
      </c>
      <c r="B15" s="8">
        <v>2.8</v>
      </c>
      <c r="C15" s="8">
        <v>2.7</v>
      </c>
      <c r="D15" s="28">
        <f t="shared" si="0"/>
        <v>-0.09999999999999964</v>
      </c>
    </row>
    <row r="16" spans="1:4" ht="12">
      <c r="A16" s="6" t="s">
        <v>23</v>
      </c>
      <c r="B16" s="7">
        <v>2.5</v>
      </c>
      <c r="C16" s="7">
        <v>2.6</v>
      </c>
      <c r="D16" s="28">
        <f t="shared" si="0"/>
        <v>0.10000000000000009</v>
      </c>
    </row>
    <row r="17" spans="1:4" ht="12">
      <c r="A17" s="6" t="s">
        <v>24</v>
      </c>
      <c r="B17" s="8">
        <v>2.6</v>
      </c>
      <c r="C17" s="8">
        <v>2.5</v>
      </c>
      <c r="D17" s="28">
        <f t="shared" si="0"/>
        <v>-0.10000000000000009</v>
      </c>
    </row>
    <row r="18" spans="1:4" ht="12">
      <c r="A18" s="6" t="s">
        <v>22</v>
      </c>
      <c r="B18" s="8">
        <v>2.7</v>
      </c>
      <c r="C18" s="8">
        <v>2.5</v>
      </c>
      <c r="D18" s="28">
        <f t="shared" si="0"/>
        <v>-0.20000000000000018</v>
      </c>
    </row>
    <row r="19" spans="1:4" ht="12">
      <c r="A19" s="6" t="s">
        <v>37</v>
      </c>
      <c r="B19" s="7">
        <v>2.7</v>
      </c>
      <c r="C19" s="7">
        <v>2.5</v>
      </c>
      <c r="D19" s="28">
        <f t="shared" si="0"/>
        <v>-0.20000000000000018</v>
      </c>
    </row>
    <row r="20" spans="1:4" ht="12">
      <c r="A20" s="6" t="s">
        <v>28</v>
      </c>
      <c r="B20" s="8">
        <v>2.8</v>
      </c>
      <c r="C20" s="8">
        <v>2.5</v>
      </c>
      <c r="D20" s="28">
        <f t="shared" si="0"/>
        <v>-0.2999999999999998</v>
      </c>
    </row>
    <row r="21" spans="1:4" ht="12">
      <c r="A21" s="6" t="s">
        <v>36</v>
      </c>
      <c r="B21" s="8">
        <v>2.8</v>
      </c>
      <c r="C21" s="8">
        <v>2.5</v>
      </c>
      <c r="D21" s="28">
        <f t="shared" si="0"/>
        <v>-0.2999999999999998</v>
      </c>
    </row>
    <row r="22" spans="1:4" ht="12">
      <c r="A22" s="6" t="s">
        <v>33</v>
      </c>
      <c r="B22" s="7">
        <v>2.9</v>
      </c>
      <c r="C22" s="7">
        <v>2.5</v>
      </c>
      <c r="D22" s="28">
        <f t="shared" si="0"/>
        <v>-0.3999999999999999</v>
      </c>
    </row>
    <row r="23" spans="1:4" ht="12">
      <c r="A23" s="6" t="s">
        <v>38</v>
      </c>
      <c r="B23" s="8">
        <v>2.9</v>
      </c>
      <c r="C23" s="8">
        <v>2.5</v>
      </c>
      <c r="D23" s="28">
        <f t="shared" si="0"/>
        <v>-0.3999999999999999</v>
      </c>
    </row>
    <row r="24" spans="1:4" ht="12">
      <c r="A24" s="6" t="s">
        <v>39</v>
      </c>
      <c r="B24" s="7">
        <v>2.6</v>
      </c>
      <c r="C24" s="7">
        <v>2.4</v>
      </c>
      <c r="D24" s="28">
        <f t="shared" si="0"/>
        <v>-0.20000000000000018</v>
      </c>
    </row>
    <row r="25" spans="1:4" ht="12">
      <c r="A25" s="6" t="s">
        <v>31</v>
      </c>
      <c r="B25" s="7">
        <v>2.4</v>
      </c>
      <c r="C25" s="7">
        <v>2.3</v>
      </c>
      <c r="D25" s="28">
        <f t="shared" si="0"/>
        <v>-0.10000000000000009</v>
      </c>
    </row>
    <row r="26" spans="1:4" ht="12">
      <c r="A26" s="6" t="s">
        <v>18</v>
      </c>
      <c r="B26" s="7">
        <v>2.5</v>
      </c>
      <c r="C26" s="7">
        <v>2.3</v>
      </c>
      <c r="D26" s="28">
        <f t="shared" si="0"/>
        <v>-0.20000000000000018</v>
      </c>
    </row>
    <row r="27" spans="1:4" ht="12">
      <c r="A27" s="6" t="s">
        <v>32</v>
      </c>
      <c r="B27" s="8">
        <v>2.5</v>
      </c>
      <c r="C27" s="8">
        <v>2.3</v>
      </c>
      <c r="D27" s="28">
        <f t="shared" si="0"/>
        <v>-0.20000000000000018</v>
      </c>
    </row>
    <row r="28" spans="1:4" ht="12">
      <c r="A28" s="6" t="s">
        <v>42</v>
      </c>
      <c r="B28" s="9">
        <v>2</v>
      </c>
      <c r="C28" s="8">
        <v>2.2</v>
      </c>
      <c r="D28" s="28">
        <f t="shared" si="0"/>
        <v>0.20000000000000018</v>
      </c>
    </row>
    <row r="29" spans="1:4" ht="12">
      <c r="A29" s="6" t="s">
        <v>35</v>
      </c>
      <c r="B29" s="7">
        <v>2.3</v>
      </c>
      <c r="C29" s="7">
        <v>2.2</v>
      </c>
      <c r="D29" s="28">
        <f t="shared" si="0"/>
        <v>-0.09999999999999964</v>
      </c>
    </row>
    <row r="30" spans="1:4" ht="12">
      <c r="A30" s="6" t="s">
        <v>17</v>
      </c>
      <c r="B30" s="8">
        <v>2.4</v>
      </c>
      <c r="C30" s="8">
        <v>2.2</v>
      </c>
      <c r="D30" s="28">
        <f t="shared" si="0"/>
        <v>-0.19999999999999973</v>
      </c>
    </row>
    <row r="31" spans="1:4" ht="12">
      <c r="A31" s="6" t="s">
        <v>19</v>
      </c>
      <c r="B31" s="8">
        <v>2.4</v>
      </c>
      <c r="C31" s="8">
        <v>2.2</v>
      </c>
      <c r="D31" s="28">
        <f t="shared" si="0"/>
        <v>-0.19999999999999973</v>
      </c>
    </row>
    <row r="32" spans="1:4" ht="12">
      <c r="A32" s="6" t="s">
        <v>27</v>
      </c>
      <c r="B32" s="7">
        <v>2.4</v>
      </c>
      <c r="C32" s="7">
        <v>2.2</v>
      </c>
      <c r="D32" s="28">
        <f t="shared" si="0"/>
        <v>-0.19999999999999973</v>
      </c>
    </row>
    <row r="33" spans="1:4" ht="12">
      <c r="A33" s="6" t="s">
        <v>29</v>
      </c>
      <c r="B33" s="7">
        <v>2.6</v>
      </c>
      <c r="C33" s="7">
        <v>2.2</v>
      </c>
      <c r="D33" s="28">
        <f t="shared" si="0"/>
        <v>-0.3999999999999999</v>
      </c>
    </row>
    <row r="34" spans="1:4" ht="12">
      <c r="A34" s="6" t="s">
        <v>25</v>
      </c>
      <c r="B34" s="7">
        <v>2.3</v>
      </c>
      <c r="C34" s="7">
        <v>2.1</v>
      </c>
      <c r="D34" s="28">
        <f t="shared" si="0"/>
        <v>-0.19999999999999973</v>
      </c>
    </row>
    <row r="35" spans="1:4" ht="12">
      <c r="A35" s="6" t="s">
        <v>48</v>
      </c>
      <c r="B35" s="8">
        <v>2.1</v>
      </c>
      <c r="C35" s="9">
        <v>2</v>
      </c>
      <c r="D35" s="28">
        <f t="shared" si="0"/>
        <v>-0.10000000000000009</v>
      </c>
    </row>
    <row r="36" spans="1:4" ht="12">
      <c r="A36" s="6" t="s">
        <v>34</v>
      </c>
      <c r="B36" s="8">
        <v>2.2</v>
      </c>
      <c r="C36" s="9">
        <v>2</v>
      </c>
      <c r="D36" s="28">
        <f t="shared" si="0"/>
        <v>-0.20000000000000018</v>
      </c>
    </row>
    <row r="37" spans="1:4" ht="12">
      <c r="A37" s="6" t="s">
        <v>20</v>
      </c>
      <c r="B37" s="7">
        <v>2.1</v>
      </c>
      <c r="C37" s="7">
        <v>1.9</v>
      </c>
      <c r="D37" s="28">
        <f t="shared" si="0"/>
        <v>-0.20000000000000018</v>
      </c>
    </row>
    <row r="38" spans="1:4" ht="12">
      <c r="A38" s="6" t="s">
        <v>41</v>
      </c>
      <c r="B38" s="7">
        <v>2.1</v>
      </c>
      <c r="C38" s="7">
        <v>1.9</v>
      </c>
      <c r="D38" s="28">
        <f t="shared" si="0"/>
        <v>-0.20000000000000018</v>
      </c>
    </row>
    <row r="39" spans="1:4" ht="12">
      <c r="A39" s="6" t="s">
        <v>30</v>
      </c>
      <c r="B39" s="8">
        <v>2.3</v>
      </c>
      <c r="C39" s="8">
        <v>1.9</v>
      </c>
      <c r="D39" s="28">
        <f t="shared" si="0"/>
        <v>-0.3999999999999999</v>
      </c>
    </row>
    <row r="40" spans="1:4" ht="12">
      <c r="A40" s="6" t="s">
        <v>21</v>
      </c>
      <c r="B40" s="7">
        <v>2.4</v>
      </c>
      <c r="C40" s="7">
        <v>1.9</v>
      </c>
      <c r="D40" s="28">
        <f t="shared" si="0"/>
        <v>-0.5</v>
      </c>
    </row>
    <row r="41" spans="1:3" ht="12">
      <c r="A41" s="6"/>
      <c r="B41" s="9"/>
      <c r="C41" s="8"/>
    </row>
    <row r="42" spans="1:3" ht="12">
      <c r="A42" s="6" t="s">
        <v>43</v>
      </c>
      <c r="B42" s="10"/>
      <c r="C42" s="11">
        <v>2</v>
      </c>
    </row>
    <row r="44" ht="12">
      <c r="A44" s="3" t="s">
        <v>45</v>
      </c>
    </row>
    <row r="45" spans="1:2" ht="12">
      <c r="A45" s="3" t="s">
        <v>44</v>
      </c>
      <c r="B45" s="1" t="s">
        <v>46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9"/>
  <sheetViews>
    <sheetView workbookViewId="0" topLeftCell="A1">
      <selection activeCell="R23" sqref="R23"/>
    </sheetView>
  </sheetViews>
  <sheetFormatPr defaultColWidth="9.140625" defaultRowHeight="11.25" customHeight="1"/>
  <cols>
    <col min="1" max="1" width="29.8515625" style="13" customWidth="1"/>
    <col min="2" max="15" width="10.00390625" style="13" customWidth="1"/>
    <col min="16" max="16384" width="9.140625" style="13" customWidth="1"/>
  </cols>
  <sheetData>
    <row r="1" ht="11.45" customHeight="1">
      <c r="A1" s="12" t="s">
        <v>53</v>
      </c>
    </row>
    <row r="2" spans="1:2" ht="12">
      <c r="A2" s="12" t="s">
        <v>1</v>
      </c>
      <c r="B2" s="14" t="s">
        <v>54</v>
      </c>
    </row>
    <row r="3" spans="1:2" ht="12">
      <c r="A3" s="12" t="s">
        <v>3</v>
      </c>
      <c r="B3" s="12" t="s">
        <v>4</v>
      </c>
    </row>
    <row r="4" ht="12"/>
    <row r="5" spans="1:3" ht="12">
      <c r="A5" s="14" t="s">
        <v>5</v>
      </c>
      <c r="C5" s="12" t="s">
        <v>6</v>
      </c>
    </row>
    <row r="6" spans="1:3" ht="12">
      <c r="A6" s="14" t="s">
        <v>7</v>
      </c>
      <c r="C6" s="12" t="s">
        <v>8</v>
      </c>
    </row>
    <row r="7" spans="1:3" ht="12">
      <c r="A7" s="14" t="s">
        <v>9</v>
      </c>
      <c r="C7" s="12" t="s">
        <v>8</v>
      </c>
    </row>
    <row r="8" spans="1:3" ht="12">
      <c r="A8" s="14" t="s">
        <v>11</v>
      </c>
      <c r="C8" s="12" t="s">
        <v>55</v>
      </c>
    </row>
    <row r="9" spans="1:3" ht="12">
      <c r="A9" s="14" t="s">
        <v>56</v>
      </c>
      <c r="C9" s="12" t="s">
        <v>16</v>
      </c>
    </row>
    <row r="10" ht="12"/>
    <row r="11" spans="1:15" ht="12">
      <c r="A11" s="15" t="s">
        <v>13</v>
      </c>
      <c r="B11" s="16" t="s">
        <v>14</v>
      </c>
      <c r="C11" s="16" t="s">
        <v>57</v>
      </c>
      <c r="D11" s="16" t="s">
        <v>58</v>
      </c>
      <c r="E11" s="16" t="s">
        <v>59</v>
      </c>
      <c r="F11" s="16" t="s">
        <v>60</v>
      </c>
      <c r="G11" s="16" t="s">
        <v>61</v>
      </c>
      <c r="H11" s="16" t="s">
        <v>62</v>
      </c>
      <c r="I11" s="16" t="s">
        <v>63</v>
      </c>
      <c r="J11" s="16" t="s">
        <v>64</v>
      </c>
      <c r="K11" s="16" t="s">
        <v>65</v>
      </c>
      <c r="L11" s="16" t="s">
        <v>66</v>
      </c>
      <c r="M11" s="16" t="s">
        <v>67</v>
      </c>
      <c r="N11" s="16" t="s">
        <v>68</v>
      </c>
      <c r="O11" s="16" t="s">
        <v>15</v>
      </c>
    </row>
    <row r="12" spans="1:17" ht="12">
      <c r="A12" s="17" t="s">
        <v>69</v>
      </c>
      <c r="B12" s="18">
        <v>60203.7</v>
      </c>
      <c r="C12" s="18">
        <v>61305.2</v>
      </c>
      <c r="D12" s="18">
        <v>64111.9</v>
      </c>
      <c r="E12" s="18">
        <v>65257.9</v>
      </c>
      <c r="F12" s="18">
        <v>66484.1</v>
      </c>
      <c r="G12" s="18">
        <v>68092.3</v>
      </c>
      <c r="H12" s="18">
        <v>70329.6</v>
      </c>
      <c r="I12" s="18">
        <v>70038.9</v>
      </c>
      <c r="J12" s="18">
        <v>71454.9</v>
      </c>
      <c r="K12" s="18">
        <v>72508.1</v>
      </c>
      <c r="L12" s="18">
        <v>73759.2</v>
      </c>
      <c r="M12" s="18">
        <v>73712.3</v>
      </c>
      <c r="N12" s="18">
        <v>76717.9</v>
      </c>
      <c r="O12" s="18">
        <v>78012.7</v>
      </c>
      <c r="Q12" s="22">
        <f>(O12/B12-1)*100</f>
        <v>29.581238362426234</v>
      </c>
    </row>
    <row r="13" spans="1:17" ht="12">
      <c r="A13" s="17" t="s">
        <v>70</v>
      </c>
      <c r="B13" s="19">
        <v>75816</v>
      </c>
      <c r="C13" s="20">
        <v>75712.2</v>
      </c>
      <c r="D13" s="20">
        <v>76607.7</v>
      </c>
      <c r="E13" s="20">
        <v>77031.8</v>
      </c>
      <c r="F13" s="20">
        <v>77172.6</v>
      </c>
      <c r="G13" s="19">
        <v>78165</v>
      </c>
      <c r="H13" s="20">
        <v>78310.5</v>
      </c>
      <c r="I13" s="20">
        <v>79195.5</v>
      </c>
      <c r="J13" s="20">
        <v>79494.1</v>
      </c>
      <c r="K13" s="20">
        <v>79948.8</v>
      </c>
      <c r="L13" s="20">
        <v>80093.6</v>
      </c>
      <c r="M13" s="20">
        <v>80321.1</v>
      </c>
      <c r="N13" s="20">
        <v>78550.2</v>
      </c>
      <c r="O13" s="20">
        <v>78849.9</v>
      </c>
      <c r="Q13" s="22">
        <f aca="true" t="shared" si="0" ref="Q13:Q14">(O13/B13-1)*100</f>
        <v>4.001661918328581</v>
      </c>
    </row>
    <row r="14" spans="1:17" ht="12">
      <c r="A14" s="17" t="s">
        <v>71</v>
      </c>
      <c r="B14" s="18">
        <v>43823.3</v>
      </c>
      <c r="C14" s="18">
        <v>43336.6</v>
      </c>
      <c r="D14" s="18">
        <v>43439.1</v>
      </c>
      <c r="E14" s="18">
        <v>43357.4</v>
      </c>
      <c r="F14" s="18">
        <v>43333.1</v>
      </c>
      <c r="G14" s="18">
        <v>42859.8</v>
      </c>
      <c r="H14" s="21">
        <v>42489</v>
      </c>
      <c r="I14" s="18">
        <v>42350.9</v>
      </c>
      <c r="J14" s="18">
        <v>41864.2</v>
      </c>
      <c r="K14" s="18">
        <v>41667.7</v>
      </c>
      <c r="L14" s="21">
        <v>41524</v>
      </c>
      <c r="M14" s="21">
        <v>41749</v>
      </c>
      <c r="N14" s="18">
        <v>41457.6</v>
      </c>
      <c r="O14" s="21">
        <v>41514</v>
      </c>
      <c r="Q14" s="22">
        <f t="shared" si="0"/>
        <v>-5.269571209835866</v>
      </c>
    </row>
    <row r="15" spans="2:17" ht="11.45" customHeight="1">
      <c r="B15" s="29">
        <f>SUM(B12:B14)</f>
        <v>179843</v>
      </c>
      <c r="C15" s="29">
        <f aca="true" t="shared" si="1" ref="C15:O15">SUM(C12:C14)</f>
        <v>180354</v>
      </c>
      <c r="D15" s="29">
        <f t="shared" si="1"/>
        <v>184158.7</v>
      </c>
      <c r="E15" s="29">
        <f t="shared" si="1"/>
        <v>185647.1</v>
      </c>
      <c r="F15" s="29">
        <f t="shared" si="1"/>
        <v>186989.80000000002</v>
      </c>
      <c r="G15" s="29">
        <f t="shared" si="1"/>
        <v>189117.09999999998</v>
      </c>
      <c r="H15" s="29">
        <f t="shared" si="1"/>
        <v>191129.1</v>
      </c>
      <c r="I15" s="29">
        <f t="shared" si="1"/>
        <v>191585.3</v>
      </c>
      <c r="J15" s="29">
        <f t="shared" si="1"/>
        <v>192813.2</v>
      </c>
      <c r="K15" s="29">
        <f t="shared" si="1"/>
        <v>194124.60000000003</v>
      </c>
      <c r="L15" s="29">
        <f t="shared" si="1"/>
        <v>195376.8</v>
      </c>
      <c r="M15" s="29">
        <f t="shared" si="1"/>
        <v>195782.40000000002</v>
      </c>
      <c r="N15" s="29">
        <f t="shared" si="1"/>
        <v>196725.69999999998</v>
      </c>
      <c r="O15" s="29">
        <f t="shared" si="1"/>
        <v>198376.59999999998</v>
      </c>
      <c r="Q15" s="22">
        <f>(O15/B15-1)*100</f>
        <v>10.305433072179614</v>
      </c>
    </row>
    <row r="16" ht="12">
      <c r="A16" s="14" t="s">
        <v>45</v>
      </c>
    </row>
    <row r="17" spans="1:18" ht="12">
      <c r="A17" s="14" t="s">
        <v>44</v>
      </c>
      <c r="B17" s="12" t="s">
        <v>46</v>
      </c>
      <c r="Q17" s="31"/>
      <c r="R17" s="31"/>
    </row>
    <row r="20" spans="1:15" ht="11.45" customHeight="1">
      <c r="A20" s="15" t="s">
        <v>13</v>
      </c>
      <c r="B20" s="16" t="s">
        <v>14</v>
      </c>
      <c r="C20" s="16" t="s">
        <v>57</v>
      </c>
      <c r="D20" s="16" t="s">
        <v>58</v>
      </c>
      <c r="E20" s="16" t="s">
        <v>59</v>
      </c>
      <c r="F20" s="16" t="s">
        <v>60</v>
      </c>
      <c r="G20" s="16" t="s">
        <v>61</v>
      </c>
      <c r="H20" s="16" t="s">
        <v>62</v>
      </c>
      <c r="I20" s="16" t="s">
        <v>63</v>
      </c>
      <c r="J20" s="16" t="s">
        <v>64</v>
      </c>
      <c r="K20" s="16" t="s">
        <v>65</v>
      </c>
      <c r="L20" s="16" t="s">
        <v>66</v>
      </c>
      <c r="M20" s="16" t="s">
        <v>67</v>
      </c>
      <c r="N20" s="16" t="s">
        <v>68</v>
      </c>
      <c r="O20" s="16" t="s">
        <v>15</v>
      </c>
    </row>
    <row r="21" spans="1:15" ht="11.45" customHeight="1">
      <c r="A21" s="17" t="s">
        <v>72</v>
      </c>
      <c r="B21" s="22">
        <f>B12/1000</f>
        <v>60.2037</v>
      </c>
      <c r="C21" s="22">
        <f aca="true" t="shared" si="2" ref="C21:O21">C12/1000</f>
        <v>61.3052</v>
      </c>
      <c r="D21" s="22">
        <f t="shared" si="2"/>
        <v>64.1119</v>
      </c>
      <c r="E21" s="22">
        <f t="shared" si="2"/>
        <v>65.2579</v>
      </c>
      <c r="F21" s="22">
        <f t="shared" si="2"/>
        <v>66.48410000000001</v>
      </c>
      <c r="G21" s="22">
        <f t="shared" si="2"/>
        <v>68.09230000000001</v>
      </c>
      <c r="H21" s="22">
        <f t="shared" si="2"/>
        <v>70.3296</v>
      </c>
      <c r="I21" s="22">
        <f t="shared" si="2"/>
        <v>70.0389</v>
      </c>
      <c r="J21" s="22">
        <f t="shared" si="2"/>
        <v>71.4549</v>
      </c>
      <c r="K21" s="22">
        <f t="shared" si="2"/>
        <v>72.5081</v>
      </c>
      <c r="L21" s="22">
        <f t="shared" si="2"/>
        <v>73.75919999999999</v>
      </c>
      <c r="M21" s="22">
        <f t="shared" si="2"/>
        <v>73.7123</v>
      </c>
      <c r="N21" s="22">
        <f t="shared" si="2"/>
        <v>76.7179</v>
      </c>
      <c r="O21" s="22">
        <f t="shared" si="2"/>
        <v>78.0127</v>
      </c>
    </row>
    <row r="22" spans="1:15" ht="11.45" customHeight="1">
      <c r="A22" s="17" t="s">
        <v>73</v>
      </c>
      <c r="B22" s="22">
        <f aca="true" t="shared" si="3" ref="B22:O23">B13/1000</f>
        <v>75.816</v>
      </c>
      <c r="C22" s="22">
        <f t="shared" si="3"/>
        <v>75.7122</v>
      </c>
      <c r="D22" s="22">
        <f t="shared" si="3"/>
        <v>76.6077</v>
      </c>
      <c r="E22" s="22">
        <f t="shared" si="3"/>
        <v>77.0318</v>
      </c>
      <c r="F22" s="22">
        <f t="shared" si="3"/>
        <v>77.1726</v>
      </c>
      <c r="G22" s="22">
        <f t="shared" si="3"/>
        <v>78.165</v>
      </c>
      <c r="H22" s="22">
        <f t="shared" si="3"/>
        <v>78.3105</v>
      </c>
      <c r="I22" s="22">
        <f t="shared" si="3"/>
        <v>79.1955</v>
      </c>
      <c r="J22" s="22">
        <f t="shared" si="3"/>
        <v>79.4941</v>
      </c>
      <c r="K22" s="22">
        <f t="shared" si="3"/>
        <v>79.9488</v>
      </c>
      <c r="L22" s="22">
        <f t="shared" si="3"/>
        <v>80.09360000000001</v>
      </c>
      <c r="M22" s="22">
        <f t="shared" si="3"/>
        <v>80.3211</v>
      </c>
      <c r="N22" s="22">
        <f t="shared" si="3"/>
        <v>78.5502</v>
      </c>
      <c r="O22" s="22">
        <f t="shared" si="3"/>
        <v>78.84989999999999</v>
      </c>
    </row>
    <row r="23" spans="1:15" ht="11.45" customHeight="1">
      <c r="A23" s="17" t="s">
        <v>74</v>
      </c>
      <c r="B23" s="22">
        <f t="shared" si="3"/>
        <v>43.8233</v>
      </c>
      <c r="C23" s="22">
        <f t="shared" si="3"/>
        <v>43.3366</v>
      </c>
      <c r="D23" s="22">
        <f t="shared" si="3"/>
        <v>43.439099999999996</v>
      </c>
      <c r="E23" s="22">
        <f t="shared" si="3"/>
        <v>43.3574</v>
      </c>
      <c r="F23" s="22">
        <f t="shared" si="3"/>
        <v>43.3331</v>
      </c>
      <c r="G23" s="22">
        <f t="shared" si="3"/>
        <v>42.8598</v>
      </c>
      <c r="H23" s="22">
        <f t="shared" si="3"/>
        <v>42.489</v>
      </c>
      <c r="I23" s="22">
        <f t="shared" si="3"/>
        <v>42.3509</v>
      </c>
      <c r="J23" s="22">
        <f t="shared" si="3"/>
        <v>41.8642</v>
      </c>
      <c r="K23" s="22">
        <f t="shared" si="3"/>
        <v>41.667699999999996</v>
      </c>
      <c r="L23" s="22">
        <f t="shared" si="3"/>
        <v>41.524</v>
      </c>
      <c r="M23" s="22">
        <f t="shared" si="3"/>
        <v>41.749</v>
      </c>
      <c r="N23" s="22">
        <f t="shared" si="3"/>
        <v>41.4576</v>
      </c>
      <c r="O23" s="22">
        <f t="shared" si="3"/>
        <v>41.514</v>
      </c>
    </row>
    <row r="25" ht="11.45" customHeight="1">
      <c r="A25" s="23" t="s">
        <v>75</v>
      </c>
    </row>
    <row r="26" ht="11.45" customHeight="1">
      <c r="A26" s="23" t="s">
        <v>76</v>
      </c>
    </row>
    <row r="27" ht="11.45" customHeight="1">
      <c r="A27" s="23"/>
    </row>
    <row r="28" ht="11.45" customHeight="1">
      <c r="A28" s="23" t="s">
        <v>52</v>
      </c>
    </row>
    <row r="29" ht="11.45" customHeight="1">
      <c r="A29" s="23" t="s">
        <v>77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workbookViewId="0" topLeftCell="A28">
      <selection activeCell="Q23" sqref="Q23"/>
    </sheetView>
  </sheetViews>
  <sheetFormatPr defaultColWidth="9.140625" defaultRowHeight="11.25" customHeight="1"/>
  <cols>
    <col min="1" max="1" width="29.8515625" style="13" customWidth="1"/>
    <col min="2" max="4" width="10.00390625" style="13" customWidth="1"/>
    <col min="5" max="5" width="18.00390625" style="13" customWidth="1"/>
    <col min="6" max="16384" width="9.140625" style="13" customWidth="1"/>
  </cols>
  <sheetData>
    <row r="1" ht="11.45" customHeight="1">
      <c r="A1" s="12" t="s">
        <v>78</v>
      </c>
    </row>
    <row r="2" spans="1:2" ht="12">
      <c r="A2" s="12" t="s">
        <v>1</v>
      </c>
      <c r="B2" s="14" t="s">
        <v>79</v>
      </c>
    </row>
    <row r="3" spans="1:2" ht="12">
      <c r="A3" s="12" t="s">
        <v>3</v>
      </c>
      <c r="B3" s="12" t="s">
        <v>4</v>
      </c>
    </row>
    <row r="4" ht="12"/>
    <row r="5" spans="1:4" ht="12">
      <c r="A5" s="14" t="s">
        <v>5</v>
      </c>
      <c r="C5" s="12" t="s">
        <v>6</v>
      </c>
      <c r="D5" s="12"/>
    </row>
    <row r="6" spans="1:4" ht="12">
      <c r="A6" s="14" t="s">
        <v>7</v>
      </c>
      <c r="C6" s="12" t="s">
        <v>8</v>
      </c>
      <c r="D6" s="12"/>
    </row>
    <row r="7" spans="1:4" ht="12">
      <c r="A7" s="14" t="s">
        <v>9</v>
      </c>
      <c r="C7" s="12" t="s">
        <v>8</v>
      </c>
      <c r="D7" s="12"/>
    </row>
    <row r="8" spans="1:4" ht="12">
      <c r="A8" s="14" t="s">
        <v>11</v>
      </c>
      <c r="C8" s="12" t="s">
        <v>55</v>
      </c>
      <c r="D8" s="12"/>
    </row>
    <row r="9" spans="1:4" ht="12">
      <c r="A9" s="14" t="s">
        <v>56</v>
      </c>
      <c r="C9" s="12" t="s">
        <v>16</v>
      </c>
      <c r="D9" s="12"/>
    </row>
    <row r="10" ht="12"/>
    <row r="11" spans="1:7" ht="12">
      <c r="A11" s="15" t="s">
        <v>13</v>
      </c>
      <c r="B11" s="16" t="s">
        <v>14</v>
      </c>
      <c r="C11" s="16" t="s">
        <v>15</v>
      </c>
      <c r="D11" s="16"/>
      <c r="E11" s="15"/>
      <c r="F11" s="16" t="s">
        <v>14</v>
      </c>
      <c r="G11" s="16" t="s">
        <v>15</v>
      </c>
    </row>
    <row r="12" spans="1:9" ht="12">
      <c r="A12" s="17" t="s">
        <v>80</v>
      </c>
      <c r="B12" s="18">
        <v>5207.5</v>
      </c>
      <c r="C12" s="18">
        <v>6151.8</v>
      </c>
      <c r="D12" s="17" t="s">
        <v>72</v>
      </c>
      <c r="E12" s="17" t="s">
        <v>81</v>
      </c>
      <c r="F12" s="22">
        <f>B12/1000</f>
        <v>5.2075</v>
      </c>
      <c r="G12" s="22">
        <f>C12/1000</f>
        <v>6.151800000000001</v>
      </c>
      <c r="I12" s="22">
        <f>(G12/F12-1)*100</f>
        <v>18.13346135381664</v>
      </c>
    </row>
    <row r="13" spans="1:9" ht="12">
      <c r="A13" s="17" t="s">
        <v>82</v>
      </c>
      <c r="B13" s="20">
        <v>54996.3</v>
      </c>
      <c r="C13" s="20">
        <v>71860.9</v>
      </c>
      <c r="D13" s="17"/>
      <c r="E13" s="17" t="s">
        <v>83</v>
      </c>
      <c r="F13" s="22">
        <f aca="true" t="shared" si="0" ref="F13:G17">B13/1000</f>
        <v>54.996300000000005</v>
      </c>
      <c r="G13" s="22">
        <f t="shared" si="0"/>
        <v>71.8609</v>
      </c>
      <c r="I13" s="22">
        <f>(G13/F13-1)*100</f>
        <v>30.664972007207748</v>
      </c>
    </row>
    <row r="14" spans="1:9" ht="12">
      <c r="A14" s="17" t="s">
        <v>84</v>
      </c>
      <c r="B14" s="18">
        <v>31722.8</v>
      </c>
      <c r="C14" s="18">
        <v>30637.6</v>
      </c>
      <c r="D14" s="17" t="s">
        <v>73</v>
      </c>
      <c r="E14" s="17" t="s">
        <v>81</v>
      </c>
      <c r="F14" s="22">
        <f t="shared" si="0"/>
        <v>31.7228</v>
      </c>
      <c r="G14" s="22">
        <f t="shared" si="0"/>
        <v>30.6376</v>
      </c>
      <c r="I14" s="22">
        <f aca="true" t="shared" si="1" ref="I14:I17">(G14/F14-1)*100</f>
        <v>-3.4208834024739287</v>
      </c>
    </row>
    <row r="15" spans="1:9" ht="12">
      <c r="A15" s="17" t="s">
        <v>85</v>
      </c>
      <c r="B15" s="20">
        <v>44093.2</v>
      </c>
      <c r="C15" s="20">
        <v>48212.3</v>
      </c>
      <c r="D15" s="17"/>
      <c r="E15" s="17" t="s">
        <v>83</v>
      </c>
      <c r="F15" s="22">
        <f t="shared" si="0"/>
        <v>44.093199999999996</v>
      </c>
      <c r="G15" s="22">
        <f t="shared" si="0"/>
        <v>48.212300000000006</v>
      </c>
      <c r="I15" s="22">
        <f>(G15/F15-1)*100</f>
        <v>9.341803271252736</v>
      </c>
    </row>
    <row r="16" spans="1:9" ht="12">
      <c r="A16" s="17" t="s">
        <v>86</v>
      </c>
      <c r="B16" s="18">
        <v>12742.8</v>
      </c>
      <c r="C16" s="18">
        <v>11433.2</v>
      </c>
      <c r="D16" s="17" t="s">
        <v>74</v>
      </c>
      <c r="E16" s="17" t="s">
        <v>81</v>
      </c>
      <c r="F16" s="22">
        <f t="shared" si="0"/>
        <v>12.742799999999999</v>
      </c>
      <c r="G16" s="22">
        <f t="shared" si="0"/>
        <v>11.433200000000001</v>
      </c>
      <c r="I16" s="22">
        <f t="shared" si="1"/>
        <v>-10.277176130834654</v>
      </c>
    </row>
    <row r="17" spans="1:9" ht="12">
      <c r="A17" s="17" t="s">
        <v>87</v>
      </c>
      <c r="B17" s="20">
        <v>31080.5</v>
      </c>
      <c r="C17" s="20">
        <v>30080.8</v>
      </c>
      <c r="D17" s="17"/>
      <c r="E17" s="17" t="s">
        <v>83</v>
      </c>
      <c r="F17" s="22">
        <f t="shared" si="0"/>
        <v>31.0805</v>
      </c>
      <c r="G17" s="22">
        <f t="shared" si="0"/>
        <v>30.0808</v>
      </c>
      <c r="I17" s="22">
        <f t="shared" si="1"/>
        <v>-3.2164862212641365</v>
      </c>
    </row>
    <row r="19" ht="12">
      <c r="A19" s="14" t="s">
        <v>45</v>
      </c>
    </row>
    <row r="20" spans="1:2" ht="12">
      <c r="A20" s="14" t="s">
        <v>44</v>
      </c>
      <c r="B20" s="12" t="s">
        <v>46</v>
      </c>
    </row>
    <row r="25" ht="11.45" customHeight="1">
      <c r="A25" s="13" t="s">
        <v>88</v>
      </c>
    </row>
    <row r="26" ht="11.45" customHeight="1">
      <c r="A26" s="13" t="s">
        <v>76</v>
      </c>
    </row>
    <row r="28" ht="11.45" customHeight="1">
      <c r="A28" s="13" t="s">
        <v>52</v>
      </c>
    </row>
    <row r="29" ht="11.45" customHeight="1">
      <c r="A29" s="13" t="s">
        <v>77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workbookViewId="0" topLeftCell="A25">
      <selection activeCell="O58" sqref="O58"/>
    </sheetView>
  </sheetViews>
  <sheetFormatPr defaultColWidth="9.140625" defaultRowHeight="11.25" customHeight="1"/>
  <cols>
    <col min="1" max="1" width="12.00390625" style="13" customWidth="1"/>
    <col min="2" max="2" width="41.8515625" style="13" customWidth="1"/>
    <col min="3" max="12" width="10.00390625" style="13" customWidth="1"/>
    <col min="13" max="16384" width="9.140625" style="13" customWidth="1"/>
  </cols>
  <sheetData>
    <row r="1" ht="12">
      <c r="A1" s="12" t="s">
        <v>115</v>
      </c>
    </row>
    <row r="2" spans="1:2" ht="12">
      <c r="A2" s="12" t="s">
        <v>1</v>
      </c>
      <c r="B2" s="14" t="s">
        <v>116</v>
      </c>
    </row>
    <row r="3" spans="1:2" ht="12">
      <c r="A3" s="12" t="s">
        <v>3</v>
      </c>
      <c r="B3" s="12" t="s">
        <v>4</v>
      </c>
    </row>
    <row r="5" spans="1:2" ht="12">
      <c r="A5" s="14" t="s">
        <v>5</v>
      </c>
      <c r="B5" s="13" t="s">
        <v>6</v>
      </c>
    </row>
    <row r="6" spans="1:2" ht="12">
      <c r="A6" s="14" t="s">
        <v>11</v>
      </c>
      <c r="B6" s="13" t="s">
        <v>117</v>
      </c>
    </row>
    <row r="7" spans="1:2" ht="12">
      <c r="A7" s="14" t="s">
        <v>118</v>
      </c>
      <c r="B7" s="13" t="s">
        <v>119</v>
      </c>
    </row>
    <row r="8" spans="1:2" ht="12">
      <c r="A8" s="14" t="s">
        <v>56</v>
      </c>
      <c r="B8" s="13" t="s">
        <v>16</v>
      </c>
    </row>
    <row r="10" spans="1:12" ht="12">
      <c r="A10" s="49" t="s">
        <v>120</v>
      </c>
      <c r="B10" s="49" t="s">
        <v>120</v>
      </c>
      <c r="C10" s="52" t="s">
        <v>122</v>
      </c>
      <c r="D10" s="52" t="s">
        <v>122</v>
      </c>
      <c r="E10" s="52" t="s">
        <v>121</v>
      </c>
      <c r="F10" s="52" t="s">
        <v>121</v>
      </c>
      <c r="G10" s="52" t="s">
        <v>123</v>
      </c>
      <c r="H10" s="52" t="s">
        <v>123</v>
      </c>
      <c r="I10" s="52" t="s">
        <v>124</v>
      </c>
      <c r="J10" s="52" t="s">
        <v>124</v>
      </c>
      <c r="K10" s="52" t="s">
        <v>125</v>
      </c>
      <c r="L10" s="52" t="s">
        <v>125</v>
      </c>
    </row>
    <row r="11" spans="1:12" ht="12">
      <c r="A11" s="49" t="s">
        <v>126</v>
      </c>
      <c r="B11" s="49" t="s">
        <v>126</v>
      </c>
      <c r="C11" s="16" t="s">
        <v>127</v>
      </c>
      <c r="D11" s="16" t="s">
        <v>128</v>
      </c>
      <c r="E11" s="16" t="s">
        <v>127</v>
      </c>
      <c r="F11" s="16" t="s">
        <v>128</v>
      </c>
      <c r="G11" s="16" t="s">
        <v>127</v>
      </c>
      <c r="H11" s="16" t="s">
        <v>128</v>
      </c>
      <c r="I11" s="16" t="s">
        <v>127</v>
      </c>
      <c r="J11" s="16" t="s">
        <v>128</v>
      </c>
      <c r="K11" s="16" t="s">
        <v>127</v>
      </c>
      <c r="L11" s="16" t="s">
        <v>128</v>
      </c>
    </row>
    <row r="12" spans="1:12" ht="12">
      <c r="A12" s="34" t="s">
        <v>13</v>
      </c>
      <c r="B12" s="34" t="s">
        <v>91</v>
      </c>
      <c r="C12" s="35" t="s">
        <v>129</v>
      </c>
      <c r="D12" s="35" t="s">
        <v>129</v>
      </c>
      <c r="E12" s="35" t="s">
        <v>129</v>
      </c>
      <c r="F12" s="35" t="s">
        <v>129</v>
      </c>
      <c r="G12" s="35" t="s">
        <v>129</v>
      </c>
      <c r="H12" s="35" t="s">
        <v>129</v>
      </c>
      <c r="I12" s="35" t="s">
        <v>129</v>
      </c>
      <c r="J12" s="35" t="s">
        <v>129</v>
      </c>
      <c r="K12" s="35" t="s">
        <v>129</v>
      </c>
      <c r="L12" s="35" t="s">
        <v>129</v>
      </c>
    </row>
    <row r="13" spans="1:12" ht="12">
      <c r="A13" s="17" t="s">
        <v>14</v>
      </c>
      <c r="B13" s="17" t="s">
        <v>8</v>
      </c>
      <c r="C13" s="18">
        <v>169775.2</v>
      </c>
      <c r="D13" s="18">
        <v>182707.5</v>
      </c>
      <c r="E13" s="18">
        <v>18827.9</v>
      </c>
      <c r="F13" s="21">
        <v>18486</v>
      </c>
      <c r="G13" s="18">
        <v>93893.2</v>
      </c>
      <c r="H13" s="18">
        <v>93727.1</v>
      </c>
      <c r="I13" s="18">
        <v>25665.1</v>
      </c>
      <c r="J13" s="18">
        <v>27544.6</v>
      </c>
      <c r="K13" s="21">
        <v>31389</v>
      </c>
      <c r="L13" s="18">
        <v>42949.8</v>
      </c>
    </row>
    <row r="14" spans="1:12" ht="12">
      <c r="A14" s="17" t="s">
        <v>14</v>
      </c>
      <c r="B14" s="17" t="s">
        <v>69</v>
      </c>
      <c r="C14" s="20">
        <v>23788.1</v>
      </c>
      <c r="D14" s="20">
        <v>36401.2</v>
      </c>
      <c r="E14" s="20">
        <v>1683.8</v>
      </c>
      <c r="F14" s="20">
        <v>1839.1</v>
      </c>
      <c r="G14" s="20">
        <v>13456.3</v>
      </c>
      <c r="H14" s="20">
        <v>12376.2</v>
      </c>
      <c r="I14" s="20">
        <v>3295.7</v>
      </c>
      <c r="J14" s="20">
        <v>4765.9</v>
      </c>
      <c r="K14" s="20">
        <v>5352.2</v>
      </c>
      <c r="L14" s="19">
        <v>17420</v>
      </c>
    </row>
    <row r="15" spans="1:12" ht="12">
      <c r="A15" s="17" t="s">
        <v>14</v>
      </c>
      <c r="B15" s="17" t="s">
        <v>130</v>
      </c>
      <c r="C15" s="18">
        <v>76239.2</v>
      </c>
      <c r="D15" s="18">
        <v>75900.5</v>
      </c>
      <c r="E15" s="18">
        <v>1072.2</v>
      </c>
      <c r="F15" s="18">
        <v>2474.9</v>
      </c>
      <c r="G15" s="18">
        <v>43905.2</v>
      </c>
      <c r="H15" s="18">
        <v>45226.3</v>
      </c>
      <c r="I15" s="18">
        <v>11850.3</v>
      </c>
      <c r="J15" s="18">
        <v>12563.8</v>
      </c>
      <c r="K15" s="18">
        <v>19411.6</v>
      </c>
      <c r="L15" s="18">
        <v>15635.4</v>
      </c>
    </row>
    <row r="16" spans="1:12" ht="12">
      <c r="A16" s="17" t="s">
        <v>14</v>
      </c>
      <c r="B16" s="17" t="s">
        <v>131</v>
      </c>
      <c r="C16" s="20">
        <v>67748.4</v>
      </c>
      <c r="D16" s="20">
        <v>68423.1</v>
      </c>
      <c r="E16" s="20">
        <v>15824.2</v>
      </c>
      <c r="F16" s="20">
        <v>13926.6</v>
      </c>
      <c r="G16" s="20">
        <v>35534.3</v>
      </c>
      <c r="H16" s="20">
        <v>35115.6</v>
      </c>
      <c r="I16" s="20">
        <v>10104.7</v>
      </c>
      <c r="J16" s="19">
        <v>9799</v>
      </c>
      <c r="K16" s="20">
        <v>6285.2</v>
      </c>
      <c r="L16" s="20">
        <v>9581.9</v>
      </c>
    </row>
    <row r="17" spans="1:12" ht="12">
      <c r="A17" s="17" t="s">
        <v>14</v>
      </c>
      <c r="B17" s="17" t="s">
        <v>132</v>
      </c>
      <c r="C17" s="18">
        <v>167775.7</v>
      </c>
      <c r="D17" s="18">
        <v>180724.8</v>
      </c>
      <c r="E17" s="18">
        <v>18580.2</v>
      </c>
      <c r="F17" s="18">
        <v>18240.5</v>
      </c>
      <c r="G17" s="18">
        <v>92895.8</v>
      </c>
      <c r="H17" s="18">
        <v>92718.2</v>
      </c>
      <c r="I17" s="18">
        <v>25250.7</v>
      </c>
      <c r="J17" s="18">
        <v>27128.7</v>
      </c>
      <c r="K17" s="21">
        <v>31049</v>
      </c>
      <c r="L17" s="18">
        <v>42637.4</v>
      </c>
    </row>
    <row r="18" spans="1:12" ht="12">
      <c r="A18" s="17" t="s">
        <v>15</v>
      </c>
      <c r="B18" s="17" t="s">
        <v>8</v>
      </c>
      <c r="C18" s="20">
        <v>174066.5</v>
      </c>
      <c r="D18" s="19">
        <v>186456</v>
      </c>
      <c r="E18" s="20">
        <v>16500.7</v>
      </c>
      <c r="F18" s="20">
        <v>15676.2</v>
      </c>
      <c r="G18" s="20">
        <v>87131.3</v>
      </c>
      <c r="H18" s="20">
        <v>86901.4</v>
      </c>
      <c r="I18" s="20">
        <v>29756.8</v>
      </c>
      <c r="J18" s="19">
        <v>31515</v>
      </c>
      <c r="K18" s="20">
        <v>40677.8</v>
      </c>
      <c r="L18" s="20">
        <v>52363.4</v>
      </c>
    </row>
    <row r="19" spans="1:12" ht="12">
      <c r="A19" s="17" t="s">
        <v>15</v>
      </c>
      <c r="B19" s="17" t="s">
        <v>69</v>
      </c>
      <c r="C19" s="18">
        <v>33395.1</v>
      </c>
      <c r="D19" s="18">
        <v>44612.1</v>
      </c>
      <c r="E19" s="18">
        <v>2056.9</v>
      </c>
      <c r="F19" s="18">
        <v>2070.9</v>
      </c>
      <c r="G19" s="18">
        <v>17135.4</v>
      </c>
      <c r="H19" s="18">
        <v>14750.2</v>
      </c>
      <c r="I19" s="18">
        <v>5711.8</v>
      </c>
      <c r="J19" s="18">
        <v>6436.8</v>
      </c>
      <c r="K19" s="21">
        <v>8491</v>
      </c>
      <c r="L19" s="18">
        <v>21354.2</v>
      </c>
    </row>
    <row r="20" spans="1:12" ht="12">
      <c r="A20" s="17" t="s">
        <v>15</v>
      </c>
      <c r="B20" s="17" t="s">
        <v>130</v>
      </c>
      <c r="C20" s="20">
        <v>79064.6</v>
      </c>
      <c r="D20" s="20">
        <v>78655.8</v>
      </c>
      <c r="E20" s="19">
        <v>790</v>
      </c>
      <c r="F20" s="20">
        <v>1575.4</v>
      </c>
      <c r="G20" s="20">
        <v>41102.8</v>
      </c>
      <c r="H20" s="20">
        <v>43036.2</v>
      </c>
      <c r="I20" s="19">
        <v>12339</v>
      </c>
      <c r="J20" s="20">
        <v>13144.4</v>
      </c>
      <c r="K20" s="20">
        <v>24832.8</v>
      </c>
      <c r="L20" s="20">
        <v>20899.8</v>
      </c>
    </row>
    <row r="21" spans="1:12" ht="12">
      <c r="A21" s="17" t="s">
        <v>15</v>
      </c>
      <c r="B21" s="17" t="s">
        <v>131</v>
      </c>
      <c r="C21" s="18">
        <v>61606.8</v>
      </c>
      <c r="D21" s="18">
        <v>63188.1</v>
      </c>
      <c r="E21" s="18">
        <v>13653.7</v>
      </c>
      <c r="F21" s="18">
        <v>12029.9</v>
      </c>
      <c r="G21" s="18">
        <v>28893.2</v>
      </c>
      <c r="H21" s="21">
        <v>29115</v>
      </c>
      <c r="I21" s="21">
        <v>11706</v>
      </c>
      <c r="J21" s="18">
        <v>11933.8</v>
      </c>
      <c r="K21" s="18">
        <v>7353.9</v>
      </c>
      <c r="L21" s="18">
        <v>10109.4</v>
      </c>
    </row>
    <row r="22" spans="1:12" ht="12">
      <c r="A22" s="17" t="s">
        <v>15</v>
      </c>
      <c r="B22" s="17" t="s">
        <v>132</v>
      </c>
      <c r="C22" s="20">
        <v>174066.5</v>
      </c>
      <c r="D22" s="19">
        <v>186456</v>
      </c>
      <c r="E22" s="20">
        <v>16500.7</v>
      </c>
      <c r="F22" s="20">
        <v>15676.2</v>
      </c>
      <c r="G22" s="20">
        <v>87131.3</v>
      </c>
      <c r="H22" s="20">
        <v>86901.4</v>
      </c>
      <c r="I22" s="20">
        <v>29756.8</v>
      </c>
      <c r="J22" s="19">
        <v>31515</v>
      </c>
      <c r="K22" s="20">
        <v>40677.8</v>
      </c>
      <c r="L22" s="20">
        <v>52363.4</v>
      </c>
    </row>
    <row r="24" ht="12">
      <c r="A24" s="14" t="s">
        <v>45</v>
      </c>
    </row>
    <row r="25" spans="1:2" ht="12">
      <c r="A25" s="14" t="s">
        <v>44</v>
      </c>
      <c r="B25" s="12" t="s">
        <v>46</v>
      </c>
    </row>
    <row r="27" spans="3:12" ht="11.45" customHeight="1">
      <c r="C27" s="36" t="s">
        <v>122</v>
      </c>
      <c r="D27" s="36"/>
      <c r="E27" s="36" t="s">
        <v>121</v>
      </c>
      <c r="F27" s="36"/>
      <c r="G27" s="36" t="s">
        <v>123</v>
      </c>
      <c r="H27" s="36"/>
      <c r="I27" s="36" t="s">
        <v>124</v>
      </c>
      <c r="J27" s="36"/>
      <c r="K27" s="50" t="s">
        <v>125</v>
      </c>
      <c r="L27" s="51"/>
    </row>
    <row r="28" spans="3:12" ht="11.45" customHeight="1">
      <c r="C28" s="16" t="s">
        <v>127</v>
      </c>
      <c r="D28" s="16" t="s">
        <v>128</v>
      </c>
      <c r="E28" s="16" t="s">
        <v>127</v>
      </c>
      <c r="F28" s="16" t="s">
        <v>128</v>
      </c>
      <c r="G28" s="16" t="s">
        <v>127</v>
      </c>
      <c r="H28" s="16" t="s">
        <v>128</v>
      </c>
      <c r="I28" s="16" t="s">
        <v>127</v>
      </c>
      <c r="J28" s="16" t="s">
        <v>128</v>
      </c>
      <c r="K28" s="16" t="s">
        <v>127</v>
      </c>
      <c r="L28" s="16" t="s">
        <v>128</v>
      </c>
    </row>
    <row r="29" spans="2:12" ht="11.45" customHeight="1">
      <c r="B29" s="17" t="s">
        <v>133</v>
      </c>
      <c r="C29" s="22">
        <f>(C19/C14-1)*100</f>
        <v>40.3857390880314</v>
      </c>
      <c r="D29" s="22">
        <f>(D19/D14-1)*100</f>
        <v>22.556673955803653</v>
      </c>
      <c r="E29" s="22">
        <f>(E19/E14-1)*100</f>
        <v>22.158213564556362</v>
      </c>
      <c r="F29" s="22">
        <f aca="true" t="shared" si="0" ref="F29:L29">(F19/F14-1)*100</f>
        <v>12.603991082594757</v>
      </c>
      <c r="G29" s="22">
        <f t="shared" si="0"/>
        <v>27.341096735358185</v>
      </c>
      <c r="H29" s="22">
        <f t="shared" si="0"/>
        <v>19.181978313214067</v>
      </c>
      <c r="I29" s="22">
        <f t="shared" si="0"/>
        <v>73.31067754953426</v>
      </c>
      <c r="J29" s="22">
        <f t="shared" si="0"/>
        <v>35.059485092007826</v>
      </c>
      <c r="K29" s="22">
        <f t="shared" si="0"/>
        <v>58.64504315982213</v>
      </c>
      <c r="L29" s="22">
        <f t="shared" si="0"/>
        <v>22.584385763490246</v>
      </c>
    </row>
    <row r="30" spans="2:12" ht="11.45" customHeight="1">
      <c r="B30" s="17" t="s">
        <v>134</v>
      </c>
      <c r="C30" s="22">
        <f aca="true" t="shared" si="1" ref="C30:D32">(C20/C15-1)*100</f>
        <v>3.705967533762178</v>
      </c>
      <c r="D30" s="22">
        <f t="shared" si="1"/>
        <v>3.630147363983105</v>
      </c>
      <c r="E30" s="22">
        <f aca="true" t="shared" si="2" ref="E30:L32">(E20/E15-1)*100</f>
        <v>-26.319716470807684</v>
      </c>
      <c r="F30" s="22">
        <f t="shared" si="2"/>
        <v>-36.34490282435654</v>
      </c>
      <c r="G30" s="22">
        <f t="shared" si="2"/>
        <v>-6.382843034538032</v>
      </c>
      <c r="H30" s="22">
        <f t="shared" si="2"/>
        <v>-4.842536311836265</v>
      </c>
      <c r="I30" s="22">
        <f t="shared" si="2"/>
        <v>4.1239462292093965</v>
      </c>
      <c r="J30" s="22">
        <f t="shared" si="2"/>
        <v>4.621213327178086</v>
      </c>
      <c r="K30" s="22">
        <f t="shared" si="2"/>
        <v>27.92763090111068</v>
      </c>
      <c r="L30" s="22">
        <f t="shared" si="2"/>
        <v>33.66974941478951</v>
      </c>
    </row>
    <row r="31" spans="2:12" ht="11.45" customHeight="1">
      <c r="B31" s="17" t="s">
        <v>135</v>
      </c>
      <c r="C31" s="22">
        <f t="shared" si="1"/>
        <v>-9.065306339337887</v>
      </c>
      <c r="D31" s="22">
        <f t="shared" si="1"/>
        <v>-7.650924906939338</v>
      </c>
      <c r="E31" s="22">
        <f t="shared" si="2"/>
        <v>-13.716333211157593</v>
      </c>
      <c r="F31" s="22">
        <f t="shared" si="2"/>
        <v>-13.619260982580105</v>
      </c>
      <c r="G31" s="22">
        <f t="shared" si="2"/>
        <v>-18.689266427085947</v>
      </c>
      <c r="H31" s="22">
        <f t="shared" si="2"/>
        <v>-17.088131770495163</v>
      </c>
      <c r="I31" s="22">
        <f t="shared" si="2"/>
        <v>15.847081061288293</v>
      </c>
      <c r="J31" s="22">
        <f t="shared" si="2"/>
        <v>21.78589652005305</v>
      </c>
      <c r="K31" s="22">
        <f t="shared" si="2"/>
        <v>17.003436644816382</v>
      </c>
      <c r="L31" s="22">
        <f t="shared" si="2"/>
        <v>5.505171208215498</v>
      </c>
    </row>
    <row r="32" spans="2:12" ht="11.45" customHeight="1">
      <c r="B32" s="17" t="s">
        <v>132</v>
      </c>
      <c r="C32" s="22">
        <f t="shared" si="1"/>
        <v>3.7495298782839193</v>
      </c>
      <c r="D32" s="22">
        <f t="shared" si="1"/>
        <v>3.1712305118058115</v>
      </c>
      <c r="E32" s="22">
        <f t="shared" si="2"/>
        <v>-11.192021614406734</v>
      </c>
      <c r="F32" s="22">
        <f t="shared" si="2"/>
        <v>-14.058276911268875</v>
      </c>
      <c r="G32" s="22">
        <f t="shared" si="2"/>
        <v>-6.205339746253324</v>
      </c>
      <c r="H32" s="22">
        <f t="shared" si="2"/>
        <v>-6.27363343982088</v>
      </c>
      <c r="I32" s="22">
        <f t="shared" si="2"/>
        <v>17.84544586882739</v>
      </c>
      <c r="J32" s="22">
        <f t="shared" si="2"/>
        <v>16.168485773369156</v>
      </c>
      <c r="K32" s="22">
        <f t="shared" si="2"/>
        <v>31.011626783471293</v>
      </c>
      <c r="L32" s="22">
        <f t="shared" si="2"/>
        <v>22.810959392458273</v>
      </c>
    </row>
    <row r="34" ht="11.45" customHeight="1">
      <c r="A34" s="13" t="s">
        <v>136</v>
      </c>
    </row>
    <row r="35" ht="11.45" customHeight="1">
      <c r="A35" s="13" t="s">
        <v>89</v>
      </c>
    </row>
    <row r="37" ht="11.45" customHeight="1">
      <c r="A37" s="13" t="s">
        <v>52</v>
      </c>
    </row>
    <row r="38" ht="11.45" customHeight="1">
      <c r="A38" s="13" t="s">
        <v>137</v>
      </c>
    </row>
  </sheetData>
  <mergeCells count="8">
    <mergeCell ref="A11:B11"/>
    <mergeCell ref="K27:L27"/>
    <mergeCell ref="A10:B10"/>
    <mergeCell ref="C10:D10"/>
    <mergeCell ref="E10:F10"/>
    <mergeCell ref="G10:H10"/>
    <mergeCell ref="I10:J10"/>
    <mergeCell ref="K10:L10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0"/>
  <sheetViews>
    <sheetView workbookViewId="0" topLeftCell="A10">
      <selection activeCell="P36" sqref="P36"/>
    </sheetView>
  </sheetViews>
  <sheetFormatPr defaultColWidth="9.140625" defaultRowHeight="15"/>
  <cols>
    <col min="1" max="1" width="9.140625" style="13" customWidth="1"/>
    <col min="2" max="2" width="21.57421875" style="13" customWidth="1"/>
    <col min="3" max="13" width="9.140625" style="13" customWidth="1"/>
    <col min="14" max="14" width="33.421875" style="13" customWidth="1"/>
    <col min="15" max="16" width="9.140625" style="13" customWidth="1"/>
    <col min="17" max="17" width="5.421875" style="13" customWidth="1"/>
    <col min="18" max="16384" width="9.140625" style="13" customWidth="1"/>
  </cols>
  <sheetData>
    <row r="1" ht="12">
      <c r="A1" s="12" t="s">
        <v>115</v>
      </c>
    </row>
    <row r="2" spans="1:2" ht="12">
      <c r="A2" s="12" t="s">
        <v>1</v>
      </c>
      <c r="B2" s="14" t="s">
        <v>116</v>
      </c>
    </row>
    <row r="3" spans="1:2" ht="12">
      <c r="A3" s="12" t="s">
        <v>3</v>
      </c>
      <c r="B3" s="12" t="s">
        <v>4</v>
      </c>
    </row>
    <row r="4" ht="12"/>
    <row r="5" spans="1:3" ht="12">
      <c r="A5" s="14" t="s">
        <v>5</v>
      </c>
      <c r="C5" s="12" t="s">
        <v>6</v>
      </c>
    </row>
    <row r="6" spans="1:3" ht="12">
      <c r="A6" s="14" t="s">
        <v>11</v>
      </c>
      <c r="C6" s="12" t="s">
        <v>117</v>
      </c>
    </row>
    <row r="7" spans="1:3" ht="12">
      <c r="A7" s="14" t="s">
        <v>118</v>
      </c>
      <c r="C7" s="12" t="s">
        <v>119</v>
      </c>
    </row>
    <row r="8" spans="1:3" ht="12">
      <c r="A8" s="14" t="s">
        <v>56</v>
      </c>
      <c r="C8" s="12" t="s">
        <v>16</v>
      </c>
    </row>
    <row r="9" ht="12"/>
    <row r="10" spans="1:25" ht="12">
      <c r="A10" s="49" t="s">
        <v>120</v>
      </c>
      <c r="B10" s="49" t="s">
        <v>120</v>
      </c>
      <c r="C10" s="52" t="s">
        <v>122</v>
      </c>
      <c r="D10" s="52" t="s">
        <v>122</v>
      </c>
      <c r="E10" s="52" t="s">
        <v>121</v>
      </c>
      <c r="F10" s="52" t="s">
        <v>121</v>
      </c>
      <c r="G10" s="52" t="s">
        <v>123</v>
      </c>
      <c r="H10" s="52" t="s">
        <v>123</v>
      </c>
      <c r="I10" s="52" t="s">
        <v>124</v>
      </c>
      <c r="J10" s="52" t="s">
        <v>124</v>
      </c>
      <c r="K10" s="52" t="s">
        <v>125</v>
      </c>
      <c r="L10" s="52" t="s">
        <v>125</v>
      </c>
      <c r="M10" s="36" t="s">
        <v>120</v>
      </c>
      <c r="N10" s="36" t="s">
        <v>120</v>
      </c>
      <c r="O10" s="50" t="s">
        <v>122</v>
      </c>
      <c r="P10" s="51"/>
      <c r="Q10" s="37"/>
      <c r="R10" s="50" t="s">
        <v>121</v>
      </c>
      <c r="S10" s="51"/>
      <c r="T10" s="36" t="s">
        <v>123</v>
      </c>
      <c r="U10" s="36"/>
      <c r="V10" s="50" t="s">
        <v>124</v>
      </c>
      <c r="W10" s="51"/>
      <c r="X10" s="50" t="s">
        <v>125</v>
      </c>
      <c r="Y10" s="51"/>
    </row>
    <row r="11" spans="1:25" ht="12">
      <c r="A11" s="49" t="s">
        <v>126</v>
      </c>
      <c r="B11" s="49" t="s">
        <v>126</v>
      </c>
      <c r="C11" s="16" t="s">
        <v>127</v>
      </c>
      <c r="D11" s="16" t="s">
        <v>128</v>
      </c>
      <c r="E11" s="16" t="s">
        <v>127</v>
      </c>
      <c r="F11" s="16" t="s">
        <v>128</v>
      </c>
      <c r="G11" s="16" t="s">
        <v>127</v>
      </c>
      <c r="H11" s="16" t="s">
        <v>128</v>
      </c>
      <c r="I11" s="16" t="s">
        <v>127</v>
      </c>
      <c r="J11" s="16" t="s">
        <v>128</v>
      </c>
      <c r="K11" s="16" t="s">
        <v>127</v>
      </c>
      <c r="L11" s="16" t="s">
        <v>128</v>
      </c>
      <c r="M11" s="36" t="s">
        <v>126</v>
      </c>
      <c r="N11" s="36" t="s">
        <v>126</v>
      </c>
      <c r="O11" s="16" t="s">
        <v>127</v>
      </c>
      <c r="P11" s="16" t="s">
        <v>128</v>
      </c>
      <c r="Q11" s="16"/>
      <c r="R11" s="16" t="s">
        <v>127</v>
      </c>
      <c r="S11" s="16" t="s">
        <v>128</v>
      </c>
      <c r="T11" s="16" t="s">
        <v>127</v>
      </c>
      <c r="U11" s="16" t="s">
        <v>128</v>
      </c>
      <c r="V11" s="16" t="s">
        <v>127</v>
      </c>
      <c r="W11" s="16" t="s">
        <v>128</v>
      </c>
      <c r="X11" s="16" t="s">
        <v>127</v>
      </c>
      <c r="Y11" s="16" t="s">
        <v>128</v>
      </c>
    </row>
    <row r="12" spans="1:25" ht="12">
      <c r="A12" s="17" t="s">
        <v>15</v>
      </c>
      <c r="B12" s="17" t="s">
        <v>69</v>
      </c>
      <c r="C12" s="18">
        <v>33395.1</v>
      </c>
      <c r="D12" s="18">
        <v>44612.1</v>
      </c>
      <c r="E12" s="18">
        <v>2056.9</v>
      </c>
      <c r="F12" s="18">
        <v>2070.9</v>
      </c>
      <c r="G12" s="18">
        <v>17135.4</v>
      </c>
      <c r="H12" s="18">
        <v>14750.2</v>
      </c>
      <c r="I12" s="18">
        <v>5711.8</v>
      </c>
      <c r="J12" s="18">
        <v>6436.8</v>
      </c>
      <c r="K12" s="21">
        <v>8491</v>
      </c>
      <c r="L12" s="18">
        <v>21354.2</v>
      </c>
      <c r="M12" s="17" t="s">
        <v>15</v>
      </c>
      <c r="N12" s="17" t="s">
        <v>133</v>
      </c>
      <c r="O12" s="22">
        <f>C12/C$15*100</f>
        <v>19.18525391157977</v>
      </c>
      <c r="P12" s="22">
        <f aca="true" t="shared" si="0" ref="P12:P15">D12/D$15*100</f>
        <v>23.92634187154074</v>
      </c>
      <c r="Q12" s="22"/>
      <c r="R12" s="22">
        <f aca="true" t="shared" si="1" ref="R12:Y12">E12/E$15*100</f>
        <v>12.465531765319048</v>
      </c>
      <c r="S12" s="22">
        <f t="shared" si="1"/>
        <v>13.210471925594213</v>
      </c>
      <c r="T12" s="22">
        <f t="shared" si="1"/>
        <v>19.666181957574373</v>
      </c>
      <c r="U12" s="22">
        <f t="shared" si="1"/>
        <v>16.973489494990876</v>
      </c>
      <c r="V12" s="22">
        <f t="shared" si="1"/>
        <v>19.194940316163027</v>
      </c>
      <c r="W12" s="22">
        <f t="shared" si="1"/>
        <v>20.424559733460256</v>
      </c>
      <c r="X12" s="22">
        <f t="shared" si="1"/>
        <v>20.8737935679904</v>
      </c>
      <c r="Y12" s="22">
        <f t="shared" si="1"/>
        <v>40.78077435766203</v>
      </c>
    </row>
    <row r="13" spans="1:25" ht="12">
      <c r="A13" s="17" t="s">
        <v>15</v>
      </c>
      <c r="B13" s="17" t="s">
        <v>130</v>
      </c>
      <c r="C13" s="20">
        <v>79064.6</v>
      </c>
      <c r="D13" s="20">
        <v>78655.8</v>
      </c>
      <c r="E13" s="19">
        <v>790</v>
      </c>
      <c r="F13" s="20">
        <v>1575.4</v>
      </c>
      <c r="G13" s="20">
        <v>41102.8</v>
      </c>
      <c r="H13" s="20">
        <v>43036.2</v>
      </c>
      <c r="I13" s="19">
        <v>12339</v>
      </c>
      <c r="J13" s="20">
        <v>13144.4</v>
      </c>
      <c r="K13" s="20">
        <v>24832.8</v>
      </c>
      <c r="L13" s="20">
        <v>20899.8</v>
      </c>
      <c r="M13" s="17" t="s">
        <v>15</v>
      </c>
      <c r="N13" s="17" t="s">
        <v>138</v>
      </c>
      <c r="O13" s="22">
        <f aca="true" t="shared" si="2" ref="O13:O15">C13/C$15*100</f>
        <v>45.42206570477376</v>
      </c>
      <c r="P13" s="22">
        <f t="shared" si="0"/>
        <v>42.18464409833956</v>
      </c>
      <c r="Q13" s="22"/>
      <c r="R13" s="22">
        <f aca="true" t="shared" si="3" ref="R13:U15">E13/E$15*100</f>
        <v>4.78767567436533</v>
      </c>
      <c r="S13" s="22">
        <f t="shared" si="3"/>
        <v>10.04962937446575</v>
      </c>
      <c r="T13" s="22">
        <f>G13/G$15*100</f>
        <v>47.173403816998025</v>
      </c>
      <c r="U13" s="22">
        <f>H13/H$15*100</f>
        <v>49.523022644054066</v>
      </c>
      <c r="V13" s="22">
        <f aca="true" t="shared" si="4" ref="V13:Y15">I13/I$15*100</f>
        <v>41.46615227443811</v>
      </c>
      <c r="W13" s="22">
        <f t="shared" si="4"/>
        <v>41.708392828811675</v>
      </c>
      <c r="X13" s="22">
        <f>K13/K$15*100</f>
        <v>61.04754927749288</v>
      </c>
      <c r="Y13" s="22">
        <f>L13/L$15*100</f>
        <v>39.9129926628141</v>
      </c>
    </row>
    <row r="14" spans="1:25" ht="12">
      <c r="A14" s="17" t="s">
        <v>15</v>
      </c>
      <c r="B14" s="17" t="s">
        <v>131</v>
      </c>
      <c r="C14" s="18">
        <v>61606.8</v>
      </c>
      <c r="D14" s="18">
        <v>63188.1</v>
      </c>
      <c r="E14" s="18">
        <v>13653.7</v>
      </c>
      <c r="F14" s="18">
        <v>12029.9</v>
      </c>
      <c r="G14" s="18">
        <v>28893.2</v>
      </c>
      <c r="H14" s="21">
        <v>29115</v>
      </c>
      <c r="I14" s="21">
        <v>11706</v>
      </c>
      <c r="J14" s="18">
        <v>11933.8</v>
      </c>
      <c r="K14" s="18">
        <v>7353.9</v>
      </c>
      <c r="L14" s="18">
        <v>10109.4</v>
      </c>
      <c r="M14" s="17" t="s">
        <v>15</v>
      </c>
      <c r="N14" s="17" t="s">
        <v>135</v>
      </c>
      <c r="O14" s="22">
        <f t="shared" si="2"/>
        <v>35.39268038364648</v>
      </c>
      <c r="P14" s="22">
        <f t="shared" si="0"/>
        <v>33.88901403011971</v>
      </c>
      <c r="Q14" s="22"/>
      <c r="R14" s="22">
        <f t="shared" si="3"/>
        <v>82.74618652542013</v>
      </c>
      <c r="S14" s="22">
        <f t="shared" si="3"/>
        <v>76.73989869994003</v>
      </c>
      <c r="T14" s="22">
        <f t="shared" si="3"/>
        <v>33.160528994747004</v>
      </c>
      <c r="U14" s="22">
        <f>H14/H$15*100</f>
        <v>33.50348786095506</v>
      </c>
      <c r="V14" s="22">
        <f>I14/I$15*100</f>
        <v>39.33890740939886</v>
      </c>
      <c r="W14" s="22">
        <f t="shared" si="4"/>
        <v>37.86704743772806</v>
      </c>
      <c r="X14" s="22">
        <f t="shared" si="4"/>
        <v>18.078411320179555</v>
      </c>
      <c r="Y14" s="22">
        <f>L14/L$15*100</f>
        <v>19.306232979523866</v>
      </c>
    </row>
    <row r="15" spans="1:25" ht="12">
      <c r="A15" s="17" t="s">
        <v>15</v>
      </c>
      <c r="B15" s="17" t="s">
        <v>132</v>
      </c>
      <c r="C15" s="20">
        <v>174066.5</v>
      </c>
      <c r="D15" s="19">
        <v>186456</v>
      </c>
      <c r="E15" s="20">
        <v>16500.7</v>
      </c>
      <c r="F15" s="20">
        <v>15676.2</v>
      </c>
      <c r="G15" s="20">
        <v>87131.3</v>
      </c>
      <c r="H15" s="20">
        <v>86901.4</v>
      </c>
      <c r="I15" s="20">
        <v>29756.8</v>
      </c>
      <c r="J15" s="19">
        <v>31515</v>
      </c>
      <c r="K15" s="20">
        <v>40677.8</v>
      </c>
      <c r="L15" s="20">
        <v>52363.4</v>
      </c>
      <c r="M15" s="17" t="s">
        <v>15</v>
      </c>
      <c r="N15" s="17" t="s">
        <v>132</v>
      </c>
      <c r="O15" s="22">
        <f t="shared" si="2"/>
        <v>100</v>
      </c>
      <c r="P15" s="22">
        <f t="shared" si="0"/>
        <v>100</v>
      </c>
      <c r="Q15" s="22"/>
      <c r="R15" s="22">
        <f t="shared" si="3"/>
        <v>100</v>
      </c>
      <c r="S15" s="22">
        <f t="shared" si="3"/>
        <v>100</v>
      </c>
      <c r="T15" s="22">
        <f t="shared" si="3"/>
        <v>100</v>
      </c>
      <c r="U15" s="22">
        <f t="shared" si="3"/>
        <v>100</v>
      </c>
      <c r="V15" s="22">
        <f t="shared" si="4"/>
        <v>100</v>
      </c>
      <c r="W15" s="22">
        <f t="shared" si="4"/>
        <v>100</v>
      </c>
      <c r="X15" s="22">
        <f t="shared" si="4"/>
        <v>100</v>
      </c>
      <c r="Y15" s="22">
        <f t="shared" si="4"/>
        <v>100</v>
      </c>
    </row>
    <row r="16" ht="12"/>
    <row r="17" spans="1:19" ht="12">
      <c r="A17" s="14" t="s">
        <v>45</v>
      </c>
      <c r="M17" s="23" t="s">
        <v>139</v>
      </c>
      <c r="N17" s="23"/>
      <c r="O17" s="23"/>
      <c r="P17" s="23"/>
      <c r="Q17" s="23"/>
      <c r="R17" s="23"/>
      <c r="S17" s="23"/>
    </row>
    <row r="18" spans="1:19" ht="12">
      <c r="A18" s="14" t="s">
        <v>44</v>
      </c>
      <c r="B18" s="12" t="s">
        <v>46</v>
      </c>
      <c r="M18" s="23" t="s">
        <v>140</v>
      </c>
      <c r="N18" s="23"/>
      <c r="O18" s="23"/>
      <c r="P18" s="23"/>
      <c r="Q18" s="23"/>
      <c r="R18" s="23"/>
      <c r="S18" s="23"/>
    </row>
    <row r="19" spans="13:19" ht="12">
      <c r="M19" s="23"/>
      <c r="N19" s="23"/>
      <c r="O19" s="23"/>
      <c r="P19" s="23"/>
      <c r="Q19" s="23"/>
      <c r="R19" s="23"/>
      <c r="S19" s="23"/>
    </row>
    <row r="20" spans="13:19" ht="12">
      <c r="M20" s="23" t="s">
        <v>137</v>
      </c>
      <c r="N20" s="23"/>
      <c r="O20" s="23"/>
      <c r="P20" s="23"/>
      <c r="Q20" s="23"/>
      <c r="R20" s="23"/>
      <c r="S20" s="23"/>
    </row>
  </sheetData>
  <mergeCells count="11">
    <mergeCell ref="O10:P10"/>
    <mergeCell ref="R10:S10"/>
    <mergeCell ref="V10:W10"/>
    <mergeCell ref="X10:Y10"/>
    <mergeCell ref="A11:B11"/>
    <mergeCell ref="A10:B10"/>
    <mergeCell ref="C10:D10"/>
    <mergeCell ref="E10:F10"/>
    <mergeCell ref="G10:H10"/>
    <mergeCell ref="I10:J10"/>
    <mergeCell ref="K10:L10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0"/>
  <sheetViews>
    <sheetView workbookViewId="0" topLeftCell="A48">
      <selection activeCell="J80" sqref="J80"/>
    </sheetView>
  </sheetViews>
  <sheetFormatPr defaultColWidth="9.140625" defaultRowHeight="11.25" customHeight="1"/>
  <cols>
    <col min="1" max="1" width="12.00390625" style="13" customWidth="1"/>
    <col min="2" max="2" width="78.57421875" style="13" customWidth="1"/>
    <col min="3" max="11" width="10.00390625" style="13" customWidth="1"/>
    <col min="12" max="16384" width="9.140625" style="13" customWidth="1"/>
  </cols>
  <sheetData>
    <row r="1" ht="12">
      <c r="A1" s="12" t="s">
        <v>141</v>
      </c>
    </row>
    <row r="2" spans="1:2" ht="12">
      <c r="A2" s="12" t="s">
        <v>1</v>
      </c>
      <c r="B2" s="14" t="s">
        <v>142</v>
      </c>
    </row>
    <row r="3" spans="1:2" ht="12">
      <c r="A3" s="12" t="s">
        <v>3</v>
      </c>
      <c r="B3" s="12" t="s">
        <v>4</v>
      </c>
    </row>
    <row r="5" spans="1:3" ht="12">
      <c r="A5" s="14" t="s">
        <v>5</v>
      </c>
      <c r="C5" s="12" t="s">
        <v>6</v>
      </c>
    </row>
    <row r="6" spans="1:3" ht="12">
      <c r="A6" s="14" t="s">
        <v>11</v>
      </c>
      <c r="C6" s="12" t="s">
        <v>117</v>
      </c>
    </row>
    <row r="7" spans="1:3" ht="12">
      <c r="A7" s="14" t="s">
        <v>118</v>
      </c>
      <c r="C7" s="12" t="s">
        <v>119</v>
      </c>
    </row>
    <row r="8" spans="1:3" ht="12">
      <c r="A8" s="14" t="s">
        <v>56</v>
      </c>
      <c r="C8" s="12" t="s">
        <v>16</v>
      </c>
    </row>
    <row r="10" spans="1:11" ht="12">
      <c r="A10" s="49" t="s">
        <v>120</v>
      </c>
      <c r="B10" s="49" t="s">
        <v>120</v>
      </c>
      <c r="C10" s="52" t="s">
        <v>121</v>
      </c>
      <c r="D10" s="52" t="s">
        <v>121</v>
      </c>
      <c r="E10" s="52" t="s">
        <v>121</v>
      </c>
      <c r="F10" s="52" t="s">
        <v>123</v>
      </c>
      <c r="G10" s="52" t="s">
        <v>123</v>
      </c>
      <c r="H10" s="52" t="s">
        <v>123</v>
      </c>
      <c r="I10" s="52" t="s">
        <v>124</v>
      </c>
      <c r="J10" s="52" t="s">
        <v>124</v>
      </c>
      <c r="K10" s="52" t="s">
        <v>124</v>
      </c>
    </row>
    <row r="11" spans="1:11" ht="12">
      <c r="A11" s="49" t="s">
        <v>126</v>
      </c>
      <c r="B11" s="49" t="s">
        <v>126</v>
      </c>
      <c r="C11" s="16" t="s">
        <v>8</v>
      </c>
      <c r="D11" s="16" t="s">
        <v>143</v>
      </c>
      <c r="E11" s="16" t="s">
        <v>144</v>
      </c>
      <c r="F11" s="16" t="s">
        <v>8</v>
      </c>
      <c r="G11" s="16" t="s">
        <v>143</v>
      </c>
      <c r="H11" s="16" t="s">
        <v>144</v>
      </c>
      <c r="I11" s="16" t="s">
        <v>8</v>
      </c>
      <c r="J11" s="16" t="s">
        <v>143</v>
      </c>
      <c r="K11" s="16" t="s">
        <v>144</v>
      </c>
    </row>
    <row r="12" spans="1:11" ht="12">
      <c r="A12" s="34" t="s">
        <v>13</v>
      </c>
      <c r="B12" s="34" t="s">
        <v>91</v>
      </c>
      <c r="C12" s="35" t="s">
        <v>129</v>
      </c>
      <c r="D12" s="35" t="s">
        <v>129</v>
      </c>
      <c r="E12" s="35" t="s">
        <v>129</v>
      </c>
      <c r="F12" s="35" t="s">
        <v>129</v>
      </c>
      <c r="G12" s="35" t="s">
        <v>129</v>
      </c>
      <c r="H12" s="35" t="s">
        <v>129</v>
      </c>
      <c r="I12" s="35" t="s">
        <v>129</v>
      </c>
      <c r="J12" s="35" t="s">
        <v>129</v>
      </c>
      <c r="K12" s="35" t="s">
        <v>129</v>
      </c>
    </row>
    <row r="13" spans="1:11" ht="12">
      <c r="A13" s="17" t="s">
        <v>14</v>
      </c>
      <c r="B13" s="17" t="s">
        <v>8</v>
      </c>
      <c r="C13" s="18">
        <v>37313.9</v>
      </c>
      <c r="D13" s="18">
        <v>18827.9</v>
      </c>
      <c r="E13" s="21">
        <v>18486</v>
      </c>
      <c r="F13" s="18">
        <v>187620.3</v>
      </c>
      <c r="G13" s="18">
        <v>93893.2</v>
      </c>
      <c r="H13" s="18">
        <v>93727.1</v>
      </c>
      <c r="I13" s="18">
        <v>53209.7</v>
      </c>
      <c r="J13" s="18">
        <v>25665.1</v>
      </c>
      <c r="K13" s="18">
        <v>27544.6</v>
      </c>
    </row>
    <row r="14" spans="1:11" s="40" customFormat="1" ht="12">
      <c r="A14" s="38" t="s">
        <v>14</v>
      </c>
      <c r="B14" s="38" t="s">
        <v>69</v>
      </c>
      <c r="C14" s="39">
        <v>3522.9</v>
      </c>
      <c r="D14" s="39">
        <v>1683.8</v>
      </c>
      <c r="E14" s="39">
        <v>1839.1</v>
      </c>
      <c r="F14" s="39">
        <v>25832.5</v>
      </c>
      <c r="G14" s="39">
        <v>13456.3</v>
      </c>
      <c r="H14" s="39">
        <v>12376.2</v>
      </c>
      <c r="I14" s="39">
        <v>8061.7</v>
      </c>
      <c r="J14" s="39">
        <v>3295.7</v>
      </c>
      <c r="K14" s="39">
        <v>4765.9</v>
      </c>
    </row>
    <row r="15" spans="1:11" s="40" customFormat="1" ht="12">
      <c r="A15" s="38" t="s">
        <v>14</v>
      </c>
      <c r="B15" s="38" t="s">
        <v>80</v>
      </c>
      <c r="C15" s="39">
        <v>220.3</v>
      </c>
      <c r="D15" s="41" t="s">
        <v>44</v>
      </c>
      <c r="E15" s="39">
        <v>201.8</v>
      </c>
      <c r="F15" s="42">
        <v>4807</v>
      </c>
      <c r="G15" s="39">
        <v>542.5</v>
      </c>
      <c r="H15" s="39">
        <v>4264.4</v>
      </c>
      <c r="I15" s="39">
        <v>129.1</v>
      </c>
      <c r="J15" s="41" t="s">
        <v>44</v>
      </c>
      <c r="K15" s="39">
        <v>87.1</v>
      </c>
    </row>
    <row r="16" spans="1:11" s="40" customFormat="1" ht="12">
      <c r="A16" s="38" t="s">
        <v>14</v>
      </c>
      <c r="B16" s="38" t="s">
        <v>82</v>
      </c>
      <c r="C16" s="39">
        <v>3302.6</v>
      </c>
      <c r="D16" s="39">
        <v>1665.3</v>
      </c>
      <c r="E16" s="39">
        <v>1637.2</v>
      </c>
      <c r="F16" s="39">
        <v>21025.6</v>
      </c>
      <c r="G16" s="39">
        <v>12913.7</v>
      </c>
      <c r="H16" s="39">
        <v>8111.8</v>
      </c>
      <c r="I16" s="39">
        <v>7932.6</v>
      </c>
      <c r="J16" s="39">
        <v>3253.8</v>
      </c>
      <c r="K16" s="39">
        <v>4678.8</v>
      </c>
    </row>
    <row r="17" spans="1:11" ht="12">
      <c r="A17" s="17" t="s">
        <v>14</v>
      </c>
      <c r="B17" s="17" t="s">
        <v>130</v>
      </c>
      <c r="C17" s="18">
        <v>3547.1</v>
      </c>
      <c r="D17" s="18">
        <v>1072.2</v>
      </c>
      <c r="E17" s="18">
        <v>2474.9</v>
      </c>
      <c r="F17" s="18">
        <v>89131.5</v>
      </c>
      <c r="G17" s="18">
        <v>43905.2</v>
      </c>
      <c r="H17" s="18">
        <v>45226.3</v>
      </c>
      <c r="I17" s="18">
        <v>24414.1</v>
      </c>
      <c r="J17" s="18">
        <v>11850.3</v>
      </c>
      <c r="K17" s="18">
        <v>12563.8</v>
      </c>
    </row>
    <row r="18" spans="1:11" ht="12">
      <c r="A18" s="17" t="s">
        <v>14</v>
      </c>
      <c r="B18" s="17" t="s">
        <v>145</v>
      </c>
      <c r="C18" s="20">
        <v>1195.6</v>
      </c>
      <c r="D18" s="20">
        <v>293.6</v>
      </c>
      <c r="E18" s="19">
        <v>902</v>
      </c>
      <c r="F18" s="20">
        <v>61526.8</v>
      </c>
      <c r="G18" s="20">
        <v>30791.8</v>
      </c>
      <c r="H18" s="19">
        <v>30735</v>
      </c>
      <c r="I18" s="20">
        <v>1171.9</v>
      </c>
      <c r="J18" s="20">
        <v>914.5</v>
      </c>
      <c r="K18" s="20">
        <v>257.4</v>
      </c>
    </row>
    <row r="19" spans="1:11" ht="12">
      <c r="A19" s="17" t="s">
        <v>14</v>
      </c>
      <c r="B19" s="17" t="s">
        <v>146</v>
      </c>
      <c r="C19" s="18">
        <v>2351.5</v>
      </c>
      <c r="D19" s="18">
        <v>778.6</v>
      </c>
      <c r="E19" s="18">
        <v>1572.9</v>
      </c>
      <c r="F19" s="18">
        <v>27604.7</v>
      </c>
      <c r="G19" s="18">
        <v>13113.4</v>
      </c>
      <c r="H19" s="18">
        <v>14491.3</v>
      </c>
      <c r="I19" s="18">
        <v>23242.2</v>
      </c>
      <c r="J19" s="18">
        <v>10935.8</v>
      </c>
      <c r="K19" s="18">
        <v>12306.5</v>
      </c>
    </row>
    <row r="20" spans="1:11" ht="12">
      <c r="A20" s="17" t="s">
        <v>14</v>
      </c>
      <c r="B20" s="17" t="s">
        <v>131</v>
      </c>
      <c r="C20" s="20">
        <v>29750.7</v>
      </c>
      <c r="D20" s="20">
        <v>15824.2</v>
      </c>
      <c r="E20" s="20">
        <v>13926.6</v>
      </c>
      <c r="F20" s="19">
        <v>70650</v>
      </c>
      <c r="G20" s="20">
        <v>35534.3</v>
      </c>
      <c r="H20" s="20">
        <v>35115.6</v>
      </c>
      <c r="I20" s="20">
        <v>19903.7</v>
      </c>
      <c r="J20" s="20">
        <v>10104.7</v>
      </c>
      <c r="K20" s="19">
        <v>9799</v>
      </c>
    </row>
    <row r="21" spans="1:11" ht="12">
      <c r="A21" s="17" t="s">
        <v>14</v>
      </c>
      <c r="B21" s="17" t="s">
        <v>147</v>
      </c>
      <c r="C21" s="18">
        <v>10880.9</v>
      </c>
      <c r="D21" s="18">
        <v>5613.2</v>
      </c>
      <c r="E21" s="18">
        <v>5267.7</v>
      </c>
      <c r="F21" s="18">
        <v>24943.7</v>
      </c>
      <c r="G21" s="18">
        <v>11543.2</v>
      </c>
      <c r="H21" s="18">
        <v>13400.5</v>
      </c>
      <c r="I21" s="18">
        <v>3093.6</v>
      </c>
      <c r="J21" s="18">
        <v>1637.7</v>
      </c>
      <c r="K21" s="21">
        <v>1456</v>
      </c>
    </row>
    <row r="22" spans="1:11" ht="12">
      <c r="A22" s="17" t="s">
        <v>14</v>
      </c>
      <c r="B22" s="17" t="s">
        <v>148</v>
      </c>
      <c r="C22" s="20">
        <v>18869.8</v>
      </c>
      <c r="D22" s="19">
        <v>10211</v>
      </c>
      <c r="E22" s="20">
        <v>8658.9</v>
      </c>
      <c r="F22" s="20">
        <v>45706.3</v>
      </c>
      <c r="G22" s="20">
        <v>23991.1</v>
      </c>
      <c r="H22" s="20">
        <v>21715.1</v>
      </c>
      <c r="I22" s="19">
        <v>16810</v>
      </c>
      <c r="J22" s="20">
        <v>8467.1</v>
      </c>
      <c r="K22" s="19">
        <v>8343</v>
      </c>
    </row>
    <row r="23" spans="1:11" s="40" customFormat="1" ht="12">
      <c r="A23" s="38" t="s">
        <v>14</v>
      </c>
      <c r="B23" s="38" t="s">
        <v>132</v>
      </c>
      <c r="C23" s="39">
        <v>36820.7</v>
      </c>
      <c r="D23" s="39">
        <v>18580.2</v>
      </c>
      <c r="E23" s="39">
        <v>18240.5</v>
      </c>
      <c r="F23" s="42">
        <v>185614</v>
      </c>
      <c r="G23" s="39">
        <v>92895.8</v>
      </c>
      <c r="H23" s="39">
        <v>92718.2</v>
      </c>
      <c r="I23" s="39">
        <v>52379.4</v>
      </c>
      <c r="J23" s="39">
        <v>25250.7</v>
      </c>
      <c r="K23" s="39">
        <v>27128.7</v>
      </c>
    </row>
    <row r="24" spans="1:11" ht="12">
      <c r="A24" s="17" t="s">
        <v>14</v>
      </c>
      <c r="B24" s="17" t="s">
        <v>98</v>
      </c>
      <c r="C24" s="20">
        <v>493.2</v>
      </c>
      <c r="D24" s="20">
        <v>247.7</v>
      </c>
      <c r="E24" s="20">
        <v>245.5</v>
      </c>
      <c r="F24" s="20">
        <v>2006.4</v>
      </c>
      <c r="G24" s="20">
        <v>997.4</v>
      </c>
      <c r="H24" s="20">
        <v>1008.9</v>
      </c>
      <c r="I24" s="20">
        <v>830.3</v>
      </c>
      <c r="J24" s="20">
        <v>414.4</v>
      </c>
      <c r="K24" s="20">
        <v>415.9</v>
      </c>
    </row>
    <row r="25" spans="1:11" ht="12">
      <c r="A25" s="17" t="s">
        <v>15</v>
      </c>
      <c r="B25" s="17" t="s">
        <v>8</v>
      </c>
      <c r="C25" s="18">
        <v>32176.9</v>
      </c>
      <c r="D25" s="18">
        <v>16500.7</v>
      </c>
      <c r="E25" s="18">
        <v>15676.2</v>
      </c>
      <c r="F25" s="18">
        <v>174032.7</v>
      </c>
      <c r="G25" s="18">
        <v>87131.3</v>
      </c>
      <c r="H25" s="18">
        <v>86901.4</v>
      </c>
      <c r="I25" s="18">
        <v>61271.7</v>
      </c>
      <c r="J25" s="18">
        <v>29756.8</v>
      </c>
      <c r="K25" s="21">
        <v>31515</v>
      </c>
    </row>
    <row r="26" spans="1:11" s="45" customFormat="1" ht="12">
      <c r="A26" s="43" t="s">
        <v>15</v>
      </c>
      <c r="B26" s="43" t="s">
        <v>69</v>
      </c>
      <c r="C26" s="44">
        <v>4127.8</v>
      </c>
      <c r="D26" s="44">
        <v>2056.9</v>
      </c>
      <c r="E26" s="44">
        <v>2070.9</v>
      </c>
      <c r="F26" s="44">
        <v>31885.5</v>
      </c>
      <c r="G26" s="44">
        <v>17135.4</v>
      </c>
      <c r="H26" s="44">
        <v>14750.2</v>
      </c>
      <c r="I26" s="44">
        <v>12148.6</v>
      </c>
      <c r="J26" s="44">
        <v>5711.8</v>
      </c>
      <c r="K26" s="44">
        <v>6436.8</v>
      </c>
    </row>
    <row r="27" spans="1:11" s="45" customFormat="1" ht="12">
      <c r="A27" s="43" t="s">
        <v>15</v>
      </c>
      <c r="B27" s="43" t="s">
        <v>80</v>
      </c>
      <c r="C27" s="44">
        <v>112.6</v>
      </c>
      <c r="D27" s="44">
        <v>17.2</v>
      </c>
      <c r="E27" s="44">
        <v>95.5</v>
      </c>
      <c r="F27" s="44">
        <v>5713.8</v>
      </c>
      <c r="G27" s="44">
        <v>953.8</v>
      </c>
      <c r="H27" s="46">
        <v>4760</v>
      </c>
      <c r="I27" s="44">
        <v>270.6</v>
      </c>
      <c r="J27" s="44">
        <v>107.2</v>
      </c>
      <c r="K27" s="44">
        <v>163.4</v>
      </c>
    </row>
    <row r="28" spans="1:11" s="45" customFormat="1" ht="12">
      <c r="A28" s="43" t="s">
        <v>15</v>
      </c>
      <c r="B28" s="43" t="s">
        <v>82</v>
      </c>
      <c r="C28" s="44">
        <v>4015.2</v>
      </c>
      <c r="D28" s="44">
        <v>2039.8</v>
      </c>
      <c r="E28" s="44">
        <v>1975.4</v>
      </c>
      <c r="F28" s="44">
        <v>26171.8</v>
      </c>
      <c r="G28" s="44">
        <v>16181.6</v>
      </c>
      <c r="H28" s="44">
        <v>9990.2</v>
      </c>
      <c r="I28" s="46">
        <v>11878</v>
      </c>
      <c r="J28" s="44">
        <v>5604.6</v>
      </c>
      <c r="K28" s="44">
        <v>6273.4</v>
      </c>
    </row>
    <row r="29" spans="1:11" ht="12">
      <c r="A29" s="17" t="s">
        <v>15</v>
      </c>
      <c r="B29" s="17" t="s">
        <v>130</v>
      </c>
      <c r="C29" s="18">
        <v>2365.4</v>
      </c>
      <c r="D29" s="21">
        <v>790</v>
      </c>
      <c r="E29" s="18">
        <v>1575.4</v>
      </c>
      <c r="F29" s="21">
        <v>84139</v>
      </c>
      <c r="G29" s="18">
        <v>41102.8</v>
      </c>
      <c r="H29" s="18">
        <v>43036.2</v>
      </c>
      <c r="I29" s="18">
        <v>25483.4</v>
      </c>
      <c r="J29" s="21">
        <v>12339</v>
      </c>
      <c r="K29" s="18">
        <v>13144.4</v>
      </c>
    </row>
    <row r="30" spans="1:11" ht="12">
      <c r="A30" s="17" t="s">
        <v>15</v>
      </c>
      <c r="B30" s="17" t="s">
        <v>145</v>
      </c>
      <c r="C30" s="20">
        <v>557.1</v>
      </c>
      <c r="D30" s="20">
        <v>143.4</v>
      </c>
      <c r="E30" s="20">
        <v>413.6</v>
      </c>
      <c r="F30" s="20">
        <v>58550.8</v>
      </c>
      <c r="G30" s="19">
        <v>28823</v>
      </c>
      <c r="H30" s="20">
        <v>29727.8</v>
      </c>
      <c r="I30" s="20">
        <v>1968.2</v>
      </c>
      <c r="J30" s="20">
        <v>1508.4</v>
      </c>
      <c r="K30" s="20">
        <v>459.8</v>
      </c>
    </row>
    <row r="31" spans="1:11" ht="12">
      <c r="A31" s="17" t="s">
        <v>15</v>
      </c>
      <c r="B31" s="17" t="s">
        <v>146</v>
      </c>
      <c r="C31" s="18">
        <v>1808.3</v>
      </c>
      <c r="D31" s="18">
        <v>646.6</v>
      </c>
      <c r="E31" s="18">
        <v>1161.8</v>
      </c>
      <c r="F31" s="18">
        <v>25588.2</v>
      </c>
      <c r="G31" s="18">
        <v>12279.7</v>
      </c>
      <c r="H31" s="18">
        <v>13308.4</v>
      </c>
      <c r="I31" s="18">
        <v>23515.2</v>
      </c>
      <c r="J31" s="18">
        <v>10830.6</v>
      </c>
      <c r="K31" s="18">
        <v>12684.6</v>
      </c>
    </row>
    <row r="32" spans="1:11" ht="12">
      <c r="A32" s="17" t="s">
        <v>15</v>
      </c>
      <c r="B32" s="17" t="s">
        <v>131</v>
      </c>
      <c r="C32" s="20">
        <v>25683.6</v>
      </c>
      <c r="D32" s="20">
        <v>13653.7</v>
      </c>
      <c r="E32" s="20">
        <v>12029.9</v>
      </c>
      <c r="F32" s="20">
        <v>58008.2</v>
      </c>
      <c r="G32" s="20">
        <v>28893.2</v>
      </c>
      <c r="H32" s="19">
        <v>29115</v>
      </c>
      <c r="I32" s="20">
        <v>23639.8</v>
      </c>
      <c r="J32" s="19">
        <v>11706</v>
      </c>
      <c r="K32" s="20">
        <v>11933.8</v>
      </c>
    </row>
    <row r="33" spans="1:11" ht="12">
      <c r="A33" s="17" t="s">
        <v>15</v>
      </c>
      <c r="B33" s="17" t="s">
        <v>147</v>
      </c>
      <c r="C33" s="18">
        <v>9321.7</v>
      </c>
      <c r="D33" s="18">
        <v>4866.6</v>
      </c>
      <c r="E33" s="18">
        <v>4455.1</v>
      </c>
      <c r="F33" s="18">
        <v>20600.5</v>
      </c>
      <c r="G33" s="21">
        <v>9064</v>
      </c>
      <c r="H33" s="18">
        <v>11536.5</v>
      </c>
      <c r="I33" s="18">
        <v>3490.2</v>
      </c>
      <c r="J33" s="18">
        <v>1986.5</v>
      </c>
      <c r="K33" s="18">
        <v>1503.7</v>
      </c>
    </row>
    <row r="34" spans="1:11" ht="12">
      <c r="A34" s="17" t="s">
        <v>15</v>
      </c>
      <c r="B34" s="17" t="s">
        <v>148</v>
      </c>
      <c r="C34" s="19">
        <v>16362</v>
      </c>
      <c r="D34" s="20">
        <v>8787.2</v>
      </c>
      <c r="E34" s="20">
        <v>7574.8</v>
      </c>
      <c r="F34" s="20">
        <v>37407.7</v>
      </c>
      <c r="G34" s="20">
        <v>19829.2</v>
      </c>
      <c r="H34" s="20">
        <v>17578.5</v>
      </c>
      <c r="I34" s="20">
        <v>20149.5</v>
      </c>
      <c r="J34" s="20">
        <v>9719.5</v>
      </c>
      <c r="K34" s="20">
        <v>10430.1</v>
      </c>
    </row>
    <row r="35" spans="1:11" s="45" customFormat="1" ht="12">
      <c r="A35" s="43" t="s">
        <v>15</v>
      </c>
      <c r="B35" s="43" t="s">
        <v>132</v>
      </c>
      <c r="C35" s="44">
        <v>32176.9</v>
      </c>
      <c r="D35" s="44">
        <v>16500.7</v>
      </c>
      <c r="E35" s="44">
        <v>15676.2</v>
      </c>
      <c r="F35" s="44">
        <v>174032.7</v>
      </c>
      <c r="G35" s="44">
        <v>87131.3</v>
      </c>
      <c r="H35" s="44">
        <v>86901.4</v>
      </c>
      <c r="I35" s="44">
        <v>61271.7</v>
      </c>
      <c r="J35" s="44">
        <v>29756.8</v>
      </c>
      <c r="K35" s="46">
        <v>31515</v>
      </c>
    </row>
    <row r="36" spans="1:11" ht="12">
      <c r="A36" s="17" t="s">
        <v>15</v>
      </c>
      <c r="B36" s="17" t="s">
        <v>98</v>
      </c>
      <c r="C36" s="25" t="s">
        <v>44</v>
      </c>
      <c r="D36" s="25" t="s">
        <v>44</v>
      </c>
      <c r="E36" s="25" t="s">
        <v>44</v>
      </c>
      <c r="F36" s="25" t="s">
        <v>44</v>
      </c>
      <c r="G36" s="25" t="s">
        <v>44</v>
      </c>
      <c r="H36" s="25" t="s">
        <v>44</v>
      </c>
      <c r="I36" s="25" t="s">
        <v>44</v>
      </c>
      <c r="J36" s="25" t="s">
        <v>44</v>
      </c>
      <c r="K36" s="25" t="s">
        <v>44</v>
      </c>
    </row>
    <row r="38" ht="12">
      <c r="A38" s="14" t="s">
        <v>45</v>
      </c>
    </row>
    <row r="39" spans="1:2" ht="12">
      <c r="A39" s="14" t="s">
        <v>44</v>
      </c>
      <c r="B39" s="12" t="s">
        <v>46</v>
      </c>
    </row>
    <row r="40" spans="3:11" ht="12">
      <c r="C40" s="50" t="s">
        <v>121</v>
      </c>
      <c r="D40" s="53"/>
      <c r="E40" s="51"/>
      <c r="F40" s="50" t="s">
        <v>123</v>
      </c>
      <c r="G40" s="53"/>
      <c r="H40" s="51"/>
      <c r="I40" s="50" t="s">
        <v>124</v>
      </c>
      <c r="J40" s="53"/>
      <c r="K40" s="51"/>
    </row>
    <row r="41" spans="1:11" ht="12">
      <c r="A41" s="14"/>
      <c r="C41" s="16" t="s">
        <v>8</v>
      </c>
      <c r="D41" s="16" t="s">
        <v>127</v>
      </c>
      <c r="E41" s="16" t="s">
        <v>128</v>
      </c>
      <c r="F41" s="16" t="s">
        <v>8</v>
      </c>
      <c r="G41" s="16" t="s">
        <v>127</v>
      </c>
      <c r="H41" s="16" t="s">
        <v>128</v>
      </c>
      <c r="I41" s="16" t="s">
        <v>8</v>
      </c>
      <c r="J41" s="16" t="s">
        <v>127</v>
      </c>
      <c r="K41" s="16" t="s">
        <v>128</v>
      </c>
    </row>
    <row r="42" spans="1:11" ht="12">
      <c r="A42" s="14">
        <v>2009</v>
      </c>
      <c r="B42" s="43" t="s">
        <v>69</v>
      </c>
      <c r="C42" s="22">
        <f aca="true" t="shared" si="0" ref="C42:K42">C14/C$23*100</f>
        <v>9.56771598584492</v>
      </c>
      <c r="D42" s="22">
        <f t="shared" si="0"/>
        <v>9.062335174002433</v>
      </c>
      <c r="E42" s="22">
        <f t="shared" si="0"/>
        <v>10.08250870316055</v>
      </c>
      <c r="F42" s="22">
        <f t="shared" si="0"/>
        <v>13.917323046752939</v>
      </c>
      <c r="G42" s="22">
        <f t="shared" si="0"/>
        <v>14.485369629197445</v>
      </c>
      <c r="H42" s="22">
        <f t="shared" si="0"/>
        <v>13.3481883815691</v>
      </c>
      <c r="I42" s="22">
        <f t="shared" si="0"/>
        <v>15.390974314329679</v>
      </c>
      <c r="J42" s="22">
        <f t="shared" si="0"/>
        <v>13.051915392444565</v>
      </c>
      <c r="K42" s="22">
        <f t="shared" si="0"/>
        <v>17.567741911702363</v>
      </c>
    </row>
    <row r="43" spans="1:11" ht="12">
      <c r="A43" s="14">
        <v>2009</v>
      </c>
      <c r="B43" s="43" t="s">
        <v>80</v>
      </c>
      <c r="C43" s="22">
        <f>C15/C$23*100</f>
        <v>0.5983047579214953</v>
      </c>
      <c r="D43" s="47"/>
      <c r="E43" s="47">
        <f aca="true" t="shared" si="1" ref="E43:I44">E15/E$23*100</f>
        <v>1.1063293221128807</v>
      </c>
      <c r="F43" s="22">
        <f t="shared" si="1"/>
        <v>2.5897830982576746</v>
      </c>
      <c r="G43" s="47">
        <f t="shared" si="1"/>
        <v>0.5839876506795786</v>
      </c>
      <c r="H43" s="47">
        <f t="shared" si="1"/>
        <v>4.599312756287331</v>
      </c>
      <c r="I43" s="22">
        <f t="shared" si="1"/>
        <v>0.24647094086606564</v>
      </c>
      <c r="J43" s="47"/>
      <c r="K43" s="47">
        <f>K15/K$23*100</f>
        <v>0.32106219612439957</v>
      </c>
    </row>
    <row r="44" spans="1:11" ht="12">
      <c r="A44" s="14">
        <v>2009</v>
      </c>
      <c r="B44" s="43" t="s">
        <v>82</v>
      </c>
      <c r="C44" s="22">
        <f>C16/C$23*100</f>
        <v>8.969411227923423</v>
      </c>
      <c r="D44" s="47">
        <f>D16/D$23*100</f>
        <v>8.962766816288307</v>
      </c>
      <c r="E44" s="47">
        <f t="shared" si="1"/>
        <v>8.975631150461885</v>
      </c>
      <c r="F44" s="22">
        <f t="shared" si="1"/>
        <v>11.327593823741742</v>
      </c>
      <c r="G44" s="47">
        <f t="shared" si="1"/>
        <v>13.901274331024654</v>
      </c>
      <c r="H44" s="47">
        <f t="shared" si="1"/>
        <v>8.748875625281768</v>
      </c>
      <c r="I44" s="22">
        <f t="shared" si="1"/>
        <v>15.144503373463614</v>
      </c>
      <c r="J44" s="47">
        <f>J16/J$23*100</f>
        <v>12.88597939859093</v>
      </c>
      <c r="K44" s="47">
        <f>K16/K$23*100</f>
        <v>17.24667971557797</v>
      </c>
    </row>
    <row r="45" spans="1:11" ht="12">
      <c r="A45" s="14">
        <v>2022</v>
      </c>
      <c r="B45" s="43" t="s">
        <v>69</v>
      </c>
      <c r="C45" s="22">
        <f>C26/C$35*100</f>
        <v>12.828457682374623</v>
      </c>
      <c r="D45" s="22">
        <f aca="true" t="shared" si="2" ref="D45:K45">D26/D$35*100</f>
        <v>12.465531765319048</v>
      </c>
      <c r="E45" s="22">
        <f t="shared" si="2"/>
        <v>13.210471925594213</v>
      </c>
      <c r="F45" s="22">
        <f t="shared" si="2"/>
        <v>18.321556810875197</v>
      </c>
      <c r="G45" s="22">
        <f t="shared" si="2"/>
        <v>19.666181957574373</v>
      </c>
      <c r="H45" s="22">
        <f t="shared" si="2"/>
        <v>16.973489494990876</v>
      </c>
      <c r="I45" s="22">
        <f t="shared" si="2"/>
        <v>19.82742440637358</v>
      </c>
      <c r="J45" s="22">
        <f t="shared" si="2"/>
        <v>19.194940316163027</v>
      </c>
      <c r="K45" s="22">
        <f t="shared" si="2"/>
        <v>20.424559733460256</v>
      </c>
    </row>
    <row r="46" spans="1:11" ht="12">
      <c r="A46" s="14">
        <v>2022</v>
      </c>
      <c r="B46" s="43" t="s">
        <v>80</v>
      </c>
      <c r="C46" s="22">
        <f aca="true" t="shared" si="3" ref="C46:K47">C27/C$35*100</f>
        <v>0.34994048525495</v>
      </c>
      <c r="D46" s="47">
        <f t="shared" si="3"/>
        <v>0.10423800202415655</v>
      </c>
      <c r="E46" s="47">
        <f t="shared" si="3"/>
        <v>0.6092037611155765</v>
      </c>
      <c r="F46" s="22">
        <f t="shared" si="3"/>
        <v>3.2831760927687728</v>
      </c>
      <c r="G46" s="47">
        <f t="shared" si="3"/>
        <v>1.0946697684988058</v>
      </c>
      <c r="H46" s="47">
        <f t="shared" si="3"/>
        <v>5.477472169608315</v>
      </c>
      <c r="I46" s="22">
        <f t="shared" si="3"/>
        <v>0.4416394518187027</v>
      </c>
      <c r="J46" s="47">
        <f t="shared" si="3"/>
        <v>0.36025379073018604</v>
      </c>
      <c r="K46" s="47">
        <f t="shared" si="3"/>
        <v>0.5184832619387594</v>
      </c>
    </row>
    <row r="47" spans="1:11" ht="12">
      <c r="A47" s="14">
        <v>2022</v>
      </c>
      <c r="B47" s="43" t="s">
        <v>82</v>
      </c>
      <c r="C47" s="22">
        <f t="shared" si="3"/>
        <v>12.478517197119672</v>
      </c>
      <c r="D47" s="47">
        <f t="shared" si="3"/>
        <v>12.361899798190379</v>
      </c>
      <c r="E47" s="47">
        <f t="shared" si="3"/>
        <v>12.601268164478634</v>
      </c>
      <c r="F47" s="22">
        <f t="shared" si="3"/>
        <v>15.038438178572186</v>
      </c>
      <c r="G47" s="47">
        <f t="shared" si="3"/>
        <v>18.571512189075566</v>
      </c>
      <c r="H47" s="47">
        <f t="shared" si="3"/>
        <v>11.496017325382562</v>
      </c>
      <c r="I47" s="22">
        <f t="shared" si="3"/>
        <v>19.38578495455488</v>
      </c>
      <c r="J47" s="47">
        <f t="shared" si="3"/>
        <v>18.834686525432843</v>
      </c>
      <c r="K47" s="47">
        <f t="shared" si="3"/>
        <v>19.906076471521498</v>
      </c>
    </row>
    <row r="51" spans="7:8" ht="11.45" customHeight="1">
      <c r="G51" s="22"/>
      <c r="H51" s="22"/>
    </row>
    <row r="52" spans="7:8" ht="11.45" customHeight="1">
      <c r="G52" s="22"/>
      <c r="H52" s="22"/>
    </row>
    <row r="53" ht="11.45" customHeight="1">
      <c r="A53" s="48" t="s">
        <v>149</v>
      </c>
    </row>
    <row r="54" ht="11.45" customHeight="1">
      <c r="A54" s="48" t="s">
        <v>152</v>
      </c>
    </row>
    <row r="55" ht="11.45" customHeight="1">
      <c r="A55" s="48"/>
    </row>
    <row r="57" ht="11.45" customHeight="1">
      <c r="A57" s="48" t="s">
        <v>150</v>
      </c>
    </row>
    <row r="58" ht="11.45" customHeight="1">
      <c r="A58" s="48" t="s">
        <v>151</v>
      </c>
    </row>
    <row r="59" ht="11.45" customHeight="1">
      <c r="A59" s="13" t="s">
        <v>52</v>
      </c>
    </row>
    <row r="60" ht="11.45" customHeight="1">
      <c r="A60" s="13" t="s">
        <v>137</v>
      </c>
    </row>
  </sheetData>
  <mergeCells count="8">
    <mergeCell ref="C40:E40"/>
    <mergeCell ref="F40:H40"/>
    <mergeCell ref="I40:K40"/>
    <mergeCell ref="A10:B10"/>
    <mergeCell ref="C10:E10"/>
    <mergeCell ref="F10:H10"/>
    <mergeCell ref="I10:K10"/>
    <mergeCell ref="A11:B1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1"/>
  <sheetViews>
    <sheetView workbookViewId="0" topLeftCell="A49">
      <selection activeCell="I82" sqref="I82"/>
    </sheetView>
  </sheetViews>
  <sheetFormatPr defaultColWidth="9.140625" defaultRowHeight="11.25" customHeight="1"/>
  <cols>
    <col min="1" max="1" width="29.8515625" style="13" customWidth="1"/>
    <col min="2" max="2" width="10.00390625" style="13" customWidth="1"/>
    <col min="3" max="9" width="19.8515625" style="13" customWidth="1"/>
    <col min="10" max="10" width="11.00390625" style="13" customWidth="1"/>
    <col min="11" max="15" width="11.421875" style="13" customWidth="1"/>
    <col min="16" max="16" width="11.7109375" style="13" customWidth="1"/>
    <col min="17" max="24" width="9.140625" style="13" customWidth="1"/>
    <col min="25" max="25" width="10.421875" style="13" bestFit="1" customWidth="1"/>
    <col min="26" max="16384" width="9.140625" style="13" customWidth="1"/>
  </cols>
  <sheetData>
    <row r="1" ht="12">
      <c r="A1" s="12" t="s">
        <v>94</v>
      </c>
    </row>
    <row r="2" spans="1:2" ht="12">
      <c r="A2" s="12" t="s">
        <v>1</v>
      </c>
      <c r="B2" s="14" t="s">
        <v>95</v>
      </c>
    </row>
    <row r="3" spans="1:2" ht="12">
      <c r="A3" s="12" t="s">
        <v>3</v>
      </c>
      <c r="B3" s="12" t="s">
        <v>4</v>
      </c>
    </row>
    <row r="4" ht="12"/>
    <row r="5" spans="1:3" ht="12">
      <c r="A5" s="14" t="s">
        <v>5</v>
      </c>
      <c r="C5" s="12" t="s">
        <v>6</v>
      </c>
    </row>
    <row r="6" spans="1:3" ht="12">
      <c r="A6" s="14" t="s">
        <v>7</v>
      </c>
      <c r="C6" s="12" t="s">
        <v>8</v>
      </c>
    </row>
    <row r="7" spans="1:3" ht="12">
      <c r="A7" s="14" t="s">
        <v>9</v>
      </c>
      <c r="C7" s="12" t="s">
        <v>8</v>
      </c>
    </row>
    <row r="8" spans="1:3" ht="12">
      <c r="A8" s="14" t="s">
        <v>11</v>
      </c>
      <c r="C8" s="12" t="s">
        <v>55</v>
      </c>
    </row>
    <row r="9" spans="1:9" ht="12">
      <c r="A9" s="14" t="s">
        <v>96</v>
      </c>
      <c r="C9" s="12" t="s">
        <v>15</v>
      </c>
      <c r="I9" s="27"/>
    </row>
    <row r="10" spans="2:16" ht="12">
      <c r="B10" s="27">
        <f>B12/1000</f>
        <v>198.4649</v>
      </c>
      <c r="I10" s="27">
        <f>I12/1000</f>
        <v>198.3767</v>
      </c>
      <c r="K10" s="13" t="b">
        <f>K11=C11</f>
        <v>1</v>
      </c>
      <c r="L10" s="13" t="b">
        <f aca="true" t="shared" si="0" ref="L10:P10">L11=D11</f>
        <v>1</v>
      </c>
      <c r="M10" s="13" t="b">
        <f t="shared" si="0"/>
        <v>1</v>
      </c>
      <c r="N10" s="13" t="b">
        <f t="shared" si="0"/>
        <v>1</v>
      </c>
      <c r="O10" s="13" t="b">
        <f t="shared" si="0"/>
        <v>1</v>
      </c>
      <c r="P10" s="13" t="b">
        <f t="shared" si="0"/>
        <v>1</v>
      </c>
    </row>
    <row r="11" spans="1:27" ht="72">
      <c r="A11" s="15" t="s">
        <v>91</v>
      </c>
      <c r="B11" s="24" t="s">
        <v>8</v>
      </c>
      <c r="C11" s="24" t="s">
        <v>80</v>
      </c>
      <c r="D11" s="24" t="s">
        <v>82</v>
      </c>
      <c r="E11" s="24" t="s">
        <v>84</v>
      </c>
      <c r="F11" s="24" t="s">
        <v>85</v>
      </c>
      <c r="G11" s="24" t="s">
        <v>86</v>
      </c>
      <c r="H11" s="24" t="s">
        <v>87</v>
      </c>
      <c r="I11" s="24" t="s">
        <v>97</v>
      </c>
      <c r="J11" s="24" t="s">
        <v>98</v>
      </c>
      <c r="K11" s="24" t="s">
        <v>80</v>
      </c>
      <c r="L11" s="24" t="s">
        <v>82</v>
      </c>
      <c r="M11" s="24" t="s">
        <v>84</v>
      </c>
      <c r="N11" s="24" t="s">
        <v>85</v>
      </c>
      <c r="O11" s="24" t="s">
        <v>86</v>
      </c>
      <c r="P11" s="24" t="s">
        <v>87</v>
      </c>
      <c r="U11" s="24" t="s">
        <v>80</v>
      </c>
      <c r="V11" s="24" t="s">
        <v>84</v>
      </c>
      <c r="W11" s="24" t="s">
        <v>86</v>
      </c>
      <c r="Y11" s="24" t="s">
        <v>82</v>
      </c>
      <c r="Z11" s="24" t="s">
        <v>85</v>
      </c>
      <c r="AA11" s="24" t="s">
        <v>87</v>
      </c>
    </row>
    <row r="12" spans="1:27" ht="12">
      <c r="A12" s="17" t="s">
        <v>47</v>
      </c>
      <c r="B12" s="18">
        <v>198464.9</v>
      </c>
      <c r="C12" s="18">
        <v>6151.8</v>
      </c>
      <c r="D12" s="18">
        <v>71860.9</v>
      </c>
      <c r="E12" s="18">
        <v>30637.6</v>
      </c>
      <c r="F12" s="18">
        <v>48212.3</v>
      </c>
      <c r="G12" s="18">
        <v>11433.2</v>
      </c>
      <c r="H12" s="18">
        <v>30080.8</v>
      </c>
      <c r="I12" s="18">
        <v>198376.7</v>
      </c>
      <c r="J12" s="18">
        <v>88.3</v>
      </c>
      <c r="K12" s="22">
        <f>C12/$I12*100</f>
        <v>3.1010698333019957</v>
      </c>
      <c r="L12" s="22">
        <f aca="true" t="shared" si="1" ref="L12:P12">D12/$I12*100</f>
        <v>36.22446587729304</v>
      </c>
      <c r="M12" s="22">
        <f t="shared" si="1"/>
        <v>15.444152463469752</v>
      </c>
      <c r="N12" s="22">
        <f t="shared" si="1"/>
        <v>24.303408616032023</v>
      </c>
      <c r="O12" s="22">
        <f t="shared" si="1"/>
        <v>5.763378461280987</v>
      </c>
      <c r="P12" s="22">
        <f t="shared" si="1"/>
        <v>15.16347433947636</v>
      </c>
      <c r="R12" s="22">
        <f>SUM(K12:P12)</f>
        <v>99.99994959085419</v>
      </c>
      <c r="S12" s="22">
        <f aca="true" t="shared" si="2" ref="S12:S42">SUM(K12,M12,O12)</f>
        <v>24.308600758052734</v>
      </c>
      <c r="T12" s="22">
        <f>L12+N12+P12</f>
        <v>75.69134883280142</v>
      </c>
      <c r="U12" s="22">
        <f>C12/SUM(C12,E12,G12)*100</f>
        <v>12.757088999763594</v>
      </c>
      <c r="V12" s="22">
        <f>E12/SUM(C12,E12,G12)*100</f>
        <v>63.53369581897284</v>
      </c>
      <c r="W12" s="22">
        <f>G12/SUM(C12,E12,G12)*100</f>
        <v>23.709215181263556</v>
      </c>
      <c r="Y12" s="22">
        <f>D12/SUM(D12,F12,H12)*100</f>
        <v>47.85813231748738</v>
      </c>
      <c r="Z12" s="22">
        <f>F12/SUM(D12,F12,H12)*100</f>
        <v>32.10856853630273</v>
      </c>
      <c r="AA12" s="22">
        <f>H12/SUM(D12,F12,H12)*100</f>
        <v>20.03329914620989</v>
      </c>
    </row>
    <row r="13" spans="1:27" ht="12">
      <c r="A13" s="17"/>
      <c r="B13" s="18"/>
      <c r="C13" s="18"/>
      <c r="D13" s="18"/>
      <c r="E13" s="18"/>
      <c r="F13" s="18"/>
      <c r="G13" s="18"/>
      <c r="H13" s="18"/>
      <c r="I13" s="18"/>
      <c r="J13" s="18"/>
      <c r="K13" s="22"/>
      <c r="L13" s="22"/>
      <c r="M13" s="22"/>
      <c r="N13" s="22"/>
      <c r="O13" s="22"/>
      <c r="P13" s="22"/>
      <c r="R13" s="22"/>
      <c r="U13" s="22"/>
      <c r="V13" s="22"/>
      <c r="W13" s="22"/>
      <c r="Y13" s="22"/>
      <c r="Z13" s="22"/>
      <c r="AA13" s="22"/>
    </row>
    <row r="14" spans="1:27" ht="12">
      <c r="A14" s="17" t="s">
        <v>40</v>
      </c>
      <c r="B14" s="20">
        <v>1852.1</v>
      </c>
      <c r="C14" s="20">
        <v>29.7</v>
      </c>
      <c r="D14" s="20">
        <v>309.7</v>
      </c>
      <c r="E14" s="20">
        <v>355.7</v>
      </c>
      <c r="F14" s="20">
        <v>359.5</v>
      </c>
      <c r="G14" s="20">
        <v>242.4</v>
      </c>
      <c r="H14" s="20">
        <v>555.1</v>
      </c>
      <c r="I14" s="20">
        <v>1852.1</v>
      </c>
      <c r="J14" s="25" t="s">
        <v>44</v>
      </c>
      <c r="K14" s="22">
        <f aca="true" t="shared" si="3" ref="K14:K40">C14/$I14*100</f>
        <v>1.6035851195939743</v>
      </c>
      <c r="L14" s="22">
        <f aca="true" t="shared" si="4" ref="L14:L40">D14/$I14*100</f>
        <v>16.72155931105232</v>
      </c>
      <c r="M14" s="22">
        <f aca="true" t="shared" si="5" ref="M14:M40">E14/$I14*100</f>
        <v>19.205226499649047</v>
      </c>
      <c r="N14" s="22">
        <f aca="true" t="shared" si="6" ref="N14:N40">F14/$I14*100</f>
        <v>19.410399006533126</v>
      </c>
      <c r="O14" s="22">
        <f aca="true" t="shared" si="7" ref="O14:O40">G14/$I14*100</f>
        <v>13.087846228605368</v>
      </c>
      <c r="P14" s="22">
        <f aca="true" t="shared" si="8" ref="P14:P40">H14/$I14*100</f>
        <v>29.971383834566172</v>
      </c>
      <c r="R14" s="22">
        <f aca="true" t="shared" si="9" ref="R14:R40">SUM(K14:P14)</f>
        <v>100</v>
      </c>
      <c r="S14" s="22">
        <f aca="true" t="shared" si="10" ref="S14:S40">SUM(K14,M14,O14)</f>
        <v>33.89665784784839</v>
      </c>
      <c r="U14" s="22">
        <f aca="true" t="shared" si="11" ref="U14:U40">C14/SUM(C14,E14,G14)*100</f>
        <v>4.730805989168525</v>
      </c>
      <c r="V14" s="22">
        <f aca="true" t="shared" si="12" ref="V14:V40">E14/SUM(C14,E14,G14)*100</f>
        <v>56.65817139216311</v>
      </c>
      <c r="W14" s="22">
        <f aca="true" t="shared" si="13" ref="W14:W40">G14/SUM(C14,E14,G14)*100</f>
        <v>38.611022618668365</v>
      </c>
      <c r="X14" s="13" t="b">
        <f aca="true" t="shared" si="14" ref="X14:X40">LARGE(U14:W14,1)=V14</f>
        <v>1</v>
      </c>
      <c r="Y14" s="22">
        <f aca="true" t="shared" si="15" ref="Y14:Y40">D14/SUM(D14,F14,H14)*100</f>
        <v>25.2960875602385</v>
      </c>
      <c r="Z14" s="22">
        <f aca="true" t="shared" si="16" ref="Z14:Z40">F14/SUM(D14,F14,H14)*100</f>
        <v>29.36371804296332</v>
      </c>
      <c r="AA14" s="22">
        <f aca="true" t="shared" si="17" ref="AA14:AA40">H14/SUM(D14,F14,H14)*100</f>
        <v>45.34019439679817</v>
      </c>
    </row>
    <row r="15" spans="1:27" ht="12">
      <c r="A15" s="17" t="s">
        <v>22</v>
      </c>
      <c r="B15" s="20">
        <v>2052.5</v>
      </c>
      <c r="C15" s="20">
        <v>128.5</v>
      </c>
      <c r="D15" s="20">
        <v>626.1</v>
      </c>
      <c r="E15" s="20">
        <v>383.1</v>
      </c>
      <c r="F15" s="20">
        <v>420.5</v>
      </c>
      <c r="G15" s="19">
        <v>153</v>
      </c>
      <c r="H15" s="19">
        <v>341</v>
      </c>
      <c r="I15" s="20">
        <v>2052.3</v>
      </c>
      <c r="J15" s="25" t="s">
        <v>44</v>
      </c>
      <c r="K15" s="22">
        <f t="shared" si="3"/>
        <v>6.261267845831505</v>
      </c>
      <c r="L15" s="22">
        <f t="shared" si="4"/>
        <v>30.50723578424207</v>
      </c>
      <c r="M15" s="22">
        <f t="shared" si="5"/>
        <v>18.666861569945915</v>
      </c>
      <c r="N15" s="22">
        <f t="shared" si="6"/>
        <v>20.489207230911656</v>
      </c>
      <c r="O15" s="22">
        <f t="shared" si="7"/>
        <v>7.455050431223505</v>
      </c>
      <c r="P15" s="22">
        <f t="shared" si="8"/>
        <v>16.615504555864153</v>
      </c>
      <c r="R15" s="22">
        <f t="shared" si="9"/>
        <v>99.99512741801881</v>
      </c>
      <c r="S15" s="22">
        <f t="shared" si="10"/>
        <v>32.383179847000925</v>
      </c>
      <c r="U15" s="22">
        <f t="shared" si="11"/>
        <v>19.334938308757145</v>
      </c>
      <c r="V15" s="22">
        <f t="shared" si="12"/>
        <v>57.64369545591334</v>
      </c>
      <c r="W15" s="22">
        <f t="shared" si="13"/>
        <v>23.02136623532952</v>
      </c>
      <c r="X15" s="13" t="b">
        <f t="shared" si="14"/>
        <v>1</v>
      </c>
      <c r="Y15" s="22">
        <f t="shared" si="15"/>
        <v>45.12107235514558</v>
      </c>
      <c r="Z15" s="22">
        <f t="shared" si="16"/>
        <v>30.304122225425196</v>
      </c>
      <c r="AA15" s="22">
        <f t="shared" si="17"/>
        <v>24.574805419429232</v>
      </c>
    </row>
    <row r="16" spans="1:27" ht="12">
      <c r="A16" s="17" t="s">
        <v>28</v>
      </c>
      <c r="B16" s="20">
        <v>350.1</v>
      </c>
      <c r="C16" s="20">
        <v>11.8</v>
      </c>
      <c r="D16" s="20">
        <v>90.4</v>
      </c>
      <c r="E16" s="20">
        <v>69.6</v>
      </c>
      <c r="F16" s="20">
        <v>74.7</v>
      </c>
      <c r="G16" s="20">
        <v>25.7</v>
      </c>
      <c r="H16" s="20">
        <v>77.7</v>
      </c>
      <c r="I16" s="19">
        <v>350</v>
      </c>
      <c r="J16" s="25" t="s">
        <v>44</v>
      </c>
      <c r="K16" s="22">
        <f t="shared" si="3"/>
        <v>3.371428571428572</v>
      </c>
      <c r="L16" s="22">
        <f t="shared" si="4"/>
        <v>25.82857142857143</v>
      </c>
      <c r="M16" s="22">
        <f t="shared" si="5"/>
        <v>19.885714285714286</v>
      </c>
      <c r="N16" s="22">
        <f t="shared" si="6"/>
        <v>21.342857142857145</v>
      </c>
      <c r="O16" s="22">
        <f t="shared" si="7"/>
        <v>7.3428571428571425</v>
      </c>
      <c r="P16" s="22">
        <f t="shared" si="8"/>
        <v>22.2</v>
      </c>
      <c r="R16" s="22">
        <f t="shared" si="9"/>
        <v>99.97142857142858</v>
      </c>
      <c r="S16" s="22">
        <f t="shared" si="10"/>
        <v>30.6</v>
      </c>
      <c r="U16" s="22">
        <f t="shared" si="11"/>
        <v>11.017740429505137</v>
      </c>
      <c r="V16" s="22">
        <f t="shared" si="12"/>
        <v>64.9859943977591</v>
      </c>
      <c r="W16" s="22">
        <f t="shared" si="13"/>
        <v>23.99626517273576</v>
      </c>
      <c r="X16" s="13" t="b">
        <f t="shared" si="14"/>
        <v>1</v>
      </c>
      <c r="Y16" s="22">
        <f t="shared" si="15"/>
        <v>37.23228995057661</v>
      </c>
      <c r="Z16" s="22">
        <f t="shared" si="16"/>
        <v>30.766062602965405</v>
      </c>
      <c r="AA16" s="22">
        <f t="shared" si="17"/>
        <v>32.001647446457994</v>
      </c>
    </row>
    <row r="17" spans="1:27" ht="12">
      <c r="A17" s="17" t="s">
        <v>38</v>
      </c>
      <c r="B17" s="20">
        <v>7542.1</v>
      </c>
      <c r="C17" s="20">
        <v>165.3</v>
      </c>
      <c r="D17" s="20">
        <v>2394.1</v>
      </c>
      <c r="E17" s="20">
        <v>1211.5</v>
      </c>
      <c r="F17" s="20">
        <v>1510.2</v>
      </c>
      <c r="G17" s="20">
        <v>907.9</v>
      </c>
      <c r="H17" s="20">
        <v>1349.8</v>
      </c>
      <c r="I17" s="20">
        <v>7538.9</v>
      </c>
      <c r="J17" s="25" t="s">
        <v>44</v>
      </c>
      <c r="K17" s="22">
        <f t="shared" si="3"/>
        <v>2.1926275716616486</v>
      </c>
      <c r="L17" s="22">
        <f t="shared" si="4"/>
        <v>31.75662231890594</v>
      </c>
      <c r="M17" s="22">
        <f t="shared" si="5"/>
        <v>16.06998368462243</v>
      </c>
      <c r="N17" s="22">
        <f t="shared" si="6"/>
        <v>20.032100173765404</v>
      </c>
      <c r="O17" s="22">
        <f t="shared" si="7"/>
        <v>12.042870975871812</v>
      </c>
      <c r="P17" s="22">
        <f t="shared" si="8"/>
        <v>17.90446882171139</v>
      </c>
      <c r="R17" s="22">
        <f t="shared" si="9"/>
        <v>99.99867354653861</v>
      </c>
      <c r="S17" s="22">
        <f t="shared" si="10"/>
        <v>30.30548223215589</v>
      </c>
      <c r="U17" s="22">
        <f t="shared" si="11"/>
        <v>7.235085569221343</v>
      </c>
      <c r="V17" s="22">
        <f t="shared" si="12"/>
        <v>53.02665557841293</v>
      </c>
      <c r="W17" s="22">
        <f t="shared" si="13"/>
        <v>39.73825885236574</v>
      </c>
      <c r="X17" s="13" t="b">
        <f t="shared" si="14"/>
        <v>1</v>
      </c>
      <c r="Y17" s="22">
        <f t="shared" si="15"/>
        <v>45.56631963609371</v>
      </c>
      <c r="Z17" s="22">
        <f t="shared" si="16"/>
        <v>28.743267162787156</v>
      </c>
      <c r="AA17" s="22">
        <f t="shared" si="17"/>
        <v>25.69041320111912</v>
      </c>
    </row>
    <row r="18" spans="1:27" ht="12">
      <c r="A18" s="17" t="s">
        <v>36</v>
      </c>
      <c r="B18" s="20">
        <v>14349.2</v>
      </c>
      <c r="C18" s="20">
        <v>364.8</v>
      </c>
      <c r="D18" s="20">
        <v>3986.8</v>
      </c>
      <c r="E18" s="20">
        <v>2420.7</v>
      </c>
      <c r="F18" s="20">
        <v>3386.3</v>
      </c>
      <c r="G18" s="20">
        <v>1323.2</v>
      </c>
      <c r="H18" s="19">
        <v>2867</v>
      </c>
      <c r="I18" s="19">
        <v>14349</v>
      </c>
      <c r="J18" s="25" t="s">
        <v>44</v>
      </c>
      <c r="K18" s="22">
        <f t="shared" si="3"/>
        <v>2.5423374451181266</v>
      </c>
      <c r="L18" s="22">
        <f t="shared" si="4"/>
        <v>27.78451460032058</v>
      </c>
      <c r="M18" s="22">
        <f t="shared" si="5"/>
        <v>16.87016516830441</v>
      </c>
      <c r="N18" s="22">
        <f t="shared" si="6"/>
        <v>23.59955397588682</v>
      </c>
      <c r="O18" s="22">
        <f t="shared" si="7"/>
        <v>9.221548539967943</v>
      </c>
      <c r="P18" s="22">
        <f t="shared" si="8"/>
        <v>19.980486445048435</v>
      </c>
      <c r="R18" s="22">
        <f t="shared" si="9"/>
        <v>99.99860617464631</v>
      </c>
      <c r="S18" s="22">
        <f t="shared" si="10"/>
        <v>28.63405115339048</v>
      </c>
      <c r="U18" s="22">
        <f t="shared" si="11"/>
        <v>8.878720763258451</v>
      </c>
      <c r="V18" s="22">
        <f t="shared" si="12"/>
        <v>58.91644559106286</v>
      </c>
      <c r="W18" s="22">
        <f t="shared" si="13"/>
        <v>32.20483364567868</v>
      </c>
      <c r="X18" s="13" t="b">
        <f t="shared" si="14"/>
        <v>1</v>
      </c>
      <c r="Y18" s="22">
        <f t="shared" si="15"/>
        <v>38.9332135428365</v>
      </c>
      <c r="Z18" s="22">
        <f t="shared" si="16"/>
        <v>33.06901299791994</v>
      </c>
      <c r="AA18" s="22">
        <f t="shared" si="17"/>
        <v>27.997773459243565</v>
      </c>
    </row>
    <row r="19" spans="1:27" ht="12">
      <c r="A19" s="17" t="s">
        <v>37</v>
      </c>
      <c r="B19" s="18">
        <v>4137.2</v>
      </c>
      <c r="C19" s="18">
        <v>129.3</v>
      </c>
      <c r="D19" s="18">
        <v>960.3</v>
      </c>
      <c r="E19" s="18">
        <v>670.8</v>
      </c>
      <c r="F19" s="18">
        <v>1012.6</v>
      </c>
      <c r="G19" s="18">
        <v>340.4</v>
      </c>
      <c r="H19" s="18">
        <v>1023.8</v>
      </c>
      <c r="I19" s="18">
        <v>4137.2</v>
      </c>
      <c r="J19" s="26" t="s">
        <v>44</v>
      </c>
      <c r="K19" s="22">
        <f t="shared" si="3"/>
        <v>3.125302136710819</v>
      </c>
      <c r="L19" s="22">
        <f t="shared" si="4"/>
        <v>23.211350671952044</v>
      </c>
      <c r="M19" s="22">
        <f t="shared" si="5"/>
        <v>16.213864449386058</v>
      </c>
      <c r="N19" s="22">
        <f t="shared" si="6"/>
        <v>24.47549067001837</v>
      </c>
      <c r="O19" s="22">
        <f t="shared" si="7"/>
        <v>8.227786909020592</v>
      </c>
      <c r="P19" s="22">
        <f t="shared" si="8"/>
        <v>24.746205162912112</v>
      </c>
      <c r="R19" s="22">
        <f t="shared" si="9"/>
        <v>100</v>
      </c>
      <c r="S19" s="22">
        <f t="shared" si="10"/>
        <v>27.566953495117467</v>
      </c>
      <c r="U19" s="22">
        <f t="shared" si="11"/>
        <v>11.33713283647523</v>
      </c>
      <c r="V19" s="22">
        <f t="shared" si="12"/>
        <v>58.81630863656291</v>
      </c>
      <c r="W19" s="22">
        <f t="shared" si="13"/>
        <v>29.846558526961857</v>
      </c>
      <c r="X19" s="13" t="b">
        <f t="shared" si="14"/>
        <v>1</v>
      </c>
      <c r="Y19" s="22">
        <f t="shared" si="15"/>
        <v>32.04524977475223</v>
      </c>
      <c r="Z19" s="22">
        <f t="shared" si="16"/>
        <v>33.79050288650849</v>
      </c>
      <c r="AA19" s="22">
        <f t="shared" si="17"/>
        <v>34.16424733873928</v>
      </c>
    </row>
    <row r="20" spans="1:27" ht="12">
      <c r="A20" s="17" t="s">
        <v>24</v>
      </c>
      <c r="B20" s="19">
        <v>19093</v>
      </c>
      <c r="C20" s="20">
        <v>507.6</v>
      </c>
      <c r="D20" s="19">
        <v>5237</v>
      </c>
      <c r="E20" s="20">
        <v>3153.7</v>
      </c>
      <c r="F20" s="20">
        <v>3971.6</v>
      </c>
      <c r="G20" s="20">
        <v>1468.6</v>
      </c>
      <c r="H20" s="19">
        <v>4754</v>
      </c>
      <c r="I20" s="20">
        <v>19092.5</v>
      </c>
      <c r="J20" s="25" t="s">
        <v>44</v>
      </c>
      <c r="K20" s="22">
        <f t="shared" si="3"/>
        <v>2.6586355898913188</v>
      </c>
      <c r="L20" s="22">
        <f t="shared" si="4"/>
        <v>27.429618960324735</v>
      </c>
      <c r="M20" s="22">
        <f t="shared" si="5"/>
        <v>16.51800445200995</v>
      </c>
      <c r="N20" s="22">
        <f t="shared" si="6"/>
        <v>20.80188555715595</v>
      </c>
      <c r="O20" s="22">
        <f t="shared" si="7"/>
        <v>7.692025664527955</v>
      </c>
      <c r="P20" s="22">
        <f t="shared" si="8"/>
        <v>24.899829776090087</v>
      </c>
      <c r="R20" s="22">
        <f t="shared" si="9"/>
        <v>100</v>
      </c>
      <c r="S20" s="22">
        <f t="shared" si="10"/>
        <v>26.868665706429226</v>
      </c>
      <c r="U20" s="22">
        <f t="shared" si="11"/>
        <v>9.894929725725648</v>
      </c>
      <c r="V20" s="22">
        <f t="shared" si="12"/>
        <v>61.47683190705472</v>
      </c>
      <c r="W20" s="22">
        <f t="shared" si="13"/>
        <v>28.628238367219634</v>
      </c>
      <c r="X20" s="13" t="b">
        <f t="shared" si="14"/>
        <v>1</v>
      </c>
      <c r="Y20" s="22">
        <f t="shared" si="15"/>
        <v>37.507341039634454</v>
      </c>
      <c r="Z20" s="22">
        <f t="shared" si="16"/>
        <v>28.44455903628264</v>
      </c>
      <c r="AA20" s="22">
        <f t="shared" si="17"/>
        <v>34.048099924082905</v>
      </c>
    </row>
    <row r="21" spans="1:27" ht="12">
      <c r="A21" s="17" t="s">
        <v>31</v>
      </c>
      <c r="B21" s="18">
        <v>271.6</v>
      </c>
      <c r="C21" s="18">
        <v>6.4</v>
      </c>
      <c r="D21" s="18">
        <v>94.9</v>
      </c>
      <c r="E21" s="18">
        <v>49.4</v>
      </c>
      <c r="F21" s="18">
        <v>60.9</v>
      </c>
      <c r="G21" s="18">
        <v>16.2</v>
      </c>
      <c r="H21" s="18">
        <v>43.6</v>
      </c>
      <c r="I21" s="18">
        <v>271.3</v>
      </c>
      <c r="J21" s="26" t="s">
        <v>44</v>
      </c>
      <c r="K21" s="22">
        <f t="shared" si="3"/>
        <v>2.3590121636564687</v>
      </c>
      <c r="L21" s="22">
        <f t="shared" si="4"/>
        <v>34.979727239218576</v>
      </c>
      <c r="M21" s="22">
        <f t="shared" si="5"/>
        <v>18.20862513822337</v>
      </c>
      <c r="N21" s="22">
        <f t="shared" si="6"/>
        <v>22.447475119793587</v>
      </c>
      <c r="O21" s="22">
        <f t="shared" si="7"/>
        <v>5.971249539255436</v>
      </c>
      <c r="P21" s="22">
        <f t="shared" si="8"/>
        <v>16.070770364909695</v>
      </c>
      <c r="R21" s="22">
        <f t="shared" si="9"/>
        <v>100.03685956505713</v>
      </c>
      <c r="S21" s="22">
        <f t="shared" si="10"/>
        <v>26.538886841135273</v>
      </c>
      <c r="U21" s="22">
        <f t="shared" si="11"/>
        <v>8.88888888888889</v>
      </c>
      <c r="V21" s="22">
        <f t="shared" si="12"/>
        <v>68.61111111111111</v>
      </c>
      <c r="W21" s="22">
        <f t="shared" si="13"/>
        <v>22.499999999999996</v>
      </c>
      <c r="X21" s="13" t="b">
        <f t="shared" si="14"/>
        <v>1</v>
      </c>
      <c r="Y21" s="22">
        <f t="shared" si="15"/>
        <v>47.592778335005015</v>
      </c>
      <c r="Z21" s="22">
        <f t="shared" si="16"/>
        <v>30.541624874623867</v>
      </c>
      <c r="AA21" s="22">
        <f t="shared" si="17"/>
        <v>21.865596790371114</v>
      </c>
    </row>
    <row r="22" spans="1:27" ht="12">
      <c r="A22" s="17" t="s">
        <v>19</v>
      </c>
      <c r="B22" s="20">
        <v>4771.6</v>
      </c>
      <c r="C22" s="20">
        <v>190.9</v>
      </c>
      <c r="D22" s="20">
        <v>1631.7</v>
      </c>
      <c r="E22" s="20">
        <v>832.6</v>
      </c>
      <c r="F22" s="20">
        <v>1246.8</v>
      </c>
      <c r="G22" s="20">
        <v>242.2</v>
      </c>
      <c r="H22" s="20">
        <v>627.3</v>
      </c>
      <c r="I22" s="20">
        <v>4771.6</v>
      </c>
      <c r="J22" s="25" t="s">
        <v>44</v>
      </c>
      <c r="K22" s="22">
        <f t="shared" si="3"/>
        <v>4.000754463911476</v>
      </c>
      <c r="L22" s="22">
        <f t="shared" si="4"/>
        <v>34.196076787660324</v>
      </c>
      <c r="M22" s="22">
        <f t="shared" si="5"/>
        <v>17.449073685975353</v>
      </c>
      <c r="N22" s="22">
        <f t="shared" si="6"/>
        <v>26.129600134126914</v>
      </c>
      <c r="O22" s="22">
        <f t="shared" si="7"/>
        <v>5.07586553776511</v>
      </c>
      <c r="P22" s="22">
        <f t="shared" si="8"/>
        <v>13.146533657473384</v>
      </c>
      <c r="R22" s="22">
        <f t="shared" si="9"/>
        <v>99.99790426691257</v>
      </c>
      <c r="S22" s="22">
        <f t="shared" si="10"/>
        <v>26.52569368765194</v>
      </c>
      <c r="U22" s="22">
        <f t="shared" si="11"/>
        <v>15.082563008611835</v>
      </c>
      <c r="V22" s="22">
        <f t="shared" si="12"/>
        <v>65.78178083274078</v>
      </c>
      <c r="W22" s="22">
        <f t="shared" si="13"/>
        <v>19.13565615864739</v>
      </c>
      <c r="X22" s="13" t="b">
        <f t="shared" si="14"/>
        <v>1</v>
      </c>
      <c r="Y22" s="22">
        <f t="shared" si="15"/>
        <v>46.542871812425126</v>
      </c>
      <c r="Z22" s="22">
        <f t="shared" si="16"/>
        <v>35.563922642478175</v>
      </c>
      <c r="AA22" s="22">
        <f t="shared" si="17"/>
        <v>17.893205545096695</v>
      </c>
    </row>
    <row r="23" spans="1:27" ht="12">
      <c r="A23" s="17" t="s">
        <v>29</v>
      </c>
      <c r="B23" s="18">
        <v>862.3</v>
      </c>
      <c r="C23" s="18">
        <v>58.9</v>
      </c>
      <c r="D23" s="21">
        <v>344</v>
      </c>
      <c r="E23" s="18">
        <v>98.2</v>
      </c>
      <c r="F23" s="18">
        <v>125.4</v>
      </c>
      <c r="G23" s="18">
        <v>71.5</v>
      </c>
      <c r="H23" s="18">
        <v>163.9</v>
      </c>
      <c r="I23" s="18">
        <v>861.9</v>
      </c>
      <c r="J23" s="26" t="s">
        <v>44</v>
      </c>
      <c r="K23" s="22">
        <f t="shared" si="3"/>
        <v>6.833739412924933</v>
      </c>
      <c r="L23" s="22">
        <f t="shared" si="4"/>
        <v>39.91182271725258</v>
      </c>
      <c r="M23" s="22">
        <f t="shared" si="5"/>
        <v>11.393433112890126</v>
      </c>
      <c r="N23" s="22">
        <f t="shared" si="6"/>
        <v>14.549251653324053</v>
      </c>
      <c r="O23" s="22">
        <f t="shared" si="7"/>
        <v>8.295625942684765</v>
      </c>
      <c r="P23" s="22">
        <f t="shared" si="8"/>
        <v>19.016127160923542</v>
      </c>
      <c r="R23" s="22">
        <f t="shared" si="9"/>
        <v>100</v>
      </c>
      <c r="S23" s="22">
        <f t="shared" si="10"/>
        <v>26.522798468499822</v>
      </c>
      <c r="U23" s="22">
        <f t="shared" si="11"/>
        <v>25.765529308836392</v>
      </c>
      <c r="V23" s="22">
        <f t="shared" si="12"/>
        <v>42.957130358705164</v>
      </c>
      <c r="W23" s="22">
        <f t="shared" si="13"/>
        <v>31.277340332458444</v>
      </c>
      <c r="X23" s="13" t="b">
        <f t="shared" si="14"/>
        <v>1</v>
      </c>
      <c r="Y23" s="22">
        <f t="shared" si="15"/>
        <v>54.318648349913154</v>
      </c>
      <c r="Z23" s="22">
        <f t="shared" si="16"/>
        <v>19.801042160113695</v>
      </c>
      <c r="AA23" s="22">
        <f t="shared" si="17"/>
        <v>25.880309489973158</v>
      </c>
    </row>
    <row r="24" spans="1:27" ht="12">
      <c r="A24" s="17" t="s">
        <v>23</v>
      </c>
      <c r="B24" s="18">
        <v>4108.6</v>
      </c>
      <c r="C24" s="18">
        <v>44.5</v>
      </c>
      <c r="D24" s="18">
        <v>1054.7</v>
      </c>
      <c r="E24" s="21">
        <v>776</v>
      </c>
      <c r="F24" s="18">
        <v>955.8</v>
      </c>
      <c r="G24" s="18">
        <v>252.3</v>
      </c>
      <c r="H24" s="21">
        <v>1025</v>
      </c>
      <c r="I24" s="18">
        <v>4108.3</v>
      </c>
      <c r="J24" s="26" t="s">
        <v>44</v>
      </c>
      <c r="K24" s="22">
        <f t="shared" si="3"/>
        <v>1.0831730886254654</v>
      </c>
      <c r="L24" s="22">
        <f t="shared" si="4"/>
        <v>25.67241924883772</v>
      </c>
      <c r="M24" s="22">
        <f t="shared" si="5"/>
        <v>18.88859138816542</v>
      </c>
      <c r="N24" s="22">
        <f t="shared" si="6"/>
        <v>23.265097485577975</v>
      </c>
      <c r="O24" s="22">
        <f t="shared" si="7"/>
        <v>6.141226297982134</v>
      </c>
      <c r="P24" s="22">
        <f t="shared" si="8"/>
        <v>24.949492490811284</v>
      </c>
      <c r="R24" s="22">
        <f t="shared" si="9"/>
        <v>99.99999999999999</v>
      </c>
      <c r="S24" s="22">
        <f t="shared" si="10"/>
        <v>26.112990774773017</v>
      </c>
      <c r="U24" s="22">
        <f t="shared" si="11"/>
        <v>4.148023862788964</v>
      </c>
      <c r="V24" s="22">
        <f t="shared" si="12"/>
        <v>72.33407904548844</v>
      </c>
      <c r="W24" s="22">
        <f t="shared" si="13"/>
        <v>23.5178970917226</v>
      </c>
      <c r="X24" s="13" t="b">
        <f t="shared" si="14"/>
        <v>1</v>
      </c>
      <c r="Y24" s="22">
        <f t="shared" si="15"/>
        <v>34.74551144786691</v>
      </c>
      <c r="Z24" s="22">
        <f t="shared" si="16"/>
        <v>31.48739911052545</v>
      </c>
      <c r="AA24" s="22">
        <f t="shared" si="17"/>
        <v>33.767089441607645</v>
      </c>
    </row>
    <row r="25" spans="1:27" ht="12">
      <c r="A25" s="17" t="s">
        <v>33</v>
      </c>
      <c r="B25" s="18">
        <v>211.1</v>
      </c>
      <c r="C25" s="18">
        <v>4.4</v>
      </c>
      <c r="D25" s="18">
        <v>58.9</v>
      </c>
      <c r="E25" s="18">
        <v>35.3</v>
      </c>
      <c r="F25" s="18">
        <v>44.6</v>
      </c>
      <c r="G25" s="18">
        <v>15.2</v>
      </c>
      <c r="H25" s="18">
        <v>52.7</v>
      </c>
      <c r="I25" s="18">
        <v>211.1</v>
      </c>
      <c r="J25" s="26" t="s">
        <v>44</v>
      </c>
      <c r="K25" s="22">
        <f t="shared" si="3"/>
        <v>2.0843202273803887</v>
      </c>
      <c r="L25" s="22">
        <f t="shared" si="4"/>
        <v>27.90146849834202</v>
      </c>
      <c r="M25" s="22">
        <f t="shared" si="5"/>
        <v>16.721932733301752</v>
      </c>
      <c r="N25" s="22">
        <f t="shared" si="6"/>
        <v>21.127427759355758</v>
      </c>
      <c r="O25" s="22">
        <f t="shared" si="7"/>
        <v>7.2003789673140695</v>
      </c>
      <c r="P25" s="22">
        <f t="shared" si="8"/>
        <v>24.96447181430602</v>
      </c>
      <c r="R25" s="22">
        <f t="shared" si="9"/>
        <v>100</v>
      </c>
      <c r="S25" s="22">
        <f t="shared" si="10"/>
        <v>26.00663192799621</v>
      </c>
      <c r="U25" s="22">
        <f t="shared" si="11"/>
        <v>8.014571948998181</v>
      </c>
      <c r="V25" s="22">
        <f t="shared" si="12"/>
        <v>64.29872495446266</v>
      </c>
      <c r="W25" s="22">
        <f t="shared" si="13"/>
        <v>27.686703096539166</v>
      </c>
      <c r="X25" s="13" t="b">
        <f t="shared" si="14"/>
        <v>1</v>
      </c>
      <c r="Y25" s="22">
        <f t="shared" si="15"/>
        <v>37.70806658130602</v>
      </c>
      <c r="Z25" s="22">
        <f t="shared" si="16"/>
        <v>28.553137003841233</v>
      </c>
      <c r="AA25" s="22">
        <f t="shared" si="17"/>
        <v>33.73879641485276</v>
      </c>
    </row>
    <row r="26" spans="1:27" ht="12">
      <c r="A26" s="17" t="s">
        <v>17</v>
      </c>
      <c r="B26" s="20">
        <v>5124.5</v>
      </c>
      <c r="C26" s="20">
        <v>219.6</v>
      </c>
      <c r="D26" s="20">
        <v>1865.5</v>
      </c>
      <c r="E26" s="20">
        <v>827.2</v>
      </c>
      <c r="F26" s="20">
        <v>1245.2</v>
      </c>
      <c r="G26" s="20">
        <v>285.2</v>
      </c>
      <c r="H26" s="20">
        <v>681.8</v>
      </c>
      <c r="I26" s="20">
        <v>5124.5</v>
      </c>
      <c r="J26" s="25" t="s">
        <v>44</v>
      </c>
      <c r="K26" s="22">
        <f t="shared" si="3"/>
        <v>4.285296126451361</v>
      </c>
      <c r="L26" s="22">
        <f t="shared" si="4"/>
        <v>36.40355156600644</v>
      </c>
      <c r="M26" s="22">
        <f t="shared" si="5"/>
        <v>16.14206264025759</v>
      </c>
      <c r="N26" s="22">
        <f t="shared" si="6"/>
        <v>24.2989559957069</v>
      </c>
      <c r="O26" s="22">
        <f t="shared" si="7"/>
        <v>5.565421016684555</v>
      </c>
      <c r="P26" s="22">
        <f t="shared" si="8"/>
        <v>13.304712654893159</v>
      </c>
      <c r="R26" s="22">
        <f t="shared" si="9"/>
        <v>100</v>
      </c>
      <c r="S26" s="22">
        <f t="shared" si="10"/>
        <v>25.9927797833935</v>
      </c>
      <c r="U26" s="22">
        <f t="shared" si="11"/>
        <v>16.486486486486488</v>
      </c>
      <c r="V26" s="22">
        <f t="shared" si="12"/>
        <v>62.10210210210211</v>
      </c>
      <c r="W26" s="22">
        <f t="shared" si="13"/>
        <v>21.41141141141141</v>
      </c>
      <c r="X26" s="13" t="b">
        <f t="shared" si="14"/>
        <v>1</v>
      </c>
      <c r="Y26" s="22">
        <f t="shared" si="15"/>
        <v>49.18918918918919</v>
      </c>
      <c r="Z26" s="22">
        <f t="shared" si="16"/>
        <v>32.83322346736981</v>
      </c>
      <c r="AA26" s="22">
        <f t="shared" si="17"/>
        <v>17.977587343441</v>
      </c>
    </row>
    <row r="27" spans="1:27" ht="12">
      <c r="A27" s="17" t="s">
        <v>26</v>
      </c>
      <c r="B27" s="20">
        <v>1488.8</v>
      </c>
      <c r="C27" s="20">
        <v>13.4</v>
      </c>
      <c r="D27" s="20">
        <v>386.7</v>
      </c>
      <c r="E27" s="19">
        <v>191</v>
      </c>
      <c r="F27" s="20">
        <v>278.4</v>
      </c>
      <c r="G27" s="20">
        <v>179.2</v>
      </c>
      <c r="H27" s="20">
        <v>440.1</v>
      </c>
      <c r="I27" s="20">
        <v>1488.8</v>
      </c>
      <c r="J27" s="25" t="s">
        <v>44</v>
      </c>
      <c r="K27" s="22">
        <f t="shared" si="3"/>
        <v>0.9000537345513167</v>
      </c>
      <c r="L27" s="22">
        <f t="shared" si="4"/>
        <v>25.973938742611498</v>
      </c>
      <c r="M27" s="22">
        <f t="shared" si="5"/>
        <v>12.82912412681354</v>
      </c>
      <c r="N27" s="22">
        <f t="shared" si="6"/>
        <v>18.699623858140786</v>
      </c>
      <c r="O27" s="22">
        <f t="shared" si="7"/>
        <v>12.036539494895218</v>
      </c>
      <c r="P27" s="22">
        <f t="shared" si="8"/>
        <v>29.560720042987644</v>
      </c>
      <c r="R27" s="22">
        <f t="shared" si="9"/>
        <v>100</v>
      </c>
      <c r="S27" s="22">
        <f t="shared" si="10"/>
        <v>25.765717356260076</v>
      </c>
      <c r="U27" s="22">
        <f t="shared" si="11"/>
        <v>3.4932221063607924</v>
      </c>
      <c r="V27" s="22">
        <f t="shared" si="12"/>
        <v>49.79144942648592</v>
      </c>
      <c r="W27" s="22">
        <f t="shared" si="13"/>
        <v>46.71532846715328</v>
      </c>
      <c r="X27" s="13" t="b">
        <f t="shared" si="14"/>
        <v>1</v>
      </c>
      <c r="Y27" s="22">
        <f t="shared" si="15"/>
        <v>34.989142236699244</v>
      </c>
      <c r="Z27" s="22">
        <f t="shared" si="16"/>
        <v>25.1900108577633</v>
      </c>
      <c r="AA27" s="22">
        <f t="shared" si="17"/>
        <v>39.820846905537465</v>
      </c>
    </row>
    <row r="28" spans="1:27" ht="12">
      <c r="A28" s="17" t="s">
        <v>42</v>
      </c>
      <c r="B28" s="20">
        <v>4762.7</v>
      </c>
      <c r="C28" s="20">
        <v>83.9</v>
      </c>
      <c r="D28" s="20">
        <v>1881.5</v>
      </c>
      <c r="E28" s="19">
        <v>937</v>
      </c>
      <c r="F28" s="20">
        <v>1357.8</v>
      </c>
      <c r="G28" s="20">
        <v>200.4</v>
      </c>
      <c r="H28" s="20">
        <v>281.2</v>
      </c>
      <c r="I28" s="20">
        <v>4741.7</v>
      </c>
      <c r="J28" s="19">
        <v>21</v>
      </c>
      <c r="K28" s="22">
        <f t="shared" si="3"/>
        <v>1.7694075964316598</v>
      </c>
      <c r="L28" s="22">
        <f t="shared" si="4"/>
        <v>39.67986165299365</v>
      </c>
      <c r="M28" s="22">
        <f t="shared" si="5"/>
        <v>19.760845266465616</v>
      </c>
      <c r="N28" s="22">
        <f t="shared" si="6"/>
        <v>28.635299576101396</v>
      </c>
      <c r="O28" s="22">
        <f t="shared" si="7"/>
        <v>4.2263323280679925</v>
      </c>
      <c r="P28" s="22">
        <f t="shared" si="8"/>
        <v>5.930362528207183</v>
      </c>
      <c r="R28" s="22">
        <f t="shared" si="9"/>
        <v>100.0021089482675</v>
      </c>
      <c r="S28" s="22">
        <f t="shared" si="10"/>
        <v>25.756585190965268</v>
      </c>
      <c r="U28" s="22">
        <f t="shared" si="11"/>
        <v>6.869728977319251</v>
      </c>
      <c r="V28" s="22">
        <f t="shared" si="12"/>
        <v>76.72152624252845</v>
      </c>
      <c r="W28" s="22">
        <f t="shared" si="13"/>
        <v>16.408744780152297</v>
      </c>
      <c r="X28" s="13" t="b">
        <f t="shared" si="14"/>
        <v>1</v>
      </c>
      <c r="Y28" s="22">
        <f t="shared" si="15"/>
        <v>53.44411305212328</v>
      </c>
      <c r="Z28" s="22">
        <f t="shared" si="16"/>
        <v>38.56838517256072</v>
      </c>
      <c r="AA28" s="22">
        <f t="shared" si="17"/>
        <v>7.987501775316005</v>
      </c>
    </row>
    <row r="29" spans="1:27" ht="12">
      <c r="A29" s="17" t="s">
        <v>39</v>
      </c>
      <c r="B29" s="18">
        <v>846.9</v>
      </c>
      <c r="C29" s="18">
        <v>8.2</v>
      </c>
      <c r="D29" s="18">
        <v>281.6</v>
      </c>
      <c r="E29" s="21">
        <v>152</v>
      </c>
      <c r="F29" s="18">
        <v>174.1</v>
      </c>
      <c r="G29" s="18">
        <v>55.9</v>
      </c>
      <c r="H29" s="18">
        <v>175.1</v>
      </c>
      <c r="I29" s="18">
        <v>846.9</v>
      </c>
      <c r="J29" s="26" t="s">
        <v>44</v>
      </c>
      <c r="K29" s="22">
        <f t="shared" si="3"/>
        <v>0.9682371000118077</v>
      </c>
      <c r="L29" s="22">
        <f t="shared" si="4"/>
        <v>33.250678946746966</v>
      </c>
      <c r="M29" s="22">
        <f t="shared" si="5"/>
        <v>17.94780965875546</v>
      </c>
      <c r="N29" s="22">
        <f t="shared" si="6"/>
        <v>20.557326720982406</v>
      </c>
      <c r="O29" s="22">
        <f t="shared" si="7"/>
        <v>6.600543157397568</v>
      </c>
      <c r="P29" s="22">
        <f t="shared" si="8"/>
        <v>20.675404416105795</v>
      </c>
      <c r="R29" s="22">
        <f t="shared" si="9"/>
        <v>100</v>
      </c>
      <c r="S29" s="22">
        <f t="shared" si="10"/>
        <v>25.516589916164836</v>
      </c>
      <c r="U29" s="22">
        <f t="shared" si="11"/>
        <v>3.794539565016196</v>
      </c>
      <c r="V29" s="22">
        <f t="shared" si="12"/>
        <v>70.33780657103193</v>
      </c>
      <c r="W29" s="22">
        <f t="shared" si="13"/>
        <v>25.867653863951872</v>
      </c>
      <c r="X29" s="13" t="b">
        <f t="shared" si="14"/>
        <v>1</v>
      </c>
      <c r="Y29" s="22">
        <f t="shared" si="15"/>
        <v>44.64172479391249</v>
      </c>
      <c r="Z29" s="22">
        <f t="shared" si="16"/>
        <v>27.599873176918194</v>
      </c>
      <c r="AA29" s="22">
        <f t="shared" si="17"/>
        <v>27.758402029169304</v>
      </c>
    </row>
    <row r="30" spans="1:27" ht="12">
      <c r="A30" s="17" t="s">
        <v>25</v>
      </c>
      <c r="B30" s="18">
        <v>31429.7</v>
      </c>
      <c r="C30" s="18">
        <v>1553.5</v>
      </c>
      <c r="D30" s="18">
        <v>12827.5</v>
      </c>
      <c r="E30" s="18">
        <v>4924.8</v>
      </c>
      <c r="F30" s="18">
        <v>7996.1</v>
      </c>
      <c r="G30" s="18">
        <v>1452.8</v>
      </c>
      <c r="H30" s="18">
        <v>2651.3</v>
      </c>
      <c r="I30" s="18">
        <v>31405.9</v>
      </c>
      <c r="J30" s="18">
        <v>23.8</v>
      </c>
      <c r="K30" s="22">
        <f t="shared" si="3"/>
        <v>4.946522787119617</v>
      </c>
      <c r="L30" s="22">
        <f t="shared" si="4"/>
        <v>40.84423627407589</v>
      </c>
      <c r="M30" s="22">
        <f t="shared" si="5"/>
        <v>15.681129978761952</v>
      </c>
      <c r="N30" s="22">
        <f t="shared" si="6"/>
        <v>25.46050264440758</v>
      </c>
      <c r="O30" s="22">
        <f t="shared" si="7"/>
        <v>4.625882397893389</v>
      </c>
      <c r="P30" s="22">
        <f t="shared" si="8"/>
        <v>8.442044329250237</v>
      </c>
      <c r="R30" s="22">
        <f t="shared" si="9"/>
        <v>100.00031841150867</v>
      </c>
      <c r="S30" s="22">
        <f t="shared" si="10"/>
        <v>25.25353516377496</v>
      </c>
      <c r="U30" s="22">
        <f t="shared" si="11"/>
        <v>19.587446886308328</v>
      </c>
      <c r="V30" s="22">
        <f t="shared" si="12"/>
        <v>62.09479139085373</v>
      </c>
      <c r="W30" s="22">
        <f t="shared" si="13"/>
        <v>18.31776172283794</v>
      </c>
      <c r="X30" s="13" t="b">
        <f t="shared" si="14"/>
        <v>1</v>
      </c>
      <c r="Y30" s="22">
        <f t="shared" si="15"/>
        <v>54.643470259724225</v>
      </c>
      <c r="Z30" s="22">
        <f t="shared" si="16"/>
        <v>34.06233892370149</v>
      </c>
      <c r="AA30" s="22">
        <f t="shared" si="17"/>
        <v>11.2941908165743</v>
      </c>
    </row>
    <row r="31" spans="1:27" ht="12">
      <c r="A31" s="17" t="s">
        <v>32</v>
      </c>
      <c r="B31" s="19">
        <v>4083</v>
      </c>
      <c r="C31" s="20">
        <v>95.5</v>
      </c>
      <c r="D31" s="20">
        <v>1305.5</v>
      </c>
      <c r="E31" s="20">
        <v>657.9</v>
      </c>
      <c r="F31" s="20">
        <v>969.6</v>
      </c>
      <c r="G31" s="20">
        <v>276.3</v>
      </c>
      <c r="H31" s="19">
        <v>778</v>
      </c>
      <c r="I31" s="19">
        <v>4083</v>
      </c>
      <c r="J31" s="25" t="s">
        <v>44</v>
      </c>
      <c r="K31" s="22">
        <f t="shared" si="3"/>
        <v>2.3389664462405095</v>
      </c>
      <c r="L31" s="22">
        <f t="shared" si="4"/>
        <v>31.974038697036494</v>
      </c>
      <c r="M31" s="22">
        <f t="shared" si="5"/>
        <v>16.113152094048495</v>
      </c>
      <c r="N31" s="22">
        <f t="shared" si="6"/>
        <v>23.747244673034533</v>
      </c>
      <c r="O31" s="22">
        <f t="shared" si="7"/>
        <v>6.767083027185892</v>
      </c>
      <c r="P31" s="22">
        <f t="shared" si="8"/>
        <v>19.05461670340436</v>
      </c>
      <c r="R31" s="22">
        <f t="shared" si="9"/>
        <v>99.99510164095028</v>
      </c>
      <c r="S31" s="22">
        <f t="shared" si="10"/>
        <v>25.219201567474897</v>
      </c>
      <c r="U31" s="22">
        <f t="shared" si="11"/>
        <v>9.274545984267261</v>
      </c>
      <c r="V31" s="22">
        <f t="shared" si="12"/>
        <v>63.89239584344955</v>
      </c>
      <c r="W31" s="22">
        <f t="shared" si="13"/>
        <v>26.83305817228319</v>
      </c>
      <c r="X31" s="13" t="b">
        <f t="shared" si="14"/>
        <v>1</v>
      </c>
      <c r="Y31" s="22">
        <f t="shared" si="15"/>
        <v>42.75981789001343</v>
      </c>
      <c r="Z31" s="22">
        <f t="shared" si="16"/>
        <v>31.757885427925714</v>
      </c>
      <c r="AA31" s="22">
        <f t="shared" si="17"/>
        <v>25.482296682060856</v>
      </c>
    </row>
    <row r="32" spans="1:27" ht="12">
      <c r="A32" s="17" t="s">
        <v>21</v>
      </c>
      <c r="B32" s="18">
        <v>705.7</v>
      </c>
      <c r="C32" s="18">
        <v>60.5</v>
      </c>
      <c r="D32" s="18">
        <v>364.2</v>
      </c>
      <c r="E32" s="18">
        <v>84.9</v>
      </c>
      <c r="F32" s="18">
        <v>122.1</v>
      </c>
      <c r="G32" s="21">
        <v>22</v>
      </c>
      <c r="H32" s="18">
        <v>51.5</v>
      </c>
      <c r="I32" s="18">
        <v>705.2</v>
      </c>
      <c r="J32" s="18">
        <v>0.5</v>
      </c>
      <c r="K32" s="22">
        <f t="shared" si="3"/>
        <v>8.579126488939307</v>
      </c>
      <c r="L32" s="22">
        <f t="shared" si="4"/>
        <v>51.64492342597844</v>
      </c>
      <c r="M32" s="22">
        <f t="shared" si="5"/>
        <v>12.039137833238797</v>
      </c>
      <c r="N32" s="22">
        <f t="shared" si="6"/>
        <v>17.314237095859326</v>
      </c>
      <c r="O32" s="22">
        <f t="shared" si="7"/>
        <v>3.1196823596142935</v>
      </c>
      <c r="P32" s="22">
        <f t="shared" si="8"/>
        <v>7.302892796369824</v>
      </c>
      <c r="R32" s="22">
        <f t="shared" si="9"/>
        <v>99.99999999999999</v>
      </c>
      <c r="S32" s="22">
        <f t="shared" si="10"/>
        <v>23.7379466817924</v>
      </c>
      <c r="U32" s="22">
        <f t="shared" si="11"/>
        <v>36.14097968936679</v>
      </c>
      <c r="V32" s="22">
        <f t="shared" si="12"/>
        <v>50.716845878136205</v>
      </c>
      <c r="W32" s="22">
        <f t="shared" si="13"/>
        <v>13.142174432497011</v>
      </c>
      <c r="X32" s="13" t="b">
        <f t="shared" si="14"/>
        <v>1</v>
      </c>
      <c r="Y32" s="22">
        <f t="shared" si="15"/>
        <v>67.72034213462254</v>
      </c>
      <c r="Z32" s="22">
        <f t="shared" si="16"/>
        <v>22.703607288955002</v>
      </c>
      <c r="AA32" s="22">
        <f t="shared" si="17"/>
        <v>9.576050576422462</v>
      </c>
    </row>
    <row r="33" spans="1:27" ht="12">
      <c r="A33" s="17" t="s">
        <v>27</v>
      </c>
      <c r="B33" s="18">
        <v>26152.5</v>
      </c>
      <c r="C33" s="18">
        <v>552.9</v>
      </c>
      <c r="D33" s="18">
        <v>9321.3</v>
      </c>
      <c r="E33" s="18">
        <v>3975.3</v>
      </c>
      <c r="F33" s="21">
        <v>5529</v>
      </c>
      <c r="G33" s="18">
        <v>1426.4</v>
      </c>
      <c r="H33" s="18">
        <v>5347.6</v>
      </c>
      <c r="I33" s="18">
        <v>26152.5</v>
      </c>
      <c r="J33" s="26" t="s">
        <v>44</v>
      </c>
      <c r="K33" s="22">
        <f t="shared" si="3"/>
        <v>2.114138227702896</v>
      </c>
      <c r="L33" s="22">
        <f t="shared" si="4"/>
        <v>35.64209922569544</v>
      </c>
      <c r="M33" s="22">
        <f t="shared" si="5"/>
        <v>15.200458847146544</v>
      </c>
      <c r="N33" s="22">
        <f t="shared" si="6"/>
        <v>21.141382277028963</v>
      </c>
      <c r="O33" s="22">
        <f t="shared" si="7"/>
        <v>5.454163081923335</v>
      </c>
      <c r="P33" s="22">
        <f t="shared" si="8"/>
        <v>20.447758340502823</v>
      </c>
      <c r="R33" s="22">
        <f t="shared" si="9"/>
        <v>100</v>
      </c>
      <c r="S33" s="22">
        <f t="shared" si="10"/>
        <v>22.768760156772778</v>
      </c>
      <c r="U33" s="22">
        <f t="shared" si="11"/>
        <v>9.285258455647734</v>
      </c>
      <c r="V33" s="22">
        <f t="shared" si="12"/>
        <v>66.76015181540322</v>
      </c>
      <c r="W33" s="22">
        <f t="shared" si="13"/>
        <v>23.954589728949045</v>
      </c>
      <c r="X33" s="13" t="b">
        <f t="shared" si="14"/>
        <v>1</v>
      </c>
      <c r="Y33" s="22">
        <f t="shared" si="15"/>
        <v>46.149847261348945</v>
      </c>
      <c r="Z33" s="22">
        <f t="shared" si="16"/>
        <v>27.37413295441605</v>
      </c>
      <c r="AA33" s="22">
        <f t="shared" si="17"/>
        <v>26.476019784234992</v>
      </c>
    </row>
    <row r="34" spans="1:27" ht="12">
      <c r="A34" s="17" t="s">
        <v>18</v>
      </c>
      <c r="B34" s="21">
        <v>2943</v>
      </c>
      <c r="C34" s="18">
        <v>64.9</v>
      </c>
      <c r="D34" s="18">
        <v>984.3</v>
      </c>
      <c r="E34" s="18">
        <v>310.6</v>
      </c>
      <c r="F34" s="18">
        <v>638.7</v>
      </c>
      <c r="G34" s="18">
        <v>287.9</v>
      </c>
      <c r="H34" s="18">
        <v>656.7</v>
      </c>
      <c r="I34" s="21">
        <v>2943</v>
      </c>
      <c r="J34" s="26" t="s">
        <v>44</v>
      </c>
      <c r="K34" s="22">
        <f t="shared" si="3"/>
        <v>2.2052327556914717</v>
      </c>
      <c r="L34" s="22">
        <f t="shared" si="4"/>
        <v>33.44546381243629</v>
      </c>
      <c r="M34" s="22">
        <f t="shared" si="5"/>
        <v>10.553856608902482</v>
      </c>
      <c r="N34" s="22">
        <f t="shared" si="6"/>
        <v>21.702344546381244</v>
      </c>
      <c r="O34" s="22">
        <f t="shared" si="7"/>
        <v>9.782534828406387</v>
      </c>
      <c r="P34" s="22">
        <f t="shared" si="8"/>
        <v>22.313965341488277</v>
      </c>
      <c r="R34" s="22">
        <f t="shared" si="9"/>
        <v>100.00339789330613</v>
      </c>
      <c r="S34" s="22">
        <f t="shared" si="10"/>
        <v>22.54162419300034</v>
      </c>
      <c r="U34" s="22">
        <f t="shared" si="11"/>
        <v>9.782936388302685</v>
      </c>
      <c r="V34" s="22">
        <f t="shared" si="12"/>
        <v>46.819415134157374</v>
      </c>
      <c r="W34" s="22">
        <f t="shared" si="13"/>
        <v>43.397648477539946</v>
      </c>
      <c r="X34" s="13" t="b">
        <f t="shared" si="14"/>
        <v>1</v>
      </c>
      <c r="Y34" s="22">
        <f t="shared" si="15"/>
        <v>43.17673378076063</v>
      </c>
      <c r="Z34" s="22">
        <f t="shared" si="16"/>
        <v>28.01684432162127</v>
      </c>
      <c r="AA34" s="22">
        <f t="shared" si="17"/>
        <v>28.80642189761811</v>
      </c>
    </row>
    <row r="35" spans="1:27" ht="12">
      <c r="A35" s="17" t="s">
        <v>35</v>
      </c>
      <c r="B35" s="18">
        <v>4090.9</v>
      </c>
      <c r="C35" s="18">
        <v>90.7</v>
      </c>
      <c r="D35" s="18">
        <v>1587.3</v>
      </c>
      <c r="E35" s="18">
        <v>635.2</v>
      </c>
      <c r="F35" s="18">
        <v>1006.7</v>
      </c>
      <c r="G35" s="18">
        <v>194.3</v>
      </c>
      <c r="H35" s="18">
        <v>576.5</v>
      </c>
      <c r="I35" s="18">
        <v>4090.6</v>
      </c>
      <c r="J35" s="26" t="s">
        <v>44</v>
      </c>
      <c r="K35" s="22">
        <f t="shared" si="3"/>
        <v>2.2172786388304897</v>
      </c>
      <c r="L35" s="22">
        <f t="shared" si="4"/>
        <v>38.80359849410844</v>
      </c>
      <c r="M35" s="22">
        <f t="shared" si="5"/>
        <v>15.5282843592627</v>
      </c>
      <c r="N35" s="22">
        <f t="shared" si="6"/>
        <v>24.6100816506136</v>
      </c>
      <c r="O35" s="22">
        <f t="shared" si="7"/>
        <v>4.749914437979759</v>
      </c>
      <c r="P35" s="22">
        <f t="shared" si="8"/>
        <v>14.093287048354766</v>
      </c>
      <c r="R35" s="22">
        <f t="shared" si="9"/>
        <v>100.00244462914975</v>
      </c>
      <c r="S35" s="22">
        <f t="shared" si="10"/>
        <v>22.49547743607295</v>
      </c>
      <c r="U35" s="22">
        <f t="shared" si="11"/>
        <v>9.856552923277548</v>
      </c>
      <c r="V35" s="22">
        <f t="shared" si="12"/>
        <v>69.02847207128885</v>
      </c>
      <c r="W35" s="22">
        <f t="shared" si="13"/>
        <v>21.1149750054336</v>
      </c>
      <c r="X35" s="13" t="b">
        <f t="shared" si="14"/>
        <v>1</v>
      </c>
      <c r="Y35" s="22">
        <f t="shared" si="15"/>
        <v>50.06465857120328</v>
      </c>
      <c r="Z35" s="22">
        <f t="shared" si="16"/>
        <v>31.752089575776694</v>
      </c>
      <c r="AA35" s="22">
        <f t="shared" si="17"/>
        <v>18.183251853020028</v>
      </c>
    </row>
    <row r="36" spans="1:27" ht="12">
      <c r="A36" s="17" t="s">
        <v>20</v>
      </c>
      <c r="B36" s="18">
        <v>3110.8</v>
      </c>
      <c r="C36" s="18">
        <v>169.3</v>
      </c>
      <c r="D36" s="18">
        <v>1504.6</v>
      </c>
      <c r="E36" s="18">
        <v>307.6</v>
      </c>
      <c r="F36" s="18">
        <v>615.2</v>
      </c>
      <c r="G36" s="18">
        <v>211.3</v>
      </c>
      <c r="H36" s="18">
        <v>293.4</v>
      </c>
      <c r="I36" s="18">
        <v>3101.4</v>
      </c>
      <c r="J36" s="18">
        <v>9.4</v>
      </c>
      <c r="K36" s="22">
        <f t="shared" si="3"/>
        <v>5.45882504675308</v>
      </c>
      <c r="L36" s="22">
        <f t="shared" si="4"/>
        <v>48.513574514735275</v>
      </c>
      <c r="M36" s="22">
        <f t="shared" si="5"/>
        <v>9.918101502547238</v>
      </c>
      <c r="N36" s="22">
        <f t="shared" si="6"/>
        <v>19.836203005094475</v>
      </c>
      <c r="O36" s="22">
        <f t="shared" si="7"/>
        <v>6.813052169987747</v>
      </c>
      <c r="P36" s="22">
        <f t="shared" si="8"/>
        <v>9.46024376088218</v>
      </c>
      <c r="R36" s="22">
        <f t="shared" si="9"/>
        <v>99.99999999999999</v>
      </c>
      <c r="S36" s="22">
        <f t="shared" si="10"/>
        <v>22.189978719288064</v>
      </c>
      <c r="U36" s="22">
        <f t="shared" si="11"/>
        <v>24.600406858471374</v>
      </c>
      <c r="V36" s="22">
        <f t="shared" si="12"/>
        <v>44.696309212438244</v>
      </c>
      <c r="W36" s="22">
        <f t="shared" si="13"/>
        <v>30.70328392909038</v>
      </c>
      <c r="X36" s="13" t="b">
        <f t="shared" si="14"/>
        <v>1</v>
      </c>
      <c r="Y36" s="22">
        <f t="shared" si="15"/>
        <v>62.34874854964362</v>
      </c>
      <c r="Z36" s="22">
        <f t="shared" si="16"/>
        <v>25.4931211669153</v>
      </c>
      <c r="AA36" s="22">
        <f t="shared" si="17"/>
        <v>12.158130283441073</v>
      </c>
    </row>
    <row r="37" spans="1:27" ht="12">
      <c r="A37" s="17" t="s">
        <v>30</v>
      </c>
      <c r="B37" s="20">
        <v>1471.1</v>
      </c>
      <c r="C37" s="20">
        <v>86.6</v>
      </c>
      <c r="D37" s="19">
        <v>700</v>
      </c>
      <c r="E37" s="19">
        <v>169</v>
      </c>
      <c r="F37" s="20">
        <v>243.7</v>
      </c>
      <c r="G37" s="20">
        <v>68.2</v>
      </c>
      <c r="H37" s="20">
        <v>203.5</v>
      </c>
      <c r="I37" s="20">
        <v>1471.1</v>
      </c>
      <c r="J37" s="25" t="s">
        <v>44</v>
      </c>
      <c r="K37" s="22">
        <f t="shared" si="3"/>
        <v>5.886751410509143</v>
      </c>
      <c r="L37" s="22">
        <f t="shared" si="4"/>
        <v>47.58344096254504</v>
      </c>
      <c r="M37" s="22">
        <f t="shared" si="5"/>
        <v>11.488002175243016</v>
      </c>
      <c r="N37" s="22">
        <f t="shared" si="6"/>
        <v>16.56583508938889</v>
      </c>
      <c r="O37" s="22">
        <f t="shared" si="7"/>
        <v>4.635986676636531</v>
      </c>
      <c r="P37" s="22">
        <f t="shared" si="8"/>
        <v>13.833186051254165</v>
      </c>
      <c r="R37" s="22">
        <f t="shared" si="9"/>
        <v>99.99320236557678</v>
      </c>
      <c r="S37" s="22">
        <f t="shared" si="10"/>
        <v>22.01074026238869</v>
      </c>
      <c r="U37" s="22">
        <f t="shared" si="11"/>
        <v>26.744904261890053</v>
      </c>
      <c r="V37" s="22">
        <f t="shared" si="12"/>
        <v>52.19271155033971</v>
      </c>
      <c r="W37" s="22">
        <f t="shared" si="13"/>
        <v>21.062384187770228</v>
      </c>
      <c r="X37" s="13" t="b">
        <f t="shared" si="14"/>
        <v>1</v>
      </c>
      <c r="Y37" s="22">
        <f t="shared" si="15"/>
        <v>61.01813110181311</v>
      </c>
      <c r="Z37" s="22">
        <f t="shared" si="16"/>
        <v>21.243026499302648</v>
      </c>
      <c r="AA37" s="22">
        <f t="shared" si="17"/>
        <v>17.738842398884238</v>
      </c>
    </row>
    <row r="38" spans="1:27" ht="12">
      <c r="A38" s="17" t="s">
        <v>34</v>
      </c>
      <c r="B38" s="20">
        <v>8520.1</v>
      </c>
      <c r="C38" s="20">
        <v>236.7</v>
      </c>
      <c r="D38" s="20">
        <v>3738.3</v>
      </c>
      <c r="E38" s="20">
        <v>1326.4</v>
      </c>
      <c r="F38" s="20">
        <v>2258.7</v>
      </c>
      <c r="G38" s="20">
        <v>282.6</v>
      </c>
      <c r="H38" s="20">
        <v>667.5</v>
      </c>
      <c r="I38" s="20">
        <v>8510.2</v>
      </c>
      <c r="J38" s="20">
        <v>9.9</v>
      </c>
      <c r="K38" s="22">
        <f t="shared" si="3"/>
        <v>2.7813682404643836</v>
      </c>
      <c r="L38" s="22">
        <f t="shared" si="4"/>
        <v>43.92728725529365</v>
      </c>
      <c r="M38" s="22">
        <f t="shared" si="5"/>
        <v>15.586002679137975</v>
      </c>
      <c r="N38" s="22">
        <f t="shared" si="6"/>
        <v>26.54109186623111</v>
      </c>
      <c r="O38" s="22">
        <f t="shared" si="7"/>
        <v>3.3207210171323824</v>
      </c>
      <c r="P38" s="22">
        <f t="shared" si="8"/>
        <v>7.843528941740499</v>
      </c>
      <c r="R38" s="22">
        <f t="shared" si="9"/>
        <v>100</v>
      </c>
      <c r="S38" s="22">
        <f t="shared" si="10"/>
        <v>21.68809193673474</v>
      </c>
      <c r="U38" s="22">
        <f t="shared" si="11"/>
        <v>12.824402665655304</v>
      </c>
      <c r="V38" s="22">
        <f t="shared" si="12"/>
        <v>71.86433331527333</v>
      </c>
      <c r="W38" s="22">
        <f t="shared" si="13"/>
        <v>15.311264019071356</v>
      </c>
      <c r="X38" s="13" t="b">
        <f t="shared" si="14"/>
        <v>1</v>
      </c>
      <c r="Y38" s="22">
        <f t="shared" si="15"/>
        <v>56.09273013729462</v>
      </c>
      <c r="Z38" s="22">
        <f t="shared" si="16"/>
        <v>33.89151474229124</v>
      </c>
      <c r="AA38" s="22">
        <f t="shared" si="17"/>
        <v>10.015755120414134</v>
      </c>
    </row>
    <row r="39" spans="1:27" ht="12">
      <c r="A39" s="17" t="s">
        <v>48</v>
      </c>
      <c r="B39" s="19">
        <v>41245</v>
      </c>
      <c r="C39" s="20">
        <v>1200.8</v>
      </c>
      <c r="D39" s="20">
        <v>16943.9</v>
      </c>
      <c r="E39" s="20">
        <v>5699.4</v>
      </c>
      <c r="F39" s="19">
        <v>11783</v>
      </c>
      <c r="G39" s="20">
        <v>1366.5</v>
      </c>
      <c r="H39" s="20">
        <v>4242.5</v>
      </c>
      <c r="I39" s="20">
        <v>41236.1</v>
      </c>
      <c r="J39" s="25" t="s">
        <v>44</v>
      </c>
      <c r="K39" s="22">
        <f t="shared" si="3"/>
        <v>2.9120115626841527</v>
      </c>
      <c r="L39" s="22">
        <f t="shared" si="4"/>
        <v>41.08996728594605</v>
      </c>
      <c r="M39" s="22">
        <f t="shared" si="5"/>
        <v>13.821384660528032</v>
      </c>
      <c r="N39" s="22">
        <f t="shared" si="6"/>
        <v>28.574477217777627</v>
      </c>
      <c r="O39" s="22">
        <f t="shared" si="7"/>
        <v>3.3138439377147693</v>
      </c>
      <c r="P39" s="22">
        <f t="shared" si="8"/>
        <v>10.288315335349367</v>
      </c>
      <c r="R39" s="22">
        <f t="shared" si="9"/>
        <v>100</v>
      </c>
      <c r="S39" s="22">
        <f t="shared" si="10"/>
        <v>20.047240160926954</v>
      </c>
      <c r="U39" s="22">
        <f t="shared" si="11"/>
        <v>14.52574788004887</v>
      </c>
      <c r="V39" s="22">
        <f t="shared" si="12"/>
        <v>68.94407683839984</v>
      </c>
      <c r="W39" s="22">
        <f t="shared" si="13"/>
        <v>16.530175281551283</v>
      </c>
      <c r="X39" s="13" t="b">
        <f t="shared" si="14"/>
        <v>1</v>
      </c>
      <c r="Y39" s="22">
        <f t="shared" si="15"/>
        <v>51.39280666314825</v>
      </c>
      <c r="Z39" s="22">
        <f t="shared" si="16"/>
        <v>35.73920059206416</v>
      </c>
      <c r="AA39" s="22">
        <f t="shared" si="17"/>
        <v>12.86799274478759</v>
      </c>
    </row>
    <row r="40" spans="1:27" ht="12">
      <c r="A40" s="17" t="s">
        <v>41</v>
      </c>
      <c r="B40" s="21">
        <v>2889</v>
      </c>
      <c r="C40" s="18">
        <v>73.1</v>
      </c>
      <c r="D40" s="21">
        <v>1380</v>
      </c>
      <c r="E40" s="18">
        <v>382.5</v>
      </c>
      <c r="F40" s="21">
        <v>825</v>
      </c>
      <c r="G40" s="18">
        <v>65.6</v>
      </c>
      <c r="H40" s="18">
        <v>153.4</v>
      </c>
      <c r="I40" s="18">
        <v>2879.6</v>
      </c>
      <c r="J40" s="18">
        <v>9.4</v>
      </c>
      <c r="K40" s="22">
        <f t="shared" si="3"/>
        <v>2.5385470204195024</v>
      </c>
      <c r="L40" s="22">
        <f t="shared" si="4"/>
        <v>47.92332268370607</v>
      </c>
      <c r="M40" s="22">
        <f t="shared" si="5"/>
        <v>13.283094874288096</v>
      </c>
      <c r="N40" s="22">
        <f t="shared" si="6"/>
        <v>28.649812473954718</v>
      </c>
      <c r="O40" s="22">
        <f t="shared" si="7"/>
        <v>2.2780941797471868</v>
      </c>
      <c r="P40" s="22">
        <f t="shared" si="8"/>
        <v>5.327128767884429</v>
      </c>
      <c r="R40" s="22">
        <f t="shared" si="9"/>
        <v>100</v>
      </c>
      <c r="S40" s="22">
        <f t="shared" si="10"/>
        <v>18.099736074454785</v>
      </c>
      <c r="U40" s="22">
        <f t="shared" si="11"/>
        <v>14.025326170376054</v>
      </c>
      <c r="V40" s="22">
        <f t="shared" si="12"/>
        <v>73.38833461243284</v>
      </c>
      <c r="W40" s="22">
        <f t="shared" si="13"/>
        <v>12.586339217191094</v>
      </c>
      <c r="X40" s="13" t="b">
        <f t="shared" si="14"/>
        <v>1</v>
      </c>
      <c r="Y40" s="22">
        <f t="shared" si="15"/>
        <v>58.51424694708277</v>
      </c>
      <c r="Z40" s="22">
        <f t="shared" si="16"/>
        <v>34.98134328358209</v>
      </c>
      <c r="AA40" s="22">
        <f t="shared" si="17"/>
        <v>6.504409769335143</v>
      </c>
    </row>
    <row r="41" spans="1:27" ht="12">
      <c r="A41" s="17"/>
      <c r="B41" s="20"/>
      <c r="C41" s="20"/>
      <c r="D41" s="20"/>
      <c r="E41" s="19"/>
      <c r="F41" s="20"/>
      <c r="G41" s="20"/>
      <c r="H41" s="20"/>
      <c r="I41" s="20"/>
      <c r="J41" s="19"/>
      <c r="K41" s="22"/>
      <c r="L41" s="22"/>
      <c r="M41" s="22"/>
      <c r="N41" s="22"/>
      <c r="O41" s="22"/>
      <c r="P41" s="22"/>
      <c r="R41" s="22"/>
      <c r="U41" s="22"/>
      <c r="V41" s="22"/>
      <c r="W41" s="22"/>
      <c r="Y41" s="22"/>
      <c r="Z41" s="22"/>
      <c r="AA41" s="22"/>
    </row>
    <row r="42" spans="1:27" ht="12">
      <c r="A42" s="17" t="s">
        <v>43</v>
      </c>
      <c r="B42" s="18">
        <v>2646.5</v>
      </c>
      <c r="C42" s="21">
        <v>105</v>
      </c>
      <c r="D42" s="18">
        <v>1129.4</v>
      </c>
      <c r="E42" s="18">
        <v>433.3</v>
      </c>
      <c r="F42" s="18">
        <v>554.3</v>
      </c>
      <c r="G42" s="18">
        <v>87.6</v>
      </c>
      <c r="H42" s="21">
        <v>332</v>
      </c>
      <c r="I42" s="18">
        <v>2641.6</v>
      </c>
      <c r="J42" s="26" t="s">
        <v>44</v>
      </c>
      <c r="K42" s="22">
        <f aca="true" t="shared" si="18" ref="K42:P42">C42/$I42*100</f>
        <v>3.9748637189582077</v>
      </c>
      <c r="L42" s="22">
        <f t="shared" si="18"/>
        <v>42.75439127801333</v>
      </c>
      <c r="M42" s="22">
        <f t="shared" si="18"/>
        <v>16.402937613567538</v>
      </c>
      <c r="N42" s="22">
        <f t="shared" si="18"/>
        <v>20.983494851605087</v>
      </c>
      <c r="O42" s="22">
        <f t="shared" si="18"/>
        <v>3.3161720169594187</v>
      </c>
      <c r="P42" s="22">
        <f t="shared" si="18"/>
        <v>12.568140520896426</v>
      </c>
      <c r="R42" s="22">
        <f aca="true" t="shared" si="19" ref="R42">SUM(K42:P42)</f>
        <v>100</v>
      </c>
      <c r="S42" s="22">
        <f t="shared" si="2"/>
        <v>23.693973349485162</v>
      </c>
      <c r="U42" s="22">
        <f>C42/SUM(C42,E42,G42)*100</f>
        <v>16.775842786387603</v>
      </c>
      <c r="V42" s="22">
        <f>E42/SUM(C42,E42,G42)*100</f>
        <v>69.22831123182618</v>
      </c>
      <c r="W42" s="22">
        <f>G42/SUM(C42,E42,G42)*100</f>
        <v>13.995845981786228</v>
      </c>
      <c r="Y42" s="22">
        <f aca="true" t="shared" si="20" ref="Y42">D42/SUM(D42,F42,H42)*100</f>
        <v>56.03016321873295</v>
      </c>
      <c r="Z42" s="22">
        <f aca="true" t="shared" si="21" ref="Z42">F42/SUM(D42,F42,H42)*100</f>
        <v>27.499131815250283</v>
      </c>
      <c r="AA42" s="22">
        <f aca="true" t="shared" si="22" ref="AA42">H42/SUM(D42,F42,H42)*100</f>
        <v>16.47070496601677</v>
      </c>
    </row>
    <row r="44" ht="12">
      <c r="A44" s="14" t="s">
        <v>45</v>
      </c>
    </row>
    <row r="45" spans="1:2" ht="12">
      <c r="A45" s="14" t="s">
        <v>44</v>
      </c>
      <c r="B45" s="12" t="s">
        <v>46</v>
      </c>
    </row>
    <row r="47" ht="11.45" customHeight="1">
      <c r="A47" s="13" t="s">
        <v>99</v>
      </c>
    </row>
    <row r="48" ht="11.45" customHeight="1">
      <c r="A48" s="13" t="s">
        <v>100</v>
      </c>
    </row>
    <row r="50" ht="11.45" customHeight="1">
      <c r="A50" s="13" t="s">
        <v>101</v>
      </c>
    </row>
    <row r="51" ht="11.45" customHeight="1">
      <c r="A51" s="13" t="s">
        <v>77</v>
      </c>
    </row>
  </sheetData>
  <autoFilter ref="A13:AA40">
    <sortState ref="A14:AA51">
      <sortCondition descending="1" sortBy="value" ref="S14:S51"/>
    </sortState>
  </autoFilter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0"/>
  <sheetViews>
    <sheetView workbookViewId="0" topLeftCell="A49">
      <selection activeCell="U46" sqref="U46"/>
    </sheetView>
  </sheetViews>
  <sheetFormatPr defaultColWidth="9.140625" defaultRowHeight="11.25" customHeight="1"/>
  <cols>
    <col min="1" max="1" width="29.8515625" style="13" customWidth="1"/>
    <col min="2" max="2" width="10.00390625" style="13" customWidth="1"/>
    <col min="3" max="3" width="11.00390625" style="13" customWidth="1"/>
    <col min="4" max="5" width="10.00390625" style="13" customWidth="1"/>
    <col min="6" max="6" width="18.00390625" style="13" customWidth="1"/>
    <col min="7" max="7" width="10.00390625" style="13" customWidth="1"/>
    <col min="8" max="8" width="11.00390625" style="13" customWidth="1"/>
    <col min="9" max="10" width="10.00390625" style="13" customWidth="1"/>
    <col min="11" max="11" width="18.00390625" style="13" customWidth="1"/>
    <col min="12" max="12" width="10.00390625" style="13" customWidth="1"/>
    <col min="13" max="13" width="11.00390625" style="13" customWidth="1"/>
    <col min="14" max="15" width="10.00390625" style="13" customWidth="1"/>
    <col min="16" max="16" width="18.00390625" style="13" customWidth="1"/>
    <col min="17" max="16384" width="9.140625" style="13" customWidth="1"/>
  </cols>
  <sheetData>
    <row r="1" ht="11.45" customHeight="1">
      <c r="A1" s="12" t="s">
        <v>102</v>
      </c>
    </row>
    <row r="2" spans="1:2" ht="12">
      <c r="A2" s="12" t="s">
        <v>1</v>
      </c>
      <c r="B2" s="14" t="s">
        <v>103</v>
      </c>
    </row>
    <row r="3" spans="1:2" ht="12">
      <c r="A3" s="12" t="s">
        <v>3</v>
      </c>
      <c r="B3" s="12" t="s">
        <v>4</v>
      </c>
    </row>
    <row r="4" ht="12"/>
    <row r="5" spans="1:3" ht="12">
      <c r="A5" s="14" t="s">
        <v>5</v>
      </c>
      <c r="C5" s="12" t="s">
        <v>6</v>
      </c>
    </row>
    <row r="6" spans="1:3" ht="12">
      <c r="A6" s="14" t="s">
        <v>7</v>
      </c>
      <c r="C6" s="12" t="s">
        <v>8</v>
      </c>
    </row>
    <row r="7" spans="1:3" ht="12">
      <c r="A7" s="14" t="s">
        <v>11</v>
      </c>
      <c r="C7" s="12" t="s">
        <v>55</v>
      </c>
    </row>
    <row r="8" spans="1:3" ht="12">
      <c r="A8" s="14" t="s">
        <v>96</v>
      </c>
      <c r="C8" s="12" t="s">
        <v>15</v>
      </c>
    </row>
    <row r="9" ht="12"/>
    <row r="10" spans="1:24" ht="12">
      <c r="A10" s="15" t="s">
        <v>91</v>
      </c>
      <c r="B10" s="52" t="s">
        <v>97</v>
      </c>
      <c r="C10" s="52" t="s">
        <v>97</v>
      </c>
      <c r="D10" s="52" t="s">
        <v>97</v>
      </c>
      <c r="E10" s="52" t="s">
        <v>97</v>
      </c>
      <c r="F10" s="52" t="s">
        <v>97</v>
      </c>
      <c r="G10" s="52" t="s">
        <v>92</v>
      </c>
      <c r="H10" s="52" t="s">
        <v>92</v>
      </c>
      <c r="I10" s="52" t="s">
        <v>92</v>
      </c>
      <c r="J10" s="52" t="s">
        <v>92</v>
      </c>
      <c r="K10" s="52" t="s">
        <v>92</v>
      </c>
      <c r="L10" s="52" t="s">
        <v>93</v>
      </c>
      <c r="M10" s="52" t="s">
        <v>93</v>
      </c>
      <c r="N10" s="52" t="s">
        <v>93</v>
      </c>
      <c r="O10" s="52" t="s">
        <v>93</v>
      </c>
      <c r="P10" s="52" t="s">
        <v>93</v>
      </c>
      <c r="V10" s="22">
        <f>I12/$G12*100</f>
        <v>49.45803532361316</v>
      </c>
      <c r="W10" s="22">
        <f aca="true" t="shared" si="0" ref="W10:X10">J12/$G12*100</f>
        <v>38.153193413060656</v>
      </c>
      <c r="X10" s="22">
        <f t="shared" si="0"/>
        <v>12.388771263326193</v>
      </c>
    </row>
    <row r="11" spans="1:24" ht="12">
      <c r="A11" s="15" t="s">
        <v>104</v>
      </c>
      <c r="B11" s="16" t="s">
        <v>8</v>
      </c>
      <c r="C11" s="16" t="s">
        <v>105</v>
      </c>
      <c r="D11" s="16" t="s">
        <v>106</v>
      </c>
      <c r="E11" s="16" t="s">
        <v>107</v>
      </c>
      <c r="F11" s="16" t="s">
        <v>108</v>
      </c>
      <c r="G11" s="16" t="s">
        <v>8</v>
      </c>
      <c r="H11" s="16" t="s">
        <v>105</v>
      </c>
      <c r="I11" s="16" t="s">
        <v>106</v>
      </c>
      <c r="J11" s="16" t="s">
        <v>107</v>
      </c>
      <c r="K11" s="16" t="s">
        <v>108</v>
      </c>
      <c r="L11" s="16" t="s">
        <v>8</v>
      </c>
      <c r="M11" s="16" t="s">
        <v>105</v>
      </c>
      <c r="N11" s="16" t="s">
        <v>106</v>
      </c>
      <c r="O11" s="16" t="s">
        <v>107</v>
      </c>
      <c r="P11" s="16" t="s">
        <v>108</v>
      </c>
      <c r="Q11" s="16" t="s">
        <v>105</v>
      </c>
      <c r="R11" s="16" t="s">
        <v>106</v>
      </c>
      <c r="S11" s="16" t="s">
        <v>107</v>
      </c>
      <c r="T11" s="16" t="s">
        <v>108</v>
      </c>
      <c r="V11" s="16" t="s">
        <v>106</v>
      </c>
      <c r="W11" s="16" t="s">
        <v>107</v>
      </c>
      <c r="X11" s="16" t="s">
        <v>108</v>
      </c>
    </row>
    <row r="12" spans="1:24" ht="12">
      <c r="A12" s="17" t="s">
        <v>47</v>
      </c>
      <c r="B12" s="18">
        <v>198376.7</v>
      </c>
      <c r="C12" s="21">
        <v>150154</v>
      </c>
      <c r="D12" s="21">
        <v>23850</v>
      </c>
      <c r="E12" s="18">
        <v>18398.5</v>
      </c>
      <c r="F12" s="18">
        <v>5974.2</v>
      </c>
      <c r="G12" s="18">
        <v>48222.7</v>
      </c>
      <c r="H12" s="26" t="s">
        <v>44</v>
      </c>
      <c r="I12" s="21">
        <v>23850</v>
      </c>
      <c r="J12" s="18">
        <v>18398.5</v>
      </c>
      <c r="K12" s="18">
        <v>5974.2</v>
      </c>
      <c r="L12" s="21">
        <v>150154</v>
      </c>
      <c r="M12" s="21">
        <v>150154</v>
      </c>
      <c r="N12" s="26" t="s">
        <v>44</v>
      </c>
      <c r="O12" s="26" t="s">
        <v>44</v>
      </c>
      <c r="P12" s="26" t="s">
        <v>44</v>
      </c>
      <c r="Q12" s="22">
        <f>C12/$B12*100</f>
        <v>75.69134883280142</v>
      </c>
      <c r="R12" s="22">
        <f aca="true" t="shared" si="1" ref="R12:T12">D12/$B12*100</f>
        <v>12.022581280966968</v>
      </c>
      <c r="S12" s="22">
        <f t="shared" si="1"/>
        <v>9.274526695927495</v>
      </c>
      <c r="T12" s="22">
        <f t="shared" si="1"/>
        <v>3.011543190304103</v>
      </c>
      <c r="V12" s="22">
        <f>R12/SUM($R12:$T12)*100</f>
        <v>49.45803532361315</v>
      </c>
      <c r="W12" s="22">
        <f aca="true" t="shared" si="2" ref="W12:X12">S12/SUM($R12:$T12)*100</f>
        <v>38.153193413060656</v>
      </c>
      <c r="X12" s="22">
        <f t="shared" si="2"/>
        <v>12.388771263326191</v>
      </c>
    </row>
    <row r="13" spans="1:24" ht="12">
      <c r="A13" s="17"/>
      <c r="B13" s="18"/>
      <c r="C13" s="21"/>
      <c r="D13" s="21"/>
      <c r="E13" s="18"/>
      <c r="F13" s="18"/>
      <c r="G13" s="18"/>
      <c r="H13" s="26"/>
      <c r="I13" s="21"/>
      <c r="J13" s="18"/>
      <c r="K13" s="18"/>
      <c r="L13" s="21"/>
      <c r="M13" s="21"/>
      <c r="N13" s="26"/>
      <c r="O13" s="26"/>
      <c r="P13" s="26"/>
      <c r="Q13" s="22"/>
      <c r="R13" s="22"/>
      <c r="S13" s="22"/>
      <c r="T13" s="22"/>
      <c r="V13" s="22"/>
      <c r="W13" s="22"/>
      <c r="X13" s="22"/>
    </row>
    <row r="14" spans="1:27" ht="12">
      <c r="A14" s="17" t="s">
        <v>40</v>
      </c>
      <c r="B14" s="20">
        <v>1852.1</v>
      </c>
      <c r="C14" s="20">
        <v>1224.3</v>
      </c>
      <c r="D14" s="20">
        <v>314.5</v>
      </c>
      <c r="E14" s="20">
        <v>246.8</v>
      </c>
      <c r="F14" s="20">
        <v>66.5</v>
      </c>
      <c r="G14" s="20">
        <v>627.8</v>
      </c>
      <c r="H14" s="25" t="s">
        <v>44</v>
      </c>
      <c r="I14" s="20">
        <v>314.5</v>
      </c>
      <c r="J14" s="20">
        <v>246.8</v>
      </c>
      <c r="K14" s="20">
        <v>66.5</v>
      </c>
      <c r="L14" s="20">
        <v>1224.3</v>
      </c>
      <c r="M14" s="20">
        <v>1224.3</v>
      </c>
      <c r="N14" s="25" t="s">
        <v>44</v>
      </c>
      <c r="O14" s="25" t="s">
        <v>44</v>
      </c>
      <c r="P14" s="25" t="s">
        <v>44</v>
      </c>
      <c r="Q14" s="22">
        <f aca="true" t="shared" si="3" ref="Q14:Q40">C14/$B14*100</f>
        <v>66.10334215215161</v>
      </c>
      <c r="R14" s="22">
        <f aca="true" t="shared" si="4" ref="R14:R40">D14/$B14*100</f>
        <v>16.980724582905893</v>
      </c>
      <c r="S14" s="22">
        <f aca="true" t="shared" si="5" ref="S14:S40">E14/$B14*100</f>
        <v>13.32541439447114</v>
      </c>
      <c r="T14" s="22">
        <f aca="true" t="shared" si="6" ref="T14:T40">F14/$B14*100</f>
        <v>3.590518870471357</v>
      </c>
      <c r="U14" s="22">
        <f aca="true" t="shared" si="7" ref="U14:U40">SUM(R14:T14)</f>
        <v>33.89665784784839</v>
      </c>
      <c r="V14" s="22">
        <f aca="true" t="shared" si="8" ref="V14:V40">R14/SUM($R14:$T14)*100</f>
        <v>50.09557183816503</v>
      </c>
      <c r="W14" s="22">
        <f aca="true" t="shared" si="9" ref="W14:W40">S14/SUM($R14:$T14)*100</f>
        <v>39.31188276521185</v>
      </c>
      <c r="X14" s="22">
        <f aca="true" t="shared" si="10" ref="X14:X40">T14/SUM($R14:$T14)*100</f>
        <v>10.592545396623128</v>
      </c>
      <c r="Y14" s="13" t="b">
        <f aca="true" t="shared" si="11" ref="Y14:Y40">LARGE(R14:T14,1)=R14</f>
        <v>1</v>
      </c>
      <c r="Z14" s="13" t="b">
        <f aca="true" t="shared" si="12" ref="Z14:Z40">SMALL(R14:T14,1)=T14</f>
        <v>1</v>
      </c>
      <c r="AA14" s="13" t="b">
        <f aca="true" t="shared" si="13" ref="AA14:AA40">LARGE(V14:X14,1)=V14</f>
        <v>1</v>
      </c>
    </row>
    <row r="15" spans="1:27" ht="12">
      <c r="A15" s="17" t="s">
        <v>22</v>
      </c>
      <c r="B15" s="20">
        <v>2052.3</v>
      </c>
      <c r="C15" s="20">
        <v>1387.6</v>
      </c>
      <c r="D15" s="20">
        <v>255.2</v>
      </c>
      <c r="E15" s="20">
        <v>258.3</v>
      </c>
      <c r="F15" s="20">
        <v>151.2</v>
      </c>
      <c r="G15" s="20">
        <v>664.6</v>
      </c>
      <c r="H15" s="25" t="s">
        <v>44</v>
      </c>
      <c r="I15" s="20">
        <v>255.2</v>
      </c>
      <c r="J15" s="20">
        <v>258.3</v>
      </c>
      <c r="K15" s="20">
        <v>151.2</v>
      </c>
      <c r="L15" s="20">
        <v>1387.6</v>
      </c>
      <c r="M15" s="20">
        <v>1387.6</v>
      </c>
      <c r="N15" s="25" t="s">
        <v>44</v>
      </c>
      <c r="O15" s="25" t="s">
        <v>44</v>
      </c>
      <c r="P15" s="25" t="s">
        <v>44</v>
      </c>
      <c r="Q15" s="22">
        <f t="shared" si="3"/>
        <v>67.61194757101788</v>
      </c>
      <c r="R15" s="22">
        <f t="shared" si="4"/>
        <v>12.434829216001557</v>
      </c>
      <c r="S15" s="22">
        <f t="shared" si="5"/>
        <v>12.585879257418506</v>
      </c>
      <c r="T15" s="22">
        <f t="shared" si="6"/>
        <v>7.367343955562052</v>
      </c>
      <c r="U15" s="22">
        <f t="shared" si="7"/>
        <v>32.388052428982114</v>
      </c>
      <c r="V15" s="22">
        <f t="shared" si="8"/>
        <v>38.393260117346166</v>
      </c>
      <c r="W15" s="22">
        <f t="shared" si="9"/>
        <v>38.85963592598165</v>
      </c>
      <c r="X15" s="22">
        <f t="shared" si="10"/>
        <v>22.74710395667218</v>
      </c>
      <c r="Y15" s="13" t="b">
        <f t="shared" si="11"/>
        <v>0</v>
      </c>
      <c r="Z15" s="13" t="b">
        <f t="shared" si="12"/>
        <v>1</v>
      </c>
      <c r="AA15" s="13" t="b">
        <f t="shared" si="13"/>
        <v>0</v>
      </c>
    </row>
    <row r="16" spans="1:27" ht="12">
      <c r="A16" s="17" t="s">
        <v>28</v>
      </c>
      <c r="B16" s="19">
        <v>350</v>
      </c>
      <c r="C16" s="20">
        <v>242.8</v>
      </c>
      <c r="D16" s="20">
        <v>52.7</v>
      </c>
      <c r="E16" s="20">
        <v>41.7</v>
      </c>
      <c r="F16" s="20">
        <v>12.8</v>
      </c>
      <c r="G16" s="20">
        <v>107.2</v>
      </c>
      <c r="H16" s="25" t="s">
        <v>44</v>
      </c>
      <c r="I16" s="20">
        <v>52.7</v>
      </c>
      <c r="J16" s="20">
        <v>41.7</v>
      </c>
      <c r="K16" s="20">
        <v>12.8</v>
      </c>
      <c r="L16" s="20">
        <v>242.8</v>
      </c>
      <c r="M16" s="20">
        <v>242.8</v>
      </c>
      <c r="N16" s="25" t="s">
        <v>44</v>
      </c>
      <c r="O16" s="25" t="s">
        <v>44</v>
      </c>
      <c r="P16" s="25" t="s">
        <v>44</v>
      </c>
      <c r="Q16" s="22">
        <f t="shared" si="3"/>
        <v>69.37142857142857</v>
      </c>
      <c r="R16" s="22">
        <f t="shared" si="4"/>
        <v>15.057142857142857</v>
      </c>
      <c r="S16" s="22">
        <f t="shared" si="5"/>
        <v>11.914285714285715</v>
      </c>
      <c r="T16" s="22">
        <f t="shared" si="6"/>
        <v>3.6571428571428575</v>
      </c>
      <c r="U16" s="22">
        <f t="shared" si="7"/>
        <v>30.62857142857143</v>
      </c>
      <c r="V16" s="22">
        <f t="shared" si="8"/>
        <v>49.16044776119403</v>
      </c>
      <c r="W16" s="22">
        <f t="shared" si="9"/>
        <v>38.89925373134328</v>
      </c>
      <c r="X16" s="22">
        <f t="shared" si="10"/>
        <v>11.940298507462687</v>
      </c>
      <c r="Y16" s="13" t="b">
        <f t="shared" si="11"/>
        <v>1</v>
      </c>
      <c r="Z16" s="13" t="b">
        <f t="shared" si="12"/>
        <v>1</v>
      </c>
      <c r="AA16" s="13" t="b">
        <f t="shared" si="13"/>
        <v>1</v>
      </c>
    </row>
    <row r="17" spans="1:27" ht="12">
      <c r="A17" s="17" t="s">
        <v>38</v>
      </c>
      <c r="B17" s="20">
        <v>7538.9</v>
      </c>
      <c r="C17" s="20">
        <v>5254.2</v>
      </c>
      <c r="D17" s="20">
        <v>1295.7</v>
      </c>
      <c r="E17" s="20">
        <v>769.9</v>
      </c>
      <c r="F17" s="20">
        <v>219.1</v>
      </c>
      <c r="G17" s="20">
        <v>2284.8</v>
      </c>
      <c r="H17" s="25" t="s">
        <v>44</v>
      </c>
      <c r="I17" s="20">
        <v>1295.7</v>
      </c>
      <c r="J17" s="20">
        <v>769.9</v>
      </c>
      <c r="K17" s="20">
        <v>219.1</v>
      </c>
      <c r="L17" s="20">
        <v>5254.2</v>
      </c>
      <c r="M17" s="20">
        <v>5254.2</v>
      </c>
      <c r="N17" s="25" t="s">
        <v>44</v>
      </c>
      <c r="O17" s="25" t="s">
        <v>44</v>
      </c>
      <c r="P17" s="25" t="s">
        <v>44</v>
      </c>
      <c r="Q17" s="22">
        <f t="shared" si="3"/>
        <v>69.6945177678441</v>
      </c>
      <c r="R17" s="22">
        <f t="shared" si="4"/>
        <v>17.186857499104647</v>
      </c>
      <c r="S17" s="22">
        <f t="shared" si="5"/>
        <v>10.212365199166989</v>
      </c>
      <c r="T17" s="22">
        <f t="shared" si="6"/>
        <v>2.9062595338842536</v>
      </c>
      <c r="U17" s="22">
        <f t="shared" si="7"/>
        <v>30.30548223215589</v>
      </c>
      <c r="V17" s="22">
        <f t="shared" si="8"/>
        <v>56.712040968179636</v>
      </c>
      <c r="W17" s="22">
        <f t="shared" si="9"/>
        <v>33.6980785223443</v>
      </c>
      <c r="X17" s="22">
        <f t="shared" si="10"/>
        <v>9.589880509476078</v>
      </c>
      <c r="Y17" s="13" t="b">
        <f t="shared" si="11"/>
        <v>1</v>
      </c>
      <c r="Z17" s="13" t="b">
        <f t="shared" si="12"/>
        <v>1</v>
      </c>
      <c r="AA17" s="13" t="b">
        <f t="shared" si="13"/>
        <v>1</v>
      </c>
    </row>
    <row r="18" spans="1:27" ht="12">
      <c r="A18" s="17" t="s">
        <v>36</v>
      </c>
      <c r="B18" s="19">
        <v>14349</v>
      </c>
      <c r="C18" s="20">
        <v>10240.2</v>
      </c>
      <c r="D18" s="20">
        <v>1992.2</v>
      </c>
      <c r="E18" s="20">
        <v>1669.2</v>
      </c>
      <c r="F18" s="20">
        <v>447.3</v>
      </c>
      <c r="G18" s="20">
        <v>4108.7</v>
      </c>
      <c r="H18" s="25" t="s">
        <v>44</v>
      </c>
      <c r="I18" s="20">
        <v>1992.2</v>
      </c>
      <c r="J18" s="20">
        <v>1669.2</v>
      </c>
      <c r="K18" s="20">
        <v>447.3</v>
      </c>
      <c r="L18" s="20">
        <v>10240.2</v>
      </c>
      <c r="M18" s="20">
        <v>10240.2</v>
      </c>
      <c r="N18" s="25" t="s">
        <v>44</v>
      </c>
      <c r="O18" s="25" t="s">
        <v>44</v>
      </c>
      <c r="P18" s="25" t="s">
        <v>44</v>
      </c>
      <c r="Q18" s="22">
        <f t="shared" si="3"/>
        <v>71.36525193393268</v>
      </c>
      <c r="R18" s="22">
        <f t="shared" si="4"/>
        <v>13.883894348038192</v>
      </c>
      <c r="S18" s="22">
        <f t="shared" si="5"/>
        <v>11.63286640183985</v>
      </c>
      <c r="T18" s="22">
        <f t="shared" si="6"/>
        <v>3.11729040351244</v>
      </c>
      <c r="U18" s="22">
        <f t="shared" si="7"/>
        <v>28.63405115339048</v>
      </c>
      <c r="V18" s="22">
        <f t="shared" si="8"/>
        <v>48.487356098035875</v>
      </c>
      <c r="W18" s="22">
        <f t="shared" si="9"/>
        <v>40.625988755567455</v>
      </c>
      <c r="X18" s="22">
        <f t="shared" si="10"/>
        <v>10.88665514639667</v>
      </c>
      <c r="Y18" s="13" t="b">
        <f t="shared" si="11"/>
        <v>1</v>
      </c>
      <c r="Z18" s="13" t="b">
        <f t="shared" si="12"/>
        <v>1</v>
      </c>
      <c r="AA18" s="13" t="b">
        <f t="shared" si="13"/>
        <v>1</v>
      </c>
    </row>
    <row r="19" spans="1:27" ht="12">
      <c r="A19" s="17" t="s">
        <v>37</v>
      </c>
      <c r="B19" s="18">
        <v>4137.2</v>
      </c>
      <c r="C19" s="18">
        <v>2996.7</v>
      </c>
      <c r="D19" s="21">
        <v>695</v>
      </c>
      <c r="E19" s="18">
        <v>373.6</v>
      </c>
      <c r="F19" s="18">
        <v>71.8</v>
      </c>
      <c r="G19" s="18">
        <v>1140.5</v>
      </c>
      <c r="H19" s="26" t="s">
        <v>44</v>
      </c>
      <c r="I19" s="21">
        <v>695</v>
      </c>
      <c r="J19" s="18">
        <v>373.6</v>
      </c>
      <c r="K19" s="18">
        <v>71.8</v>
      </c>
      <c r="L19" s="18">
        <v>2996.7</v>
      </c>
      <c r="M19" s="18">
        <v>2996.7</v>
      </c>
      <c r="N19" s="26" t="s">
        <v>44</v>
      </c>
      <c r="O19" s="26" t="s">
        <v>44</v>
      </c>
      <c r="P19" s="26" t="s">
        <v>44</v>
      </c>
      <c r="Q19" s="22">
        <f t="shared" si="3"/>
        <v>72.43304650488253</v>
      </c>
      <c r="R19" s="22">
        <f t="shared" si="4"/>
        <v>16.79880112153147</v>
      </c>
      <c r="S19" s="22">
        <f t="shared" si="5"/>
        <v>9.030262012955623</v>
      </c>
      <c r="T19" s="22">
        <f t="shared" si="6"/>
        <v>1.7354732669438266</v>
      </c>
      <c r="U19" s="22">
        <f t="shared" si="7"/>
        <v>27.56453640143092</v>
      </c>
      <c r="V19" s="22">
        <f t="shared" si="8"/>
        <v>60.943528586460886</v>
      </c>
      <c r="W19" s="22">
        <f t="shared" si="9"/>
        <v>32.76043493511049</v>
      </c>
      <c r="X19" s="22">
        <f t="shared" si="10"/>
        <v>6.296036478428621</v>
      </c>
      <c r="Y19" s="13" t="b">
        <f t="shared" si="11"/>
        <v>1</v>
      </c>
      <c r="Z19" s="13" t="b">
        <f t="shared" si="12"/>
        <v>1</v>
      </c>
      <c r="AA19" s="13" t="b">
        <f t="shared" si="13"/>
        <v>1</v>
      </c>
    </row>
    <row r="20" spans="1:27" ht="12">
      <c r="A20" s="17" t="s">
        <v>24</v>
      </c>
      <c r="B20" s="20">
        <v>19092.5</v>
      </c>
      <c r="C20" s="20">
        <v>13962.6</v>
      </c>
      <c r="D20" s="19">
        <v>2734</v>
      </c>
      <c r="E20" s="20">
        <v>1931.5</v>
      </c>
      <c r="F20" s="20">
        <v>464.4</v>
      </c>
      <c r="G20" s="20">
        <v>5129.9</v>
      </c>
      <c r="H20" s="25" t="s">
        <v>44</v>
      </c>
      <c r="I20" s="19">
        <v>2734</v>
      </c>
      <c r="J20" s="20">
        <v>1931.5</v>
      </c>
      <c r="K20" s="20">
        <v>464.4</v>
      </c>
      <c r="L20" s="20">
        <v>13962.6</v>
      </c>
      <c r="M20" s="20">
        <v>13962.6</v>
      </c>
      <c r="N20" s="25" t="s">
        <v>44</v>
      </c>
      <c r="O20" s="25" t="s">
        <v>44</v>
      </c>
      <c r="P20" s="25" t="s">
        <v>44</v>
      </c>
      <c r="Q20" s="22">
        <f t="shared" si="3"/>
        <v>73.13133429357077</v>
      </c>
      <c r="R20" s="22">
        <f t="shared" si="4"/>
        <v>14.319759067696738</v>
      </c>
      <c r="S20" s="22">
        <f t="shared" si="5"/>
        <v>10.116537907555323</v>
      </c>
      <c r="T20" s="22">
        <f t="shared" si="6"/>
        <v>2.4323687311771636</v>
      </c>
      <c r="U20" s="22">
        <f t="shared" si="7"/>
        <v>26.868665706429226</v>
      </c>
      <c r="V20" s="22">
        <f t="shared" si="8"/>
        <v>53.29538587496832</v>
      </c>
      <c r="W20" s="22">
        <f t="shared" si="9"/>
        <v>37.65180607809119</v>
      </c>
      <c r="X20" s="22">
        <f t="shared" si="10"/>
        <v>9.052808046940486</v>
      </c>
      <c r="Y20" s="13" t="b">
        <f t="shared" si="11"/>
        <v>1</v>
      </c>
      <c r="Z20" s="13" t="b">
        <f t="shared" si="12"/>
        <v>1</v>
      </c>
      <c r="AA20" s="13" t="b">
        <f t="shared" si="13"/>
        <v>1</v>
      </c>
    </row>
    <row r="21" spans="1:27" ht="12">
      <c r="A21" s="17" t="s">
        <v>19</v>
      </c>
      <c r="B21" s="20">
        <v>4771.6</v>
      </c>
      <c r="C21" s="20">
        <v>3505.9</v>
      </c>
      <c r="D21" s="20">
        <v>612.5</v>
      </c>
      <c r="E21" s="20">
        <v>541.1</v>
      </c>
      <c r="F21" s="20">
        <v>112.1</v>
      </c>
      <c r="G21" s="20">
        <v>1265.7</v>
      </c>
      <c r="H21" s="25" t="s">
        <v>44</v>
      </c>
      <c r="I21" s="20">
        <v>612.5</v>
      </c>
      <c r="J21" s="20">
        <v>541.1</v>
      </c>
      <c r="K21" s="20">
        <v>112.1</v>
      </c>
      <c r="L21" s="20">
        <v>3505.9</v>
      </c>
      <c r="M21" s="20">
        <v>3505.9</v>
      </c>
      <c r="N21" s="25" t="s">
        <v>44</v>
      </c>
      <c r="O21" s="25" t="s">
        <v>44</v>
      </c>
      <c r="P21" s="25" t="s">
        <v>44</v>
      </c>
      <c r="Q21" s="22">
        <f t="shared" si="3"/>
        <v>73.47430631234806</v>
      </c>
      <c r="R21" s="22">
        <f t="shared" si="4"/>
        <v>12.836365160533154</v>
      </c>
      <c r="S21" s="22">
        <f t="shared" si="5"/>
        <v>11.34001173610529</v>
      </c>
      <c r="T21" s="22">
        <f t="shared" si="6"/>
        <v>2.3493167910134964</v>
      </c>
      <c r="U21" s="22">
        <f t="shared" si="7"/>
        <v>26.52569368765194</v>
      </c>
      <c r="V21" s="22">
        <f t="shared" si="8"/>
        <v>48.39219404282215</v>
      </c>
      <c r="W21" s="22">
        <f t="shared" si="9"/>
        <v>42.7510468515446</v>
      </c>
      <c r="X21" s="22">
        <f t="shared" si="10"/>
        <v>8.856759105633245</v>
      </c>
      <c r="Y21" s="13" t="b">
        <f t="shared" si="11"/>
        <v>1</v>
      </c>
      <c r="Z21" s="13" t="b">
        <f t="shared" si="12"/>
        <v>1</v>
      </c>
      <c r="AA21" s="13" t="b">
        <f t="shared" si="13"/>
        <v>1</v>
      </c>
    </row>
    <row r="22" spans="1:27" ht="12">
      <c r="A22" s="17" t="s">
        <v>29</v>
      </c>
      <c r="B22" s="18">
        <v>861.9</v>
      </c>
      <c r="C22" s="18">
        <v>633.3</v>
      </c>
      <c r="D22" s="18">
        <v>125.1</v>
      </c>
      <c r="E22" s="18">
        <v>76.5</v>
      </c>
      <c r="F22" s="21">
        <v>27</v>
      </c>
      <c r="G22" s="18">
        <v>228.6</v>
      </c>
      <c r="H22" s="26" t="s">
        <v>44</v>
      </c>
      <c r="I22" s="18">
        <v>125.1</v>
      </c>
      <c r="J22" s="18">
        <v>76.5</v>
      </c>
      <c r="K22" s="21">
        <v>27</v>
      </c>
      <c r="L22" s="18">
        <v>633.3</v>
      </c>
      <c r="M22" s="18">
        <v>633.3</v>
      </c>
      <c r="N22" s="26" t="s">
        <v>44</v>
      </c>
      <c r="O22" s="26" t="s">
        <v>44</v>
      </c>
      <c r="P22" s="26" t="s">
        <v>44</v>
      </c>
      <c r="Q22" s="22">
        <f t="shared" si="3"/>
        <v>73.47720153150017</v>
      </c>
      <c r="R22" s="22">
        <f t="shared" si="4"/>
        <v>14.514444831186912</v>
      </c>
      <c r="S22" s="22">
        <f t="shared" si="5"/>
        <v>8.875739644970416</v>
      </c>
      <c r="T22" s="22">
        <f t="shared" si="6"/>
        <v>3.1326139923424994</v>
      </c>
      <c r="U22" s="22">
        <f t="shared" si="7"/>
        <v>26.52279846849983</v>
      </c>
      <c r="V22" s="22">
        <f t="shared" si="8"/>
        <v>54.72440944881889</v>
      </c>
      <c r="W22" s="22">
        <f t="shared" si="9"/>
        <v>33.46456692913386</v>
      </c>
      <c r="X22" s="22">
        <f t="shared" si="10"/>
        <v>11.811023622047244</v>
      </c>
      <c r="Y22" s="13" t="b">
        <f t="shared" si="11"/>
        <v>1</v>
      </c>
      <c r="Z22" s="13" t="b">
        <f t="shared" si="12"/>
        <v>1</v>
      </c>
      <c r="AA22" s="13" t="b">
        <f t="shared" si="13"/>
        <v>1</v>
      </c>
    </row>
    <row r="23" spans="1:27" ht="12">
      <c r="A23" s="17" t="s">
        <v>31</v>
      </c>
      <c r="B23" s="18">
        <v>271.3</v>
      </c>
      <c r="C23" s="18">
        <v>199.3</v>
      </c>
      <c r="D23" s="18">
        <v>33.9</v>
      </c>
      <c r="E23" s="18">
        <v>30.6</v>
      </c>
      <c r="F23" s="18">
        <v>7.4</v>
      </c>
      <c r="G23" s="21">
        <v>72</v>
      </c>
      <c r="H23" s="26" t="s">
        <v>44</v>
      </c>
      <c r="I23" s="18">
        <v>33.9</v>
      </c>
      <c r="J23" s="18">
        <v>30.6</v>
      </c>
      <c r="K23" s="18">
        <v>7.4</v>
      </c>
      <c r="L23" s="18">
        <v>199.3</v>
      </c>
      <c r="M23" s="18">
        <v>199.3</v>
      </c>
      <c r="N23" s="26" t="s">
        <v>44</v>
      </c>
      <c r="O23" s="26" t="s">
        <v>44</v>
      </c>
      <c r="P23" s="26" t="s">
        <v>44</v>
      </c>
      <c r="Q23" s="22">
        <f t="shared" si="3"/>
        <v>73.46111315886472</v>
      </c>
      <c r="R23" s="22">
        <f t="shared" si="4"/>
        <v>12.495392554367857</v>
      </c>
      <c r="S23" s="22">
        <f t="shared" si="5"/>
        <v>11.279026907482493</v>
      </c>
      <c r="T23" s="22">
        <f t="shared" si="6"/>
        <v>2.727607814227792</v>
      </c>
      <c r="U23" s="22">
        <f t="shared" si="7"/>
        <v>26.50202727607814</v>
      </c>
      <c r="V23" s="22">
        <f t="shared" si="8"/>
        <v>47.14881780250347</v>
      </c>
      <c r="W23" s="22">
        <f t="shared" si="9"/>
        <v>42.55910987482615</v>
      </c>
      <c r="X23" s="22">
        <f t="shared" si="10"/>
        <v>10.292072322670375</v>
      </c>
      <c r="Y23" s="13" t="b">
        <f t="shared" si="11"/>
        <v>1</v>
      </c>
      <c r="Z23" s="13" t="b">
        <f t="shared" si="12"/>
        <v>1</v>
      </c>
      <c r="AA23" s="13" t="b">
        <f t="shared" si="13"/>
        <v>1</v>
      </c>
    </row>
    <row r="24" spans="1:27" ht="12">
      <c r="A24" s="17" t="s">
        <v>23</v>
      </c>
      <c r="B24" s="18">
        <v>4108.3</v>
      </c>
      <c r="C24" s="18">
        <v>3035.5</v>
      </c>
      <c r="D24" s="18">
        <v>508.3</v>
      </c>
      <c r="E24" s="18">
        <v>395.6</v>
      </c>
      <c r="F24" s="21">
        <v>169</v>
      </c>
      <c r="G24" s="18">
        <v>1072.8</v>
      </c>
      <c r="H24" s="26" t="s">
        <v>44</v>
      </c>
      <c r="I24" s="18">
        <v>508.3</v>
      </c>
      <c r="J24" s="18">
        <v>395.6</v>
      </c>
      <c r="K24" s="21">
        <v>169</v>
      </c>
      <c r="L24" s="18">
        <v>3035.5</v>
      </c>
      <c r="M24" s="18">
        <v>3035.5</v>
      </c>
      <c r="N24" s="26" t="s">
        <v>44</v>
      </c>
      <c r="O24" s="26" t="s">
        <v>44</v>
      </c>
      <c r="P24" s="26" t="s">
        <v>44</v>
      </c>
      <c r="Q24" s="22">
        <f t="shared" si="3"/>
        <v>73.88700922522698</v>
      </c>
      <c r="R24" s="22">
        <f t="shared" si="4"/>
        <v>12.372514178614026</v>
      </c>
      <c r="S24" s="22">
        <f t="shared" si="5"/>
        <v>9.62928705303897</v>
      </c>
      <c r="T24" s="22">
        <f t="shared" si="6"/>
        <v>4.113623639948397</v>
      </c>
      <c r="U24" s="22">
        <f t="shared" si="7"/>
        <v>26.115424871601395</v>
      </c>
      <c r="V24" s="22">
        <f t="shared" si="8"/>
        <v>47.37626992263957</v>
      </c>
      <c r="W24" s="22">
        <f t="shared" si="9"/>
        <v>36.87202908006338</v>
      </c>
      <c r="X24" s="22">
        <f t="shared" si="10"/>
        <v>15.751700997297045</v>
      </c>
      <c r="Y24" s="13" t="b">
        <f t="shared" si="11"/>
        <v>1</v>
      </c>
      <c r="Z24" s="13" t="b">
        <f t="shared" si="12"/>
        <v>1</v>
      </c>
      <c r="AA24" s="13" t="b">
        <f t="shared" si="13"/>
        <v>1</v>
      </c>
    </row>
    <row r="25" spans="1:27" ht="12">
      <c r="A25" s="17" t="s">
        <v>33</v>
      </c>
      <c r="B25" s="18">
        <v>211.1</v>
      </c>
      <c r="C25" s="18">
        <v>156.1</v>
      </c>
      <c r="D25" s="18">
        <v>30.8</v>
      </c>
      <c r="E25" s="21">
        <v>19</v>
      </c>
      <c r="F25" s="18">
        <v>5.2</v>
      </c>
      <c r="G25" s="21">
        <v>55</v>
      </c>
      <c r="H25" s="26" t="s">
        <v>44</v>
      </c>
      <c r="I25" s="18">
        <v>30.8</v>
      </c>
      <c r="J25" s="21">
        <v>19</v>
      </c>
      <c r="K25" s="18">
        <v>5.2</v>
      </c>
      <c r="L25" s="18">
        <v>156.1</v>
      </c>
      <c r="M25" s="18">
        <v>156.1</v>
      </c>
      <c r="N25" s="26" t="s">
        <v>44</v>
      </c>
      <c r="O25" s="26" t="s">
        <v>44</v>
      </c>
      <c r="P25" s="26" t="s">
        <v>44</v>
      </c>
      <c r="Q25" s="22">
        <f t="shared" si="3"/>
        <v>73.94599715774515</v>
      </c>
      <c r="R25" s="22">
        <f t="shared" si="4"/>
        <v>14.59024159166272</v>
      </c>
      <c r="S25" s="22">
        <f t="shared" si="5"/>
        <v>9.000473709142586</v>
      </c>
      <c r="T25" s="22">
        <f t="shared" si="6"/>
        <v>2.4632875414495503</v>
      </c>
      <c r="U25" s="22">
        <f t="shared" si="7"/>
        <v>26.054002842254857</v>
      </c>
      <c r="V25" s="22">
        <f t="shared" si="8"/>
        <v>55.99999999999999</v>
      </c>
      <c r="W25" s="22">
        <f t="shared" si="9"/>
        <v>34.54545454545454</v>
      </c>
      <c r="X25" s="22">
        <f t="shared" si="10"/>
        <v>9.454545454545455</v>
      </c>
      <c r="Y25" s="13" t="b">
        <f t="shared" si="11"/>
        <v>1</v>
      </c>
      <c r="Z25" s="13" t="b">
        <f t="shared" si="12"/>
        <v>1</v>
      </c>
      <c r="AA25" s="13" t="b">
        <f t="shared" si="13"/>
        <v>1</v>
      </c>
    </row>
    <row r="26" spans="1:27" ht="12">
      <c r="A26" s="17" t="s">
        <v>17</v>
      </c>
      <c r="B26" s="20">
        <v>5124.5</v>
      </c>
      <c r="C26" s="20">
        <v>3792.5</v>
      </c>
      <c r="D26" s="20">
        <v>590.8</v>
      </c>
      <c r="E26" s="20">
        <v>521.4</v>
      </c>
      <c r="F26" s="20">
        <v>219.7</v>
      </c>
      <c r="G26" s="19">
        <v>1332</v>
      </c>
      <c r="H26" s="25" t="s">
        <v>44</v>
      </c>
      <c r="I26" s="20">
        <v>590.8</v>
      </c>
      <c r="J26" s="20">
        <v>521.4</v>
      </c>
      <c r="K26" s="20">
        <v>219.7</v>
      </c>
      <c r="L26" s="20">
        <v>3792.5</v>
      </c>
      <c r="M26" s="20">
        <v>3792.5</v>
      </c>
      <c r="N26" s="25" t="s">
        <v>44</v>
      </c>
      <c r="O26" s="25" t="s">
        <v>44</v>
      </c>
      <c r="P26" s="25" t="s">
        <v>44</v>
      </c>
      <c r="Q26" s="22">
        <f t="shared" si="3"/>
        <v>74.0072202166065</v>
      </c>
      <c r="R26" s="22">
        <f t="shared" si="4"/>
        <v>11.528929651673334</v>
      </c>
      <c r="S26" s="22">
        <f t="shared" si="5"/>
        <v>10.17465118548151</v>
      </c>
      <c r="T26" s="22">
        <f t="shared" si="6"/>
        <v>4.287247536345009</v>
      </c>
      <c r="U26" s="22">
        <f t="shared" si="7"/>
        <v>25.990828373499856</v>
      </c>
      <c r="V26" s="22">
        <f t="shared" si="8"/>
        <v>44.35768451084916</v>
      </c>
      <c r="W26" s="22">
        <f t="shared" si="9"/>
        <v>39.14708311434792</v>
      </c>
      <c r="X26" s="22">
        <f t="shared" si="10"/>
        <v>16.495232374802914</v>
      </c>
      <c r="Y26" s="13" t="b">
        <f t="shared" si="11"/>
        <v>1</v>
      </c>
      <c r="Z26" s="13" t="b">
        <f t="shared" si="12"/>
        <v>1</v>
      </c>
      <c r="AA26" s="13" t="b">
        <f t="shared" si="13"/>
        <v>1</v>
      </c>
    </row>
    <row r="27" spans="1:27" ht="12">
      <c r="A27" s="17" t="s">
        <v>26</v>
      </c>
      <c r="B27" s="20">
        <v>1488.8</v>
      </c>
      <c r="C27" s="20">
        <v>1105.2</v>
      </c>
      <c r="D27" s="20">
        <v>171.5</v>
      </c>
      <c r="E27" s="20">
        <v>151.2</v>
      </c>
      <c r="F27" s="20">
        <v>60.9</v>
      </c>
      <c r="G27" s="20">
        <v>383.6</v>
      </c>
      <c r="H27" s="25" t="s">
        <v>44</v>
      </c>
      <c r="I27" s="20">
        <v>171.5</v>
      </c>
      <c r="J27" s="20">
        <v>151.2</v>
      </c>
      <c r="K27" s="20">
        <v>60.9</v>
      </c>
      <c r="L27" s="20">
        <v>1105.2</v>
      </c>
      <c r="M27" s="20">
        <v>1105.2</v>
      </c>
      <c r="N27" s="25" t="s">
        <v>44</v>
      </c>
      <c r="O27" s="25" t="s">
        <v>44</v>
      </c>
      <c r="P27" s="25" t="s">
        <v>44</v>
      </c>
      <c r="Q27" s="22">
        <f t="shared" si="3"/>
        <v>74.23428264373993</v>
      </c>
      <c r="R27" s="22">
        <f t="shared" si="4"/>
        <v>11.519344438473938</v>
      </c>
      <c r="S27" s="22">
        <f t="shared" si="5"/>
        <v>10.155830198817839</v>
      </c>
      <c r="T27" s="22">
        <f t="shared" si="6"/>
        <v>4.090542718968297</v>
      </c>
      <c r="U27" s="22">
        <f t="shared" si="7"/>
        <v>25.765717356260073</v>
      </c>
      <c r="V27" s="22">
        <f t="shared" si="8"/>
        <v>44.70802919708029</v>
      </c>
      <c r="W27" s="22">
        <f t="shared" si="9"/>
        <v>39.41605839416058</v>
      </c>
      <c r="X27" s="22">
        <f t="shared" si="10"/>
        <v>15.875912408759127</v>
      </c>
      <c r="Y27" s="13" t="b">
        <f t="shared" si="11"/>
        <v>1</v>
      </c>
      <c r="Z27" s="13" t="b">
        <f t="shared" si="12"/>
        <v>1</v>
      </c>
      <c r="AA27" s="13" t="b">
        <f t="shared" si="13"/>
        <v>1</v>
      </c>
    </row>
    <row r="28" spans="1:27" ht="12">
      <c r="A28" s="17" t="s">
        <v>42</v>
      </c>
      <c r="B28" s="20">
        <v>4741.7</v>
      </c>
      <c r="C28" s="20">
        <v>3520.5</v>
      </c>
      <c r="D28" s="20">
        <v>481.8</v>
      </c>
      <c r="E28" s="20">
        <v>476.2</v>
      </c>
      <c r="F28" s="20">
        <v>263.3</v>
      </c>
      <c r="G28" s="20">
        <v>1221.3</v>
      </c>
      <c r="H28" s="25" t="s">
        <v>44</v>
      </c>
      <c r="I28" s="20">
        <v>481.8</v>
      </c>
      <c r="J28" s="20">
        <v>476.2</v>
      </c>
      <c r="K28" s="20">
        <v>263.3</v>
      </c>
      <c r="L28" s="20">
        <v>3520.5</v>
      </c>
      <c r="M28" s="20">
        <v>3520.5</v>
      </c>
      <c r="N28" s="25" t="s">
        <v>44</v>
      </c>
      <c r="O28" s="25" t="s">
        <v>44</v>
      </c>
      <c r="P28" s="25" t="s">
        <v>44</v>
      </c>
      <c r="Q28" s="22">
        <f t="shared" si="3"/>
        <v>74.24552375730224</v>
      </c>
      <c r="R28" s="22">
        <f t="shared" si="4"/>
        <v>10.160912752810173</v>
      </c>
      <c r="S28" s="22">
        <f t="shared" si="5"/>
        <v>10.042811649830231</v>
      </c>
      <c r="T28" s="22">
        <f t="shared" si="6"/>
        <v>5.552860788324863</v>
      </c>
      <c r="U28" s="22">
        <f t="shared" si="7"/>
        <v>25.756585190965268</v>
      </c>
      <c r="V28" s="22">
        <f t="shared" si="8"/>
        <v>39.449766642102674</v>
      </c>
      <c r="W28" s="22">
        <f t="shared" si="9"/>
        <v>38.99123884385491</v>
      </c>
      <c r="X28" s="22">
        <f t="shared" si="10"/>
        <v>21.558994514042414</v>
      </c>
      <c r="Y28" s="13" t="b">
        <f t="shared" si="11"/>
        <v>1</v>
      </c>
      <c r="Z28" s="13" t="b">
        <f t="shared" si="12"/>
        <v>1</v>
      </c>
      <c r="AA28" s="13" t="b">
        <f t="shared" si="13"/>
        <v>1</v>
      </c>
    </row>
    <row r="29" spans="1:27" ht="12">
      <c r="A29" s="17" t="s">
        <v>39</v>
      </c>
      <c r="B29" s="18">
        <v>846.9</v>
      </c>
      <c r="C29" s="18">
        <v>630.8</v>
      </c>
      <c r="D29" s="18">
        <v>95.9</v>
      </c>
      <c r="E29" s="18">
        <v>90.1</v>
      </c>
      <c r="F29" s="18">
        <v>30.1</v>
      </c>
      <c r="G29" s="18">
        <v>216.1</v>
      </c>
      <c r="H29" s="26" t="s">
        <v>44</v>
      </c>
      <c r="I29" s="18">
        <v>95.9</v>
      </c>
      <c r="J29" s="18">
        <v>90.1</v>
      </c>
      <c r="K29" s="18">
        <v>30.1</v>
      </c>
      <c r="L29" s="18">
        <v>630.8</v>
      </c>
      <c r="M29" s="18">
        <v>630.8</v>
      </c>
      <c r="N29" s="26" t="s">
        <v>44</v>
      </c>
      <c r="O29" s="26" t="s">
        <v>44</v>
      </c>
      <c r="P29" s="26" t="s">
        <v>44</v>
      </c>
      <c r="Q29" s="22">
        <f t="shared" si="3"/>
        <v>74.48341008383515</v>
      </c>
      <c r="R29" s="22">
        <f t="shared" si="4"/>
        <v>11.323650962333216</v>
      </c>
      <c r="S29" s="22">
        <f t="shared" si="5"/>
        <v>10.638800330617546</v>
      </c>
      <c r="T29" s="22">
        <f t="shared" si="6"/>
        <v>3.554138623214075</v>
      </c>
      <c r="U29" s="22">
        <f t="shared" si="7"/>
        <v>25.516589916164836</v>
      </c>
      <c r="V29" s="22">
        <f t="shared" si="8"/>
        <v>44.37760296159186</v>
      </c>
      <c r="W29" s="22">
        <f t="shared" si="9"/>
        <v>41.69366034243406</v>
      </c>
      <c r="X29" s="22">
        <f t="shared" si="10"/>
        <v>13.928736695974086</v>
      </c>
      <c r="Y29" s="13" t="b">
        <f t="shared" si="11"/>
        <v>1</v>
      </c>
      <c r="Z29" s="13" t="b">
        <f t="shared" si="12"/>
        <v>1</v>
      </c>
      <c r="AA29" s="13" t="b">
        <f t="shared" si="13"/>
        <v>1</v>
      </c>
    </row>
    <row r="30" spans="1:27" ht="12">
      <c r="A30" s="17" t="s">
        <v>25</v>
      </c>
      <c r="B30" s="18">
        <v>31405.9</v>
      </c>
      <c r="C30" s="18">
        <v>23474.8</v>
      </c>
      <c r="D30" s="18">
        <v>3580.4</v>
      </c>
      <c r="E30" s="18">
        <v>3000.5</v>
      </c>
      <c r="F30" s="18">
        <v>1350.2</v>
      </c>
      <c r="G30" s="18">
        <v>7931.1</v>
      </c>
      <c r="H30" s="26" t="s">
        <v>44</v>
      </c>
      <c r="I30" s="18">
        <v>3580.4</v>
      </c>
      <c r="J30" s="18">
        <v>3000.5</v>
      </c>
      <c r="K30" s="18">
        <v>1350.2</v>
      </c>
      <c r="L30" s="18">
        <v>23474.8</v>
      </c>
      <c r="M30" s="18">
        <v>23474.8</v>
      </c>
      <c r="N30" s="26" t="s">
        <v>44</v>
      </c>
      <c r="O30" s="26" t="s">
        <v>44</v>
      </c>
      <c r="P30" s="26" t="s">
        <v>44</v>
      </c>
      <c r="Q30" s="22">
        <f t="shared" si="3"/>
        <v>74.74646483622503</v>
      </c>
      <c r="R30" s="22">
        <f t="shared" si="4"/>
        <v>11.40040565626204</v>
      </c>
      <c r="S30" s="22">
        <f t="shared" si="5"/>
        <v>9.553937317510403</v>
      </c>
      <c r="T30" s="22">
        <f t="shared" si="6"/>
        <v>4.299192190002516</v>
      </c>
      <c r="U30" s="22">
        <f t="shared" si="7"/>
        <v>25.253535163774956</v>
      </c>
      <c r="V30" s="22">
        <f t="shared" si="8"/>
        <v>45.14380098599186</v>
      </c>
      <c r="W30" s="22">
        <f t="shared" si="9"/>
        <v>37.83207877847966</v>
      </c>
      <c r="X30" s="22">
        <f t="shared" si="10"/>
        <v>17.024120235528493</v>
      </c>
      <c r="Y30" s="13" t="b">
        <f t="shared" si="11"/>
        <v>1</v>
      </c>
      <c r="Z30" s="13" t="b">
        <f t="shared" si="12"/>
        <v>1</v>
      </c>
      <c r="AA30" s="13" t="b">
        <f t="shared" si="13"/>
        <v>1</v>
      </c>
    </row>
    <row r="31" spans="1:27" ht="12">
      <c r="A31" s="17" t="s">
        <v>32</v>
      </c>
      <c r="B31" s="19">
        <v>4083</v>
      </c>
      <c r="C31" s="20">
        <v>3053.2</v>
      </c>
      <c r="D31" s="20">
        <v>543.3</v>
      </c>
      <c r="E31" s="19">
        <v>350</v>
      </c>
      <c r="F31" s="20">
        <v>136.4</v>
      </c>
      <c r="G31" s="20">
        <v>1029.8</v>
      </c>
      <c r="H31" s="25" t="s">
        <v>44</v>
      </c>
      <c r="I31" s="20">
        <v>543.3</v>
      </c>
      <c r="J31" s="19">
        <v>350</v>
      </c>
      <c r="K31" s="20">
        <v>136.4</v>
      </c>
      <c r="L31" s="20">
        <v>3053.2</v>
      </c>
      <c r="M31" s="20">
        <v>3053.2</v>
      </c>
      <c r="N31" s="25" t="s">
        <v>44</v>
      </c>
      <c r="O31" s="25" t="s">
        <v>44</v>
      </c>
      <c r="P31" s="25" t="s">
        <v>44</v>
      </c>
      <c r="Q31" s="22">
        <f t="shared" si="3"/>
        <v>74.77834925300024</v>
      </c>
      <c r="R31" s="22">
        <f t="shared" si="4"/>
        <v>13.306392358559883</v>
      </c>
      <c r="S31" s="22">
        <f t="shared" si="5"/>
        <v>8.572128337007102</v>
      </c>
      <c r="T31" s="22">
        <f t="shared" si="6"/>
        <v>3.340680871907911</v>
      </c>
      <c r="U31" s="22">
        <f t="shared" si="7"/>
        <v>25.219201567474894</v>
      </c>
      <c r="V31" s="22">
        <f t="shared" si="8"/>
        <v>52.76294066232884</v>
      </c>
      <c r="W31" s="22">
        <f t="shared" si="9"/>
        <v>33.99048266485384</v>
      </c>
      <c r="X31" s="22">
        <f t="shared" si="10"/>
        <v>13.246576672817328</v>
      </c>
      <c r="Y31" s="13" t="b">
        <f t="shared" si="11"/>
        <v>1</v>
      </c>
      <c r="Z31" s="13" t="b">
        <f t="shared" si="12"/>
        <v>1</v>
      </c>
      <c r="AA31" s="13" t="b">
        <f t="shared" si="13"/>
        <v>1</v>
      </c>
    </row>
    <row r="32" spans="1:27" ht="12">
      <c r="A32" s="17" t="s">
        <v>21</v>
      </c>
      <c r="B32" s="18">
        <v>705.2</v>
      </c>
      <c r="C32" s="18">
        <v>537.8</v>
      </c>
      <c r="D32" s="18">
        <v>83.5</v>
      </c>
      <c r="E32" s="18">
        <v>61.3</v>
      </c>
      <c r="F32" s="18">
        <v>22.6</v>
      </c>
      <c r="G32" s="18">
        <v>167.4</v>
      </c>
      <c r="H32" s="26" t="s">
        <v>44</v>
      </c>
      <c r="I32" s="18">
        <v>83.5</v>
      </c>
      <c r="J32" s="18">
        <v>61.3</v>
      </c>
      <c r="K32" s="18">
        <v>22.6</v>
      </c>
      <c r="L32" s="18">
        <v>537.8</v>
      </c>
      <c r="M32" s="18">
        <v>537.8</v>
      </c>
      <c r="N32" s="26" t="s">
        <v>44</v>
      </c>
      <c r="O32" s="26" t="s">
        <v>44</v>
      </c>
      <c r="P32" s="26" t="s">
        <v>44</v>
      </c>
      <c r="Q32" s="22">
        <f t="shared" si="3"/>
        <v>76.26205331820759</v>
      </c>
      <c r="R32" s="22">
        <f t="shared" si="4"/>
        <v>11.840612592172432</v>
      </c>
      <c r="S32" s="22">
        <f t="shared" si="5"/>
        <v>8.692569483834372</v>
      </c>
      <c r="T32" s="22">
        <f t="shared" si="6"/>
        <v>3.2047646057855927</v>
      </c>
      <c r="U32" s="22">
        <f t="shared" si="7"/>
        <v>23.737946681792394</v>
      </c>
      <c r="V32" s="22">
        <f t="shared" si="8"/>
        <v>49.88052568697731</v>
      </c>
      <c r="W32" s="22">
        <f t="shared" si="9"/>
        <v>36.61887694145759</v>
      </c>
      <c r="X32" s="22">
        <f t="shared" si="10"/>
        <v>13.500597371565117</v>
      </c>
      <c r="Y32" s="13" t="b">
        <f t="shared" si="11"/>
        <v>1</v>
      </c>
      <c r="Z32" s="13" t="b">
        <f t="shared" si="12"/>
        <v>1</v>
      </c>
      <c r="AA32" s="13" t="b">
        <f t="shared" si="13"/>
        <v>1</v>
      </c>
    </row>
    <row r="33" spans="1:27" ht="12">
      <c r="A33" s="17" t="s">
        <v>27</v>
      </c>
      <c r="B33" s="18">
        <v>26152.5</v>
      </c>
      <c r="C33" s="18">
        <v>20197.9</v>
      </c>
      <c r="D33" s="18">
        <v>3250.4</v>
      </c>
      <c r="E33" s="18">
        <v>2263.5</v>
      </c>
      <c r="F33" s="18">
        <v>440.7</v>
      </c>
      <c r="G33" s="18">
        <v>5954.6</v>
      </c>
      <c r="H33" s="26" t="s">
        <v>44</v>
      </c>
      <c r="I33" s="18">
        <v>3250.4</v>
      </c>
      <c r="J33" s="18">
        <v>2263.5</v>
      </c>
      <c r="K33" s="18">
        <v>440.7</v>
      </c>
      <c r="L33" s="18">
        <v>20197.9</v>
      </c>
      <c r="M33" s="18">
        <v>20197.9</v>
      </c>
      <c r="N33" s="26" t="s">
        <v>44</v>
      </c>
      <c r="O33" s="26" t="s">
        <v>44</v>
      </c>
      <c r="P33" s="26" t="s">
        <v>44</v>
      </c>
      <c r="Q33" s="22">
        <f t="shared" si="3"/>
        <v>77.23123984322723</v>
      </c>
      <c r="R33" s="22">
        <f t="shared" si="4"/>
        <v>12.428639709396808</v>
      </c>
      <c r="S33" s="22">
        <f t="shared" si="5"/>
        <v>8.655004301692</v>
      </c>
      <c r="T33" s="22">
        <f t="shared" si="6"/>
        <v>1.6851161456839692</v>
      </c>
      <c r="U33" s="22">
        <f t="shared" si="7"/>
        <v>22.768760156772778</v>
      </c>
      <c r="V33" s="22">
        <f t="shared" si="8"/>
        <v>54.58637020118899</v>
      </c>
      <c r="W33" s="22">
        <f t="shared" si="9"/>
        <v>38.01262889194908</v>
      </c>
      <c r="X33" s="22">
        <f t="shared" si="10"/>
        <v>7.4010009068619205</v>
      </c>
      <c r="Y33" s="13" t="b">
        <f t="shared" si="11"/>
        <v>1</v>
      </c>
      <c r="Z33" s="13" t="b">
        <f t="shared" si="12"/>
        <v>1</v>
      </c>
      <c r="AA33" s="13" t="b">
        <f t="shared" si="13"/>
        <v>1</v>
      </c>
    </row>
    <row r="34" spans="1:27" ht="12">
      <c r="A34" s="17" t="s">
        <v>18</v>
      </c>
      <c r="B34" s="21">
        <v>2943</v>
      </c>
      <c r="C34" s="18">
        <v>2279.6</v>
      </c>
      <c r="D34" s="18">
        <v>403.6</v>
      </c>
      <c r="E34" s="18">
        <v>216.6</v>
      </c>
      <c r="F34" s="18">
        <v>43.1</v>
      </c>
      <c r="G34" s="18">
        <v>663.4</v>
      </c>
      <c r="H34" s="26" t="s">
        <v>44</v>
      </c>
      <c r="I34" s="18">
        <v>403.6</v>
      </c>
      <c r="J34" s="18">
        <v>216.6</v>
      </c>
      <c r="K34" s="18">
        <v>43.1</v>
      </c>
      <c r="L34" s="18">
        <v>2279.6</v>
      </c>
      <c r="M34" s="18">
        <v>2279.6</v>
      </c>
      <c r="N34" s="26" t="s">
        <v>44</v>
      </c>
      <c r="O34" s="26" t="s">
        <v>44</v>
      </c>
      <c r="P34" s="26" t="s">
        <v>44</v>
      </c>
      <c r="Q34" s="22">
        <f t="shared" si="3"/>
        <v>77.45837580699965</v>
      </c>
      <c r="R34" s="22">
        <f t="shared" si="4"/>
        <v>13.713897383622156</v>
      </c>
      <c r="S34" s="22">
        <f t="shared" si="5"/>
        <v>7.359836901121304</v>
      </c>
      <c r="T34" s="22">
        <f t="shared" si="6"/>
        <v>1.4644920149507306</v>
      </c>
      <c r="U34" s="22">
        <f t="shared" si="7"/>
        <v>22.53822629969419</v>
      </c>
      <c r="V34" s="22">
        <f t="shared" si="8"/>
        <v>60.84727875772652</v>
      </c>
      <c r="W34" s="22">
        <f t="shared" si="9"/>
        <v>32.65490728177295</v>
      </c>
      <c r="X34" s="22">
        <f t="shared" si="10"/>
        <v>6.497813960500527</v>
      </c>
      <c r="Y34" s="13" t="b">
        <f t="shared" si="11"/>
        <v>1</v>
      </c>
      <c r="Z34" s="13" t="b">
        <f t="shared" si="12"/>
        <v>1</v>
      </c>
      <c r="AA34" s="13" t="b">
        <f t="shared" si="13"/>
        <v>1</v>
      </c>
    </row>
    <row r="35" spans="1:27" ht="12">
      <c r="A35" s="17" t="s">
        <v>35</v>
      </c>
      <c r="B35" s="18">
        <v>4090.6</v>
      </c>
      <c r="C35" s="18">
        <v>3170.5</v>
      </c>
      <c r="D35" s="18">
        <v>436.4</v>
      </c>
      <c r="E35" s="18">
        <v>353.3</v>
      </c>
      <c r="F35" s="18">
        <v>130.4</v>
      </c>
      <c r="G35" s="18">
        <v>920.1</v>
      </c>
      <c r="H35" s="26" t="s">
        <v>44</v>
      </c>
      <c r="I35" s="18">
        <v>436.4</v>
      </c>
      <c r="J35" s="18">
        <v>353.3</v>
      </c>
      <c r="K35" s="18">
        <v>130.4</v>
      </c>
      <c r="L35" s="18">
        <v>3170.5</v>
      </c>
      <c r="M35" s="18">
        <v>3170.5</v>
      </c>
      <c r="N35" s="26" t="s">
        <v>44</v>
      </c>
      <c r="O35" s="26" t="s">
        <v>44</v>
      </c>
      <c r="P35" s="26" t="s">
        <v>44</v>
      </c>
      <c r="Q35" s="22">
        <f t="shared" si="3"/>
        <v>77.50696719307682</v>
      </c>
      <c r="R35" s="22">
        <f t="shared" si="4"/>
        <v>10.668361609543831</v>
      </c>
      <c r="S35" s="22">
        <f t="shared" si="5"/>
        <v>8.63687478609495</v>
      </c>
      <c r="T35" s="22">
        <f t="shared" si="6"/>
        <v>3.1877964112844084</v>
      </c>
      <c r="U35" s="22">
        <f t="shared" si="7"/>
        <v>22.49303280692319</v>
      </c>
      <c r="V35" s="22">
        <f t="shared" si="8"/>
        <v>47.42962721443321</v>
      </c>
      <c r="W35" s="22">
        <f t="shared" si="9"/>
        <v>38.39800021736768</v>
      </c>
      <c r="X35" s="22">
        <f t="shared" si="10"/>
        <v>14.17237256819911</v>
      </c>
      <c r="Y35" s="13" t="b">
        <f t="shared" si="11"/>
        <v>1</v>
      </c>
      <c r="Z35" s="13" t="b">
        <f t="shared" si="12"/>
        <v>1</v>
      </c>
      <c r="AA35" s="13" t="b">
        <f t="shared" si="13"/>
        <v>1</v>
      </c>
    </row>
    <row r="36" spans="1:27" ht="12">
      <c r="A36" s="17" t="s">
        <v>20</v>
      </c>
      <c r="B36" s="18">
        <v>3101.4</v>
      </c>
      <c r="C36" s="18">
        <v>2413.2</v>
      </c>
      <c r="D36" s="18">
        <v>328.6</v>
      </c>
      <c r="E36" s="18">
        <v>275.8</v>
      </c>
      <c r="F36" s="18">
        <v>83.7</v>
      </c>
      <c r="G36" s="18">
        <v>688.1</v>
      </c>
      <c r="H36" s="26" t="s">
        <v>44</v>
      </c>
      <c r="I36" s="18">
        <v>328.6</v>
      </c>
      <c r="J36" s="18">
        <v>275.8</v>
      </c>
      <c r="K36" s="18">
        <v>83.7</v>
      </c>
      <c r="L36" s="18">
        <v>2413.2</v>
      </c>
      <c r="M36" s="18">
        <v>2413.2</v>
      </c>
      <c r="N36" s="26" t="s">
        <v>44</v>
      </c>
      <c r="O36" s="26" t="s">
        <v>44</v>
      </c>
      <c r="P36" s="26" t="s">
        <v>44</v>
      </c>
      <c r="Q36" s="22">
        <f t="shared" si="3"/>
        <v>77.81002128071192</v>
      </c>
      <c r="R36" s="22">
        <f t="shared" si="4"/>
        <v>10.595215064164572</v>
      </c>
      <c r="S36" s="22">
        <f t="shared" si="5"/>
        <v>8.892758109240988</v>
      </c>
      <c r="T36" s="22">
        <f t="shared" si="6"/>
        <v>2.698781195589089</v>
      </c>
      <c r="U36" s="22">
        <f t="shared" si="7"/>
        <v>22.18675436899465</v>
      </c>
      <c r="V36" s="22">
        <f t="shared" si="8"/>
        <v>47.75468681877634</v>
      </c>
      <c r="W36" s="22">
        <f t="shared" si="9"/>
        <v>40.08138351983723</v>
      </c>
      <c r="X36" s="22">
        <f t="shared" si="10"/>
        <v>12.163929661386426</v>
      </c>
      <c r="Y36" s="13" t="b">
        <f t="shared" si="11"/>
        <v>1</v>
      </c>
      <c r="Z36" s="13" t="b">
        <f t="shared" si="12"/>
        <v>1</v>
      </c>
      <c r="AA36" s="13" t="b">
        <f t="shared" si="13"/>
        <v>1</v>
      </c>
    </row>
    <row r="37" spans="1:27" ht="12">
      <c r="A37" s="17" t="s">
        <v>30</v>
      </c>
      <c r="B37" s="20">
        <v>1471.1</v>
      </c>
      <c r="C37" s="20">
        <v>1147.2</v>
      </c>
      <c r="D37" s="20">
        <v>179.3</v>
      </c>
      <c r="E37" s="20">
        <v>116.7</v>
      </c>
      <c r="F37" s="20">
        <v>27.9</v>
      </c>
      <c r="G37" s="20">
        <v>323.8</v>
      </c>
      <c r="H37" s="25" t="s">
        <v>44</v>
      </c>
      <c r="I37" s="20">
        <v>179.3</v>
      </c>
      <c r="J37" s="20">
        <v>116.7</v>
      </c>
      <c r="K37" s="20">
        <v>27.9</v>
      </c>
      <c r="L37" s="20">
        <v>1147.2</v>
      </c>
      <c r="M37" s="20">
        <v>1147.2</v>
      </c>
      <c r="N37" s="25" t="s">
        <v>44</v>
      </c>
      <c r="O37" s="25" t="s">
        <v>44</v>
      </c>
      <c r="P37" s="25" t="s">
        <v>44</v>
      </c>
      <c r="Q37" s="22">
        <f t="shared" si="3"/>
        <v>77.9824621031881</v>
      </c>
      <c r="R37" s="22">
        <f t="shared" si="4"/>
        <v>12.188158520834751</v>
      </c>
      <c r="S37" s="22">
        <f t="shared" si="5"/>
        <v>7.93283937189858</v>
      </c>
      <c r="T37" s="22">
        <f t="shared" si="6"/>
        <v>1.8965400040785805</v>
      </c>
      <c r="U37" s="22">
        <f t="shared" si="7"/>
        <v>22.017537896811913</v>
      </c>
      <c r="V37" s="22">
        <f t="shared" si="8"/>
        <v>55.356591540598956</v>
      </c>
      <c r="W37" s="22">
        <f t="shared" si="9"/>
        <v>36.02963877740043</v>
      </c>
      <c r="X37" s="22">
        <f t="shared" si="10"/>
        <v>8.613769682000616</v>
      </c>
      <c r="Y37" s="13" t="b">
        <f t="shared" si="11"/>
        <v>1</v>
      </c>
      <c r="Z37" s="13" t="b">
        <f t="shared" si="12"/>
        <v>1</v>
      </c>
      <c r="AA37" s="13" t="b">
        <f t="shared" si="13"/>
        <v>1</v>
      </c>
    </row>
    <row r="38" spans="1:27" ht="12">
      <c r="A38" s="17" t="s">
        <v>34</v>
      </c>
      <c r="B38" s="20">
        <v>8510.2</v>
      </c>
      <c r="C38" s="20">
        <v>6664.5</v>
      </c>
      <c r="D38" s="20">
        <v>752.5</v>
      </c>
      <c r="E38" s="20">
        <v>809.5</v>
      </c>
      <c r="F38" s="20">
        <v>283.7</v>
      </c>
      <c r="G38" s="20">
        <v>1845.7</v>
      </c>
      <c r="H38" s="25" t="s">
        <v>44</v>
      </c>
      <c r="I38" s="20">
        <v>752.5</v>
      </c>
      <c r="J38" s="20">
        <v>809.5</v>
      </c>
      <c r="K38" s="20">
        <v>283.7</v>
      </c>
      <c r="L38" s="20">
        <v>6664.5</v>
      </c>
      <c r="M38" s="20">
        <v>6664.5</v>
      </c>
      <c r="N38" s="25" t="s">
        <v>44</v>
      </c>
      <c r="O38" s="25" t="s">
        <v>44</v>
      </c>
      <c r="P38" s="25" t="s">
        <v>44</v>
      </c>
      <c r="Q38" s="22">
        <f t="shared" si="3"/>
        <v>78.31190806326525</v>
      </c>
      <c r="R38" s="22">
        <f t="shared" si="4"/>
        <v>8.84233038001457</v>
      </c>
      <c r="S38" s="22">
        <f t="shared" si="5"/>
        <v>9.512114873916005</v>
      </c>
      <c r="T38" s="22">
        <f t="shared" si="6"/>
        <v>3.3336466828041638</v>
      </c>
      <c r="U38" s="22">
        <f t="shared" si="7"/>
        <v>21.68809193673474</v>
      </c>
      <c r="V38" s="22">
        <f t="shared" si="8"/>
        <v>40.770439399685756</v>
      </c>
      <c r="W38" s="22">
        <f t="shared" si="9"/>
        <v>43.85869859673836</v>
      </c>
      <c r="X38" s="22">
        <f t="shared" si="10"/>
        <v>15.370862003575878</v>
      </c>
      <c r="Y38" s="13" t="b">
        <f t="shared" si="11"/>
        <v>0</v>
      </c>
      <c r="Z38" s="13" t="b">
        <f t="shared" si="12"/>
        <v>1</v>
      </c>
      <c r="AA38" s="13" t="b">
        <f t="shared" si="13"/>
        <v>0</v>
      </c>
    </row>
    <row r="39" spans="1:27" ht="12">
      <c r="A39" s="17" t="s">
        <v>48</v>
      </c>
      <c r="B39" s="20">
        <v>41236.1</v>
      </c>
      <c r="C39" s="20">
        <v>32969.5</v>
      </c>
      <c r="D39" s="20">
        <v>4086.1</v>
      </c>
      <c r="E39" s="20">
        <v>3153.8</v>
      </c>
      <c r="F39" s="20">
        <v>1026.7</v>
      </c>
      <c r="G39" s="20">
        <v>8266.7</v>
      </c>
      <c r="H39" s="25" t="s">
        <v>44</v>
      </c>
      <c r="I39" s="20">
        <v>4086.1</v>
      </c>
      <c r="J39" s="20">
        <v>3153.8</v>
      </c>
      <c r="K39" s="20">
        <v>1026.7</v>
      </c>
      <c r="L39" s="20">
        <v>32969.5</v>
      </c>
      <c r="M39" s="20">
        <v>32969.5</v>
      </c>
      <c r="N39" s="25" t="s">
        <v>44</v>
      </c>
      <c r="O39" s="25" t="s">
        <v>44</v>
      </c>
      <c r="P39" s="25" t="s">
        <v>44</v>
      </c>
      <c r="Q39" s="22">
        <f t="shared" si="3"/>
        <v>79.95300234503263</v>
      </c>
      <c r="R39" s="22">
        <f t="shared" si="4"/>
        <v>9.909036014560058</v>
      </c>
      <c r="S39" s="22">
        <f t="shared" si="5"/>
        <v>7.648152953358829</v>
      </c>
      <c r="T39" s="22">
        <f t="shared" si="6"/>
        <v>2.4898086870484843</v>
      </c>
      <c r="U39" s="22">
        <f t="shared" si="7"/>
        <v>20.04699765496737</v>
      </c>
      <c r="V39" s="22">
        <f t="shared" si="8"/>
        <v>49.42902765344882</v>
      </c>
      <c r="W39" s="22">
        <f t="shared" si="9"/>
        <v>38.15111412188808</v>
      </c>
      <c r="X39" s="22">
        <f t="shared" si="10"/>
        <v>12.419858224663104</v>
      </c>
      <c r="Y39" s="13" t="b">
        <f t="shared" si="11"/>
        <v>1</v>
      </c>
      <c r="Z39" s="13" t="b">
        <f t="shared" si="12"/>
        <v>1</v>
      </c>
      <c r="AA39" s="13" t="b">
        <f t="shared" si="13"/>
        <v>1</v>
      </c>
    </row>
    <row r="40" spans="1:27" ht="12">
      <c r="A40" s="17" t="s">
        <v>41</v>
      </c>
      <c r="B40" s="18">
        <v>2879.6</v>
      </c>
      <c r="C40" s="18">
        <v>2358.4</v>
      </c>
      <c r="D40" s="18">
        <v>215.9</v>
      </c>
      <c r="E40" s="18">
        <v>204.6</v>
      </c>
      <c r="F40" s="18">
        <v>100.8</v>
      </c>
      <c r="G40" s="18">
        <v>521.2</v>
      </c>
      <c r="H40" s="26" t="s">
        <v>44</v>
      </c>
      <c r="I40" s="18">
        <v>215.9</v>
      </c>
      <c r="J40" s="18">
        <v>204.6</v>
      </c>
      <c r="K40" s="18">
        <v>100.8</v>
      </c>
      <c r="L40" s="18">
        <v>2358.4</v>
      </c>
      <c r="M40" s="18">
        <v>2358.4</v>
      </c>
      <c r="N40" s="26" t="s">
        <v>44</v>
      </c>
      <c r="O40" s="26" t="s">
        <v>44</v>
      </c>
      <c r="P40" s="26" t="s">
        <v>44</v>
      </c>
      <c r="Q40" s="22">
        <f t="shared" si="3"/>
        <v>81.90026392554522</v>
      </c>
      <c r="R40" s="22">
        <f t="shared" si="4"/>
        <v>7.497569106820393</v>
      </c>
      <c r="S40" s="22">
        <f t="shared" si="5"/>
        <v>7.10515349354077</v>
      </c>
      <c r="T40" s="22">
        <f t="shared" si="6"/>
        <v>3.500486178635922</v>
      </c>
      <c r="U40" s="22">
        <f t="shared" si="7"/>
        <v>18.103208778997082</v>
      </c>
      <c r="V40" s="22">
        <f t="shared" si="8"/>
        <v>41.415691540379825</v>
      </c>
      <c r="W40" s="22">
        <f t="shared" si="9"/>
        <v>39.248033761749475</v>
      </c>
      <c r="X40" s="22">
        <f t="shared" si="10"/>
        <v>19.33627469787071</v>
      </c>
      <c r="Y40" s="13" t="b">
        <f t="shared" si="11"/>
        <v>1</v>
      </c>
      <c r="Z40" s="13" t="b">
        <f t="shared" si="12"/>
        <v>1</v>
      </c>
      <c r="AA40" s="13" t="b">
        <f t="shared" si="13"/>
        <v>1</v>
      </c>
    </row>
    <row r="41" spans="1:24" ht="12">
      <c r="A41" s="17"/>
      <c r="B41" s="20"/>
      <c r="C41" s="20"/>
      <c r="D41" s="20"/>
      <c r="E41" s="20"/>
      <c r="F41" s="20"/>
      <c r="G41" s="20"/>
      <c r="H41" s="25"/>
      <c r="I41" s="20"/>
      <c r="J41" s="20"/>
      <c r="K41" s="20"/>
      <c r="L41" s="20"/>
      <c r="M41" s="20"/>
      <c r="N41" s="25"/>
      <c r="O41" s="25"/>
      <c r="P41" s="25"/>
      <c r="Q41" s="22"/>
      <c r="R41" s="22"/>
      <c r="S41" s="22"/>
      <c r="T41" s="22"/>
      <c r="V41" s="22"/>
      <c r="W41" s="22"/>
      <c r="X41" s="22"/>
    </row>
    <row r="42" spans="1:24" ht="12">
      <c r="A42" s="17" t="s">
        <v>43</v>
      </c>
      <c r="B42" s="18">
        <v>2641.6</v>
      </c>
      <c r="C42" s="18">
        <v>2015.7</v>
      </c>
      <c r="D42" s="18">
        <v>275.8</v>
      </c>
      <c r="E42" s="18">
        <v>252.8</v>
      </c>
      <c r="F42" s="18">
        <v>97.3</v>
      </c>
      <c r="G42" s="18">
        <v>625.9</v>
      </c>
      <c r="H42" s="26" t="s">
        <v>44</v>
      </c>
      <c r="I42" s="18">
        <v>275.8</v>
      </c>
      <c r="J42" s="18">
        <v>252.8</v>
      </c>
      <c r="K42" s="18">
        <v>97.3</v>
      </c>
      <c r="L42" s="18">
        <v>2015.7</v>
      </c>
      <c r="M42" s="18">
        <v>2015.7</v>
      </c>
      <c r="N42" s="26" t="s">
        <v>44</v>
      </c>
      <c r="O42" s="26" t="s">
        <v>44</v>
      </c>
      <c r="P42" s="26" t="s">
        <v>44</v>
      </c>
      <c r="Q42" s="22">
        <f aca="true" t="shared" si="14" ref="Q42:T42">C42/$B42*100</f>
        <v>76.30602665051485</v>
      </c>
      <c r="R42" s="22">
        <f t="shared" si="14"/>
        <v>10.440642035130224</v>
      </c>
      <c r="S42" s="22">
        <f t="shared" si="14"/>
        <v>9.569957601453666</v>
      </c>
      <c r="T42" s="22">
        <f t="shared" si="14"/>
        <v>3.6833737129012722</v>
      </c>
      <c r="U42" s="22">
        <f>SUM(R42:T42)</f>
        <v>23.693973349485162</v>
      </c>
      <c r="V42" s="22">
        <f aca="true" t="shared" si="15" ref="V42">R42/SUM($R42:$T42)*100</f>
        <v>44.06454705224477</v>
      </c>
      <c r="W42" s="22">
        <f aca="true" t="shared" si="16" ref="W42">S42/SUM($R42:$T42)*100</f>
        <v>40.38983863236939</v>
      </c>
      <c r="X42" s="22">
        <f aca="true" t="shared" si="17" ref="X42">T42/SUM($R42:$T42)*100</f>
        <v>15.545614315385844</v>
      </c>
    </row>
    <row r="44" ht="12">
      <c r="A44" s="14" t="s">
        <v>45</v>
      </c>
    </row>
    <row r="45" spans="1:2" ht="12">
      <c r="A45" s="14" t="s">
        <v>44</v>
      </c>
      <c r="B45" s="12" t="s">
        <v>46</v>
      </c>
    </row>
    <row r="47" ht="11.45" customHeight="1">
      <c r="A47" s="13" t="s">
        <v>109</v>
      </c>
    </row>
    <row r="48" ht="11.45" customHeight="1">
      <c r="A48" s="13" t="s">
        <v>100</v>
      </c>
    </row>
    <row r="50" ht="11.45" customHeight="1">
      <c r="A50" s="13" t="s">
        <v>77</v>
      </c>
    </row>
  </sheetData>
  <mergeCells count="3">
    <mergeCell ref="B10:F10"/>
    <mergeCell ref="G10:K10"/>
    <mergeCell ref="L10:P10"/>
  </mergeCell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2"/>
  <sheetViews>
    <sheetView workbookViewId="0" topLeftCell="D7">
      <selection activeCell="G41" sqref="G41"/>
    </sheetView>
  </sheetViews>
  <sheetFormatPr defaultColWidth="9.140625" defaultRowHeight="11.25" customHeight="1"/>
  <cols>
    <col min="1" max="1" width="29.8515625" style="13" customWidth="1"/>
    <col min="2" max="5" width="19.8515625" style="13" customWidth="1"/>
    <col min="6" max="8" width="14.7109375" style="13" customWidth="1"/>
    <col min="9" max="16384" width="9.140625" style="13" customWidth="1"/>
  </cols>
  <sheetData>
    <row r="1" spans="1:11" ht="12">
      <c r="A1" s="12" t="s">
        <v>110</v>
      </c>
      <c r="K1" s="13" t="s">
        <v>111</v>
      </c>
    </row>
    <row r="2" spans="1:11" ht="12">
      <c r="A2" s="12" t="s">
        <v>1</v>
      </c>
      <c r="B2" s="14" t="s">
        <v>112</v>
      </c>
      <c r="K2" s="13" t="s">
        <v>113</v>
      </c>
    </row>
    <row r="3" spans="1:2" ht="12">
      <c r="A3" s="12" t="s">
        <v>3</v>
      </c>
      <c r="B3" s="12" t="s">
        <v>4</v>
      </c>
    </row>
    <row r="4" ht="12">
      <c r="K4" s="13" t="s">
        <v>90</v>
      </c>
    </row>
    <row r="5" spans="1:11" ht="12">
      <c r="A5" s="14" t="s">
        <v>5</v>
      </c>
      <c r="B5" s="12" t="s">
        <v>6</v>
      </c>
      <c r="K5" s="13" t="s">
        <v>52</v>
      </c>
    </row>
    <row r="6" spans="1:11" ht="12">
      <c r="A6" s="14" t="s">
        <v>7</v>
      </c>
      <c r="B6" s="12" t="s">
        <v>8</v>
      </c>
      <c r="K6" s="13" t="s">
        <v>77</v>
      </c>
    </row>
    <row r="7" spans="1:2" ht="12">
      <c r="A7" s="14" t="s">
        <v>9</v>
      </c>
      <c r="B7" s="12" t="s">
        <v>8</v>
      </c>
    </row>
    <row r="8" spans="1:2" ht="12">
      <c r="A8" s="14" t="s">
        <v>11</v>
      </c>
      <c r="B8" s="12" t="s">
        <v>55</v>
      </c>
    </row>
    <row r="9" ht="12"/>
    <row r="10" spans="1:8" ht="12">
      <c r="A10" s="15" t="s">
        <v>13</v>
      </c>
      <c r="B10" s="52" t="s">
        <v>14</v>
      </c>
      <c r="C10" s="52" t="s">
        <v>14</v>
      </c>
      <c r="D10" s="52" t="s">
        <v>15</v>
      </c>
      <c r="E10" s="52" t="s">
        <v>15</v>
      </c>
      <c r="F10" s="30" t="s">
        <v>14</v>
      </c>
      <c r="G10" s="30" t="s">
        <v>15</v>
      </c>
      <c r="H10" s="30" t="s">
        <v>114</v>
      </c>
    </row>
    <row r="11" spans="1:8" s="33" customFormat="1" ht="36">
      <c r="A11" s="32" t="s">
        <v>91</v>
      </c>
      <c r="B11" s="24" t="s">
        <v>97</v>
      </c>
      <c r="C11" s="24" t="s">
        <v>92</v>
      </c>
      <c r="D11" s="24" t="s">
        <v>97</v>
      </c>
      <c r="E11" s="24" t="s">
        <v>92</v>
      </c>
      <c r="F11" s="24" t="s">
        <v>92</v>
      </c>
      <c r="G11" s="24" t="s">
        <v>92</v>
      </c>
      <c r="H11" s="24" t="s">
        <v>92</v>
      </c>
    </row>
    <row r="12" spans="1:8" ht="12">
      <c r="A12" s="17" t="s">
        <v>47</v>
      </c>
      <c r="B12" s="18">
        <v>179843.1</v>
      </c>
      <c r="C12" s="18">
        <v>49673.1</v>
      </c>
      <c r="D12" s="18">
        <v>198376.7</v>
      </c>
      <c r="E12" s="18">
        <v>48222.7</v>
      </c>
      <c r="F12" s="22">
        <f>C12/B12*100</f>
        <v>27.620242311214604</v>
      </c>
      <c r="G12" s="22">
        <f>E12/D12*100</f>
        <v>24.308651167198565</v>
      </c>
      <c r="H12" s="22">
        <f>G12-F12</f>
        <v>-3.311591144016038</v>
      </c>
    </row>
    <row r="13" spans="1:8" ht="12">
      <c r="A13" s="17"/>
      <c r="B13" s="18"/>
      <c r="C13" s="18"/>
      <c r="D13" s="18"/>
      <c r="E13" s="18"/>
      <c r="F13" s="22"/>
      <c r="G13" s="22"/>
      <c r="H13" s="22"/>
    </row>
    <row r="14" spans="1:8" ht="12">
      <c r="A14" s="17" t="s">
        <v>40</v>
      </c>
      <c r="B14" s="20">
        <v>1871.8</v>
      </c>
      <c r="C14" s="19">
        <v>620</v>
      </c>
      <c r="D14" s="20">
        <v>1852.1</v>
      </c>
      <c r="E14" s="20">
        <v>627.8</v>
      </c>
      <c r="F14" s="22">
        <f aca="true" t="shared" si="0" ref="F14:F39">C14/B14*100</f>
        <v>33.12319692274816</v>
      </c>
      <c r="G14" s="22">
        <f aca="true" t="shared" si="1" ref="G14:G39">E14/D14*100</f>
        <v>33.89665784784839</v>
      </c>
      <c r="H14" s="22">
        <f aca="true" t="shared" si="2" ref="H14:H39">G14-F14</f>
        <v>0.7734609251002311</v>
      </c>
    </row>
    <row r="15" spans="1:8" ht="12">
      <c r="A15" s="17" t="s">
        <v>23</v>
      </c>
      <c r="B15" s="18">
        <v>4490.4</v>
      </c>
      <c r="C15" s="18">
        <v>1191.3</v>
      </c>
      <c r="D15" s="18">
        <v>4108.3</v>
      </c>
      <c r="E15" s="18">
        <v>1072.8</v>
      </c>
      <c r="F15" s="22">
        <f t="shared" si="0"/>
        <v>26.529930518439336</v>
      </c>
      <c r="G15" s="22">
        <f t="shared" si="1"/>
        <v>26.11299077477302</v>
      </c>
      <c r="H15" s="22">
        <f t="shared" si="2"/>
        <v>-0.41693974366631537</v>
      </c>
    </row>
    <row r="16" spans="1:8" ht="12">
      <c r="A16" s="17" t="s">
        <v>42</v>
      </c>
      <c r="B16" s="20">
        <v>4235.1</v>
      </c>
      <c r="C16" s="20">
        <v>1123.1</v>
      </c>
      <c r="D16" s="20">
        <v>4741.7</v>
      </c>
      <c r="E16" s="20">
        <v>1221.3</v>
      </c>
      <c r="F16" s="22">
        <f t="shared" si="0"/>
        <v>26.5188543363793</v>
      </c>
      <c r="G16" s="22">
        <f t="shared" si="1"/>
        <v>25.756585190965264</v>
      </c>
      <c r="H16" s="22">
        <f t="shared" si="2"/>
        <v>-0.7622691454140345</v>
      </c>
    </row>
    <row r="17" spans="1:8" ht="12">
      <c r="A17" s="17" t="s">
        <v>19</v>
      </c>
      <c r="B17" s="20">
        <v>4366.1</v>
      </c>
      <c r="C17" s="20">
        <v>1212.8</v>
      </c>
      <c r="D17" s="20">
        <v>4771.6</v>
      </c>
      <c r="E17" s="20">
        <v>1265.7</v>
      </c>
      <c r="F17" s="22">
        <f t="shared" si="0"/>
        <v>27.777650534802223</v>
      </c>
      <c r="G17" s="22">
        <f t="shared" si="1"/>
        <v>26.52569368765194</v>
      </c>
      <c r="H17" s="22">
        <f t="shared" si="2"/>
        <v>-1.2519568471502822</v>
      </c>
    </row>
    <row r="18" spans="1:8" ht="12">
      <c r="A18" s="17" t="s">
        <v>48</v>
      </c>
      <c r="B18" s="20">
        <v>39170.1</v>
      </c>
      <c r="C18" s="19">
        <v>8346</v>
      </c>
      <c r="D18" s="20">
        <v>41236.1</v>
      </c>
      <c r="E18" s="20">
        <v>8266.7</v>
      </c>
      <c r="F18" s="22">
        <f t="shared" si="0"/>
        <v>21.307068401663514</v>
      </c>
      <c r="G18" s="22">
        <f t="shared" si="1"/>
        <v>20.047240160926957</v>
      </c>
      <c r="H18" s="22">
        <f t="shared" si="2"/>
        <v>-1.2598282407365566</v>
      </c>
    </row>
    <row r="19" spans="1:8" ht="12">
      <c r="A19" s="17" t="s">
        <v>39</v>
      </c>
      <c r="B19" s="18">
        <v>791.3</v>
      </c>
      <c r="C19" s="18">
        <v>216.2</v>
      </c>
      <c r="D19" s="18">
        <v>846.9</v>
      </c>
      <c r="E19" s="18">
        <v>216.1</v>
      </c>
      <c r="F19" s="22">
        <f t="shared" si="0"/>
        <v>27.32212814356123</v>
      </c>
      <c r="G19" s="22">
        <f t="shared" si="1"/>
        <v>25.51658991616484</v>
      </c>
      <c r="H19" s="22">
        <f t="shared" si="2"/>
        <v>-1.80553822739639</v>
      </c>
    </row>
    <row r="20" spans="1:8" ht="12">
      <c r="A20" s="17" t="s">
        <v>17</v>
      </c>
      <c r="B20" s="20">
        <v>4569.8</v>
      </c>
      <c r="C20" s="20">
        <v>1282.8</v>
      </c>
      <c r="D20" s="20">
        <v>5124.5</v>
      </c>
      <c r="E20" s="19">
        <v>1332</v>
      </c>
      <c r="F20" s="22">
        <f t="shared" si="0"/>
        <v>28.071250382948925</v>
      </c>
      <c r="G20" s="22">
        <f t="shared" si="1"/>
        <v>25.992779783393498</v>
      </c>
      <c r="H20" s="22">
        <f t="shared" si="2"/>
        <v>-2.078470599555427</v>
      </c>
    </row>
    <row r="21" spans="1:8" ht="12">
      <c r="A21" s="17" t="s">
        <v>32</v>
      </c>
      <c r="B21" s="20">
        <v>3969.7</v>
      </c>
      <c r="C21" s="19">
        <v>1107</v>
      </c>
      <c r="D21" s="19">
        <v>4083</v>
      </c>
      <c r="E21" s="20">
        <v>1029.8</v>
      </c>
      <c r="F21" s="22">
        <f t="shared" si="0"/>
        <v>27.88623825477996</v>
      </c>
      <c r="G21" s="22">
        <f t="shared" si="1"/>
        <v>25.221650746999753</v>
      </c>
      <c r="H21" s="22">
        <f t="shared" si="2"/>
        <v>-2.664587507780208</v>
      </c>
    </row>
    <row r="22" spans="1:8" ht="12">
      <c r="A22" s="17" t="s">
        <v>18</v>
      </c>
      <c r="B22" s="21">
        <v>3086</v>
      </c>
      <c r="C22" s="18">
        <v>799.1</v>
      </c>
      <c r="D22" s="21">
        <v>2943</v>
      </c>
      <c r="E22" s="18">
        <v>663.4</v>
      </c>
      <c r="F22" s="22">
        <f t="shared" si="0"/>
        <v>25.89436163318211</v>
      </c>
      <c r="G22" s="22">
        <f t="shared" si="1"/>
        <v>22.541624193000338</v>
      </c>
      <c r="H22" s="22">
        <f t="shared" si="2"/>
        <v>-3.352737440181773</v>
      </c>
    </row>
    <row r="23" spans="1:8" ht="12">
      <c r="A23" s="17" t="s">
        <v>35</v>
      </c>
      <c r="B23" s="18">
        <v>3595.9</v>
      </c>
      <c r="C23" s="18">
        <v>936.4</v>
      </c>
      <c r="D23" s="18">
        <v>4090.6</v>
      </c>
      <c r="E23" s="18">
        <v>920.1</v>
      </c>
      <c r="F23" s="22">
        <f t="shared" si="0"/>
        <v>26.04076865318835</v>
      </c>
      <c r="G23" s="22">
        <f t="shared" si="1"/>
        <v>22.493032806923193</v>
      </c>
      <c r="H23" s="22">
        <f t="shared" si="2"/>
        <v>-3.5477358462651587</v>
      </c>
    </row>
    <row r="24" spans="1:8" ht="12">
      <c r="A24" s="17" t="s">
        <v>24</v>
      </c>
      <c r="B24" s="20">
        <v>17420.7</v>
      </c>
      <c r="C24" s="20">
        <v>5326.7</v>
      </c>
      <c r="D24" s="20">
        <v>19092.5</v>
      </c>
      <c r="E24" s="20">
        <v>5129.9</v>
      </c>
      <c r="F24" s="22">
        <f t="shared" si="0"/>
        <v>30.576842491977935</v>
      </c>
      <c r="G24" s="22">
        <f t="shared" si="1"/>
        <v>26.868665706429223</v>
      </c>
      <c r="H24" s="22">
        <f t="shared" si="2"/>
        <v>-3.708176785548712</v>
      </c>
    </row>
    <row r="25" spans="1:8" ht="12">
      <c r="A25" s="17" t="s">
        <v>26</v>
      </c>
      <c r="B25" s="20">
        <v>1518.7</v>
      </c>
      <c r="C25" s="20">
        <v>448.2</v>
      </c>
      <c r="D25" s="20">
        <v>1488.8</v>
      </c>
      <c r="E25" s="20">
        <v>383.6</v>
      </c>
      <c r="F25" s="22">
        <f t="shared" si="0"/>
        <v>29.512082702311186</v>
      </c>
      <c r="G25" s="22">
        <f t="shared" si="1"/>
        <v>25.765717356260076</v>
      </c>
      <c r="H25" s="22">
        <f t="shared" si="2"/>
        <v>-3.7463653460511104</v>
      </c>
    </row>
    <row r="26" spans="1:8" ht="12">
      <c r="A26" s="17" t="s">
        <v>38</v>
      </c>
      <c r="B26" s="20">
        <v>7393.9</v>
      </c>
      <c r="C26" s="20">
        <v>2518.4</v>
      </c>
      <c r="D26" s="20">
        <v>7538.9</v>
      </c>
      <c r="E26" s="20">
        <v>2284.8</v>
      </c>
      <c r="F26" s="22">
        <f t="shared" si="0"/>
        <v>34.06050933877927</v>
      </c>
      <c r="G26" s="22">
        <f t="shared" si="1"/>
        <v>30.30680868561727</v>
      </c>
      <c r="H26" s="22">
        <f t="shared" si="2"/>
        <v>-3.7537006531619994</v>
      </c>
    </row>
    <row r="27" spans="1:8" ht="12">
      <c r="A27" s="17" t="s">
        <v>25</v>
      </c>
      <c r="B27" s="18">
        <v>26976.4</v>
      </c>
      <c r="C27" s="18">
        <v>7828.5</v>
      </c>
      <c r="D27" s="18">
        <v>31405.9</v>
      </c>
      <c r="E27" s="18">
        <v>7931.1</v>
      </c>
      <c r="F27" s="22">
        <f t="shared" si="0"/>
        <v>29.019809907919512</v>
      </c>
      <c r="G27" s="22">
        <f t="shared" si="1"/>
        <v>25.25353516377496</v>
      </c>
      <c r="H27" s="22">
        <f t="shared" si="2"/>
        <v>-3.766274744144553</v>
      </c>
    </row>
    <row r="28" spans="1:8" ht="12">
      <c r="A28" s="17" t="s">
        <v>41</v>
      </c>
      <c r="B28" s="18">
        <v>2480.9</v>
      </c>
      <c r="C28" s="21">
        <v>543</v>
      </c>
      <c r="D28" s="18">
        <v>2879.6</v>
      </c>
      <c r="E28" s="18">
        <v>521.2</v>
      </c>
      <c r="F28" s="22">
        <f t="shared" si="0"/>
        <v>21.887218348180095</v>
      </c>
      <c r="G28" s="22">
        <f t="shared" si="1"/>
        <v>18.099736074454785</v>
      </c>
      <c r="H28" s="22">
        <f t="shared" si="2"/>
        <v>-3.7874822737253098</v>
      </c>
    </row>
    <row r="29" spans="1:8" ht="12">
      <c r="A29" s="17" t="s">
        <v>27</v>
      </c>
      <c r="B29" s="18">
        <v>24408.9</v>
      </c>
      <c r="C29" s="18">
        <v>6606.4</v>
      </c>
      <c r="D29" s="18">
        <v>26152.5</v>
      </c>
      <c r="E29" s="18">
        <v>5954.6</v>
      </c>
      <c r="F29" s="22">
        <f t="shared" si="0"/>
        <v>27.065537570312465</v>
      </c>
      <c r="G29" s="22">
        <f t="shared" si="1"/>
        <v>22.768760156772778</v>
      </c>
      <c r="H29" s="22">
        <f t="shared" si="2"/>
        <v>-4.296777413539687</v>
      </c>
    </row>
    <row r="30" spans="1:8" ht="12">
      <c r="A30" s="17" t="s">
        <v>22</v>
      </c>
      <c r="B30" s="20">
        <v>1656.8</v>
      </c>
      <c r="C30" s="20">
        <v>611.6</v>
      </c>
      <c r="D30" s="20">
        <v>2052.3</v>
      </c>
      <c r="E30" s="20">
        <v>664.6</v>
      </c>
      <c r="F30" s="22">
        <f t="shared" si="0"/>
        <v>36.91453404152584</v>
      </c>
      <c r="G30" s="22">
        <f t="shared" si="1"/>
        <v>32.383179847000925</v>
      </c>
      <c r="H30" s="22">
        <f t="shared" si="2"/>
        <v>-4.531354194524916</v>
      </c>
    </row>
    <row r="31" spans="1:8" ht="12">
      <c r="A31" s="17" t="s">
        <v>31</v>
      </c>
      <c r="B31" s="18">
        <v>199.9</v>
      </c>
      <c r="C31" s="18">
        <v>62.9</v>
      </c>
      <c r="D31" s="18">
        <v>271.3</v>
      </c>
      <c r="E31" s="21">
        <v>72</v>
      </c>
      <c r="F31" s="22">
        <f t="shared" si="0"/>
        <v>31.465732866433214</v>
      </c>
      <c r="G31" s="22">
        <f t="shared" si="1"/>
        <v>26.538886841135273</v>
      </c>
      <c r="H31" s="22">
        <f t="shared" si="2"/>
        <v>-4.926846025297941</v>
      </c>
    </row>
    <row r="32" spans="1:8" ht="12">
      <c r="A32" s="17" t="s">
        <v>34</v>
      </c>
      <c r="B32" s="20">
        <v>7315.1</v>
      </c>
      <c r="C32" s="19">
        <v>1953</v>
      </c>
      <c r="D32" s="20">
        <v>8510.2</v>
      </c>
      <c r="E32" s="20">
        <v>1845.7</v>
      </c>
      <c r="F32" s="22">
        <f t="shared" si="0"/>
        <v>26.698199614496044</v>
      </c>
      <c r="G32" s="22">
        <f t="shared" si="1"/>
        <v>21.68809193673474</v>
      </c>
      <c r="H32" s="22">
        <f t="shared" si="2"/>
        <v>-5.0101076777613045</v>
      </c>
    </row>
    <row r="33" spans="1:8" ht="12">
      <c r="A33" s="17" t="s">
        <v>29</v>
      </c>
      <c r="B33" s="18">
        <v>811.3</v>
      </c>
      <c r="C33" s="18">
        <v>258.7</v>
      </c>
      <c r="D33" s="18">
        <v>861.9</v>
      </c>
      <c r="E33" s="18">
        <v>228.6</v>
      </c>
      <c r="F33" s="22">
        <f t="shared" si="0"/>
        <v>31.887094786145692</v>
      </c>
      <c r="G33" s="22">
        <f t="shared" si="1"/>
        <v>26.522798468499825</v>
      </c>
      <c r="H33" s="22">
        <f t="shared" si="2"/>
        <v>-5.3642963176458665</v>
      </c>
    </row>
    <row r="34" spans="1:8" ht="12">
      <c r="A34" s="17" t="s">
        <v>21</v>
      </c>
      <c r="B34" s="18">
        <v>564.8</v>
      </c>
      <c r="C34" s="21">
        <v>168</v>
      </c>
      <c r="D34" s="18">
        <v>705.2</v>
      </c>
      <c r="E34" s="18">
        <v>167.4</v>
      </c>
      <c r="F34" s="22">
        <f t="shared" si="0"/>
        <v>29.74504249291785</v>
      </c>
      <c r="G34" s="22">
        <f t="shared" si="1"/>
        <v>23.737946681792398</v>
      </c>
      <c r="H34" s="22">
        <f t="shared" si="2"/>
        <v>-6.007095811125453</v>
      </c>
    </row>
    <row r="35" spans="1:8" ht="12">
      <c r="A35" s="17" t="s">
        <v>36</v>
      </c>
      <c r="B35" s="20">
        <v>13266.6</v>
      </c>
      <c r="C35" s="20">
        <v>4612.2</v>
      </c>
      <c r="D35" s="19">
        <v>14349</v>
      </c>
      <c r="E35" s="20">
        <v>4108.7</v>
      </c>
      <c r="F35" s="22">
        <f t="shared" si="0"/>
        <v>34.76550133417756</v>
      </c>
      <c r="G35" s="22">
        <f t="shared" si="1"/>
        <v>28.634051153390477</v>
      </c>
      <c r="H35" s="22">
        <f t="shared" si="2"/>
        <v>-6.1314501807870805</v>
      </c>
    </row>
    <row r="36" spans="1:8" ht="12">
      <c r="A36" s="17" t="s">
        <v>37</v>
      </c>
      <c r="B36" s="18">
        <v>3910.9</v>
      </c>
      <c r="C36" s="18">
        <v>1340.6</v>
      </c>
      <c r="D36" s="18">
        <v>4137.2</v>
      </c>
      <c r="E36" s="18">
        <v>1140.5</v>
      </c>
      <c r="F36" s="22">
        <f t="shared" si="0"/>
        <v>34.278554808356134</v>
      </c>
      <c r="G36" s="22">
        <f t="shared" si="1"/>
        <v>27.566953495117474</v>
      </c>
      <c r="H36" s="22">
        <f t="shared" si="2"/>
        <v>-6.71160131323866</v>
      </c>
    </row>
    <row r="37" spans="1:8" ht="12">
      <c r="A37" s="17" t="s">
        <v>28</v>
      </c>
      <c r="B37" s="20">
        <v>272.4</v>
      </c>
      <c r="C37" s="20">
        <v>102.7</v>
      </c>
      <c r="D37" s="19">
        <v>350</v>
      </c>
      <c r="E37" s="20">
        <v>107.2</v>
      </c>
      <c r="F37" s="22">
        <f t="shared" si="0"/>
        <v>37.70190895741557</v>
      </c>
      <c r="G37" s="22">
        <f t="shared" si="1"/>
        <v>30.628571428571426</v>
      </c>
      <c r="H37" s="22">
        <f t="shared" si="2"/>
        <v>-7.073337528844142</v>
      </c>
    </row>
    <row r="38" spans="1:8" ht="12">
      <c r="A38" s="17" t="s">
        <v>30</v>
      </c>
      <c r="B38" s="20">
        <v>1360.4</v>
      </c>
      <c r="C38" s="20">
        <v>407.9</v>
      </c>
      <c r="D38" s="20">
        <v>1471.1</v>
      </c>
      <c r="E38" s="20">
        <v>323.8</v>
      </c>
      <c r="F38" s="22">
        <f t="shared" si="0"/>
        <v>29.983828285798293</v>
      </c>
      <c r="G38" s="22">
        <f t="shared" si="1"/>
        <v>22.01074026238869</v>
      </c>
      <c r="H38" s="22">
        <f t="shared" si="2"/>
        <v>-7.973088023409602</v>
      </c>
    </row>
    <row r="39" spans="1:8" ht="12">
      <c r="A39" s="17" t="s">
        <v>33</v>
      </c>
      <c r="B39" s="18">
        <v>139.1</v>
      </c>
      <c r="C39" s="18">
        <v>49.7</v>
      </c>
      <c r="D39" s="18">
        <v>211.1</v>
      </c>
      <c r="E39" s="21">
        <v>55</v>
      </c>
      <c r="F39" s="22">
        <f t="shared" si="0"/>
        <v>35.72969086987779</v>
      </c>
      <c r="G39" s="22">
        <f t="shared" si="1"/>
        <v>26.05400284225486</v>
      </c>
      <c r="H39" s="22">
        <f t="shared" si="2"/>
        <v>-9.675688027622932</v>
      </c>
    </row>
    <row r="41" ht="12">
      <c r="A41" s="14" t="s">
        <v>45</v>
      </c>
    </row>
    <row r="42" ht="12">
      <c r="A42" s="14" t="s">
        <v>44</v>
      </c>
    </row>
  </sheetData>
  <mergeCells count="2">
    <mergeCell ref="B10:C10"/>
    <mergeCell ref="D10:E10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ATANASOV Dilyan (ESTAT)</cp:lastModifiedBy>
  <dcterms:created xsi:type="dcterms:W3CDTF">2023-05-26T12:41:28Z</dcterms:created>
  <dcterms:modified xsi:type="dcterms:W3CDTF">2023-06-19T06:52:03Z</dcterms:modified>
  <cp:category/>
  <cp:version/>
  <cp:contentType/>
  <cp:contentStatus/>
</cp:coreProperties>
</file>