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drawings/drawing5.xml" ContentType="application/vnd.openxmlformats-officedocument.drawing+xml"/>
  <Override PartName="/xl/worksheets/sheet3.xml" ContentType="application/vnd.openxmlformats-officedocument.spreadsheetml.worksheet+xml"/>
  <Override PartName="/xl/drawings/drawing7.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charts/style1.xml" ContentType="application/vnd.ms-office.chartstyle+xml"/>
  <Override PartName="/xl/charts/colors1.xml" ContentType="application/vnd.ms-office.chartcolorstyle+xml"/>
  <Override PartName="/xl/charts/style2.xml" ContentType="application/vnd.ms-office.chartstyle+xml"/>
  <Override PartName="/xl/charts/colors2.xml" ContentType="application/vnd.ms-office.chartcolorstyle+xml"/>
  <Override PartName="/xl/drawings/drawing1.xml" ContentType="application/vnd.openxmlformats-officedocument.drawingml.chartshapes+xml"/>
  <Override PartName="/xl/drawings/drawing3.xml" ContentType="application/vnd.openxmlformats-officedocument.drawingml.chartshapes+xml"/>
  <Override PartName="/xl/drawings/drawing4.xml" ContentType="application/vnd.openxmlformats-officedocument.drawingml.chartshapes+xml"/>
  <Override PartName="/xl/drawings/drawing6.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7425"/>
  <workbookPr/>
  <bookViews>
    <workbookView xWindow="65416" yWindow="65416" windowWidth="29040" windowHeight="15840" tabRatio="517" activeTab="0"/>
  </bookViews>
  <sheets>
    <sheet name="Figure 1" sheetId="56" r:id="rId1"/>
    <sheet name="Figure 2" sheetId="57" r:id="rId2"/>
    <sheet name="Figure 3" sheetId="58" r:id="rId3"/>
    <sheet name="Table1" sheetId="59" r:id="rId4"/>
    <sheet name="Table2" sheetId="60" r:id="rId5"/>
  </sheets>
  <definedNames/>
  <calcPr calcId="191029"/>
</workbook>
</file>

<file path=xl/sharedStrings.xml><?xml version="1.0" encoding="utf-8"?>
<sst xmlns="http://schemas.openxmlformats.org/spreadsheetml/2006/main" count="265" uniqueCount="150">
  <si>
    <t>Country</t>
  </si>
  <si>
    <t>SE</t>
  </si>
  <si>
    <t>IE</t>
  </si>
  <si>
    <t>IT</t>
  </si>
  <si>
    <t>PT</t>
  </si>
  <si>
    <t>BE</t>
  </si>
  <si>
    <t>AT</t>
  </si>
  <si>
    <t>DE</t>
  </si>
  <si>
    <t>FR</t>
  </si>
  <si>
    <t>ES</t>
  </si>
  <si>
    <t>NL</t>
  </si>
  <si>
    <t>DK</t>
  </si>
  <si>
    <t>Total</t>
  </si>
  <si>
    <t>Extra-EU</t>
  </si>
  <si>
    <t>Intra-EU</t>
  </si>
  <si>
    <t>Jan</t>
  </si>
  <si>
    <t>Feb</t>
  </si>
  <si>
    <t>Mar</t>
  </si>
  <si>
    <t>Apr</t>
  </si>
  <si>
    <t>May</t>
  </si>
  <si>
    <t>Jun</t>
  </si>
  <si>
    <t>Nat.</t>
  </si>
  <si>
    <t>Dec</t>
  </si>
  <si>
    <t>Nov</t>
  </si>
  <si>
    <t>Oct</t>
  </si>
  <si>
    <t>Sep</t>
  </si>
  <si>
    <t>Aug</t>
  </si>
  <si>
    <t>Jul</t>
  </si>
  <si>
    <t>PL</t>
  </si>
  <si>
    <t>EL</t>
  </si>
  <si>
    <t>KØBENHAVN/KASTRUP</t>
  </si>
  <si>
    <t>Year Y-1</t>
  </si>
  <si>
    <t>Year Y</t>
  </si>
  <si>
    <t>Belgium</t>
  </si>
  <si>
    <t>Bulgaria</t>
  </si>
  <si>
    <t>Denmark</t>
  </si>
  <si>
    <t>Germany</t>
  </si>
  <si>
    <t>Estonia</t>
  </si>
  <si>
    <t>Ireland</t>
  </si>
  <si>
    <t>Spain</t>
  </si>
  <si>
    <t>France</t>
  </si>
  <si>
    <t>Croatia</t>
  </si>
  <si>
    <t>Italy</t>
  </si>
  <si>
    <t>Cyprus</t>
  </si>
  <si>
    <t>Latvia</t>
  </si>
  <si>
    <t>Lithuania</t>
  </si>
  <si>
    <t>Luxembourg</t>
  </si>
  <si>
    <t>Hungary</t>
  </si>
  <si>
    <t>Malta</t>
  </si>
  <si>
    <t>Netherlands</t>
  </si>
  <si>
    <t>Austria</t>
  </si>
  <si>
    <t>Poland</t>
  </si>
  <si>
    <t>Portugal</t>
  </si>
  <si>
    <t>Romania</t>
  </si>
  <si>
    <t>Slovenia</t>
  </si>
  <si>
    <t>Slovakia</t>
  </si>
  <si>
    <t>Finland</t>
  </si>
  <si>
    <t>Sweden</t>
  </si>
  <si>
    <t>Iceland</t>
  </si>
  <si>
    <t>Norway</t>
  </si>
  <si>
    <t>Switzerland</t>
  </si>
  <si>
    <t>Montenegro</t>
  </si>
  <si>
    <t>Czechia</t>
  </si>
  <si>
    <t>North Macedonia</t>
  </si>
  <si>
    <t>Serbia</t>
  </si>
  <si>
    <t>MÜNCHEN</t>
  </si>
  <si>
    <t>NICE-CÔTE D'AZUR</t>
  </si>
  <si>
    <t>Growth (%)</t>
  </si>
  <si>
    <t>Growth Y-1/Y</t>
  </si>
  <si>
    <t>-</t>
  </si>
  <si>
    <t xml:space="preserve">EU-27 monthly passengers carried </t>
  </si>
  <si>
    <t>Growth M-1/M</t>
  </si>
  <si>
    <t>(million passengers)</t>
  </si>
  <si>
    <t>UNIT</t>
  </si>
  <si>
    <t>GEO/TIME</t>
  </si>
  <si>
    <t>EU27</t>
  </si>
  <si>
    <t>(million passengers carried)</t>
  </si>
  <si>
    <t>Note: Based on passengers carried.</t>
  </si>
  <si>
    <t>(% change compared to the same period of the previous year)</t>
  </si>
  <si>
    <t>(thousand passengers carried)</t>
  </si>
  <si>
    <t>Note: The national transport (included in total transport at country level) and intra-EU transport aggregates (included in total transport at EU level) have been calculated so as to exclude double counting by taking into account only departure declarations.</t>
  </si>
  <si>
    <t>Note: The national and intra-EU transport aggregates (included in total transport at EU level) have been calculated so as to exclude double counting by taking into account only departure declarations. The percentages presented next to the arrows correspond to the change between the two periods.</t>
  </si>
  <si>
    <t>Airports</t>
  </si>
  <si>
    <t>RO</t>
  </si>
  <si>
    <t>Percentage change 2019</t>
  </si>
  <si>
    <t>(% change compared to the same month in 2019)</t>
  </si>
  <si>
    <t>Growth 2022/2021</t>
  </si>
  <si>
    <t>Share of EU-27 monthly passengers carried in 2020, 2021 and 2022</t>
  </si>
  <si>
    <t>:</t>
  </si>
  <si>
    <t>2021
M01-09</t>
  </si>
  <si>
    <t>2022
M01-09</t>
  </si>
  <si>
    <t>Figure 1: Commercial air flights, EU, 2022-2023</t>
  </si>
  <si>
    <r>
      <t>Source:</t>
    </r>
    <r>
      <rPr>
        <sz val="10"/>
        <rFont val="Arial"/>
        <family val="2"/>
      </rPr>
      <t xml:space="preserve"> Eurostat (online data code: avia_paoc)</t>
    </r>
  </si>
  <si>
    <r>
      <t>Source:</t>
    </r>
    <r>
      <rPr>
        <sz val="10"/>
        <rFont val="Arial"/>
        <family val="2"/>
      </rPr>
      <t xml:space="preserve"> Eurostat (online data code: avia_paoa)</t>
    </r>
  </si>
  <si>
    <r>
      <t>Source:</t>
    </r>
    <r>
      <rPr>
        <sz val="10"/>
        <rFont val="Arial"/>
        <family val="2"/>
      </rPr>
      <t xml:space="preserve"> European Organisation for the Safety of Air Navigation (Eurocontrol) (online data code: avia_tf_cm)</t>
    </r>
  </si>
  <si>
    <t>Growth 2023/2022</t>
  </si>
  <si>
    <t>2019data</t>
  </si>
  <si>
    <t>Figure 2: Air passengers transport, EU, January 2022-September 2023</t>
  </si>
  <si>
    <t>2023
M01-09</t>
  </si>
  <si>
    <t>Change 2023/2022
based on months available in 2023
(%)</t>
  </si>
  <si>
    <t>Share on 2023
Total</t>
  </si>
  <si>
    <t>Growth 2022-2023/2019</t>
  </si>
  <si>
    <t>Figure 3: Air passengers transport, EU, January 2022-September 2023</t>
  </si>
  <si>
    <t>Change 
M01-M09 2023/2022
(%)</t>
  </si>
  <si>
    <t>Change 
first quarter 2023/2022
(%)</t>
  </si>
  <si>
    <t>Change 
second quarter 2023/2022
(%)</t>
  </si>
  <si>
    <t>Change 
third quarter 2023/2022
(%)</t>
  </si>
  <si>
    <t>Table 1: Air passengers transport, January 2022-September 2023</t>
  </si>
  <si>
    <t>Bosnia and Herzegovina</t>
  </si>
  <si>
    <t>Table 2: Top 30 EU airports, January 2022-September 2023</t>
  </si>
  <si>
    <t>Rank 2022</t>
  </si>
  <si>
    <t>Note: Airports are ranked based on the total annual passengers carried in 2022.</t>
  </si>
  <si>
    <t xml:space="preserve">PARIS-CHARLES DE GAULLE </t>
  </si>
  <si>
    <t xml:space="preserve">AMSTERDAM/SCHIPHOL </t>
  </si>
  <si>
    <t xml:space="preserve">ADOLFO SUAREZ MADRID-BARAJAS </t>
  </si>
  <si>
    <t xml:space="preserve">FRANKFURT/MAIN </t>
  </si>
  <si>
    <t xml:space="preserve">BARCELONA/EL PRAT </t>
  </si>
  <si>
    <t xml:space="preserve">LISBOA </t>
  </si>
  <si>
    <t xml:space="preserve">PARIS-ORLY </t>
  </si>
  <si>
    <t xml:space="preserve">ROMA/FIUMICINO </t>
  </si>
  <si>
    <t xml:space="preserve">PALMA DE MALLORCA </t>
  </si>
  <si>
    <t xml:space="preserve">DUBLIN </t>
  </si>
  <si>
    <t xml:space="preserve">WIEN-SCHWECHAT </t>
  </si>
  <si>
    <t xml:space="preserve">MILANO/MALPENSA </t>
  </si>
  <si>
    <t xml:space="preserve">BERLIN-BRANDENBURG </t>
  </si>
  <si>
    <t xml:space="preserve">BRUSSELS </t>
  </si>
  <si>
    <t xml:space="preserve">STOCKHOLM/ARLANDA </t>
  </si>
  <si>
    <t xml:space="preserve">MALAGA/COSTA DEL SOL </t>
  </si>
  <si>
    <t xml:space="preserve">DUESSELDORF </t>
  </si>
  <si>
    <t xml:space="preserve">WARSZAWA/CHOPINA </t>
  </si>
  <si>
    <t xml:space="preserve">ALICANTE </t>
  </si>
  <si>
    <t xml:space="preserve">BERGAMO/ORIO AL SERIO </t>
  </si>
  <si>
    <t xml:space="preserve">HELSINKI-VANTAA </t>
  </si>
  <si>
    <t>FI</t>
  </si>
  <si>
    <t xml:space="preserve">BUCURESTI/HENRI COANDA </t>
  </si>
  <si>
    <t xml:space="preserve">PORTO </t>
  </si>
  <si>
    <t xml:space="preserve">GRAN CANARIA </t>
  </si>
  <si>
    <t xml:space="preserve">BUDAPEST/LISZT FERENC INTERNATIONAL </t>
  </si>
  <si>
    <t>HU</t>
  </si>
  <si>
    <t xml:space="preserve">HAMBURG </t>
  </si>
  <si>
    <t>Change 2023/2019</t>
  </si>
  <si>
    <t>EU(¹)</t>
  </si>
  <si>
    <t>Greece(²)</t>
  </si>
  <si>
    <t>Turkey(³)</t>
  </si>
  <si>
    <r>
      <t>(</t>
    </r>
    <r>
      <rPr>
        <vertAlign val="superscript"/>
        <sz val="10"/>
        <rFont val="Arial"/>
        <family val="2"/>
      </rPr>
      <t>3</t>
    </r>
    <r>
      <rPr>
        <sz val="10"/>
        <rFont val="Arial"/>
        <family val="2"/>
      </rPr>
      <t>) Passengers based on flight stage data</t>
    </r>
  </si>
  <si>
    <r>
      <t>ATHINAI/ELEFTHERIOS VENIZELOS(</t>
    </r>
    <r>
      <rPr>
        <b/>
        <vertAlign val="superscript"/>
        <sz val="10"/>
        <rFont val="Arial"/>
        <family val="2"/>
      </rPr>
      <t>1</t>
    </r>
    <r>
      <rPr>
        <b/>
        <sz val="10"/>
        <rFont val="Arial"/>
        <family val="2"/>
      </rPr>
      <t>)</t>
    </r>
  </si>
  <si>
    <t>(¹) March 2023 to September 2023: Provisional.</t>
  </si>
  <si>
    <t>(²) March 2023 to September 2023: Estimated.</t>
  </si>
  <si>
    <t>(¹) March 2023 to September 2023: Estimated.</t>
  </si>
  <si>
    <t>Air passengers transport, EU, January 2022-September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</si>
</sst>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0.0%"/>
    <numFmt numFmtId="165" formatCode="#,##0.0"/>
    <numFmt numFmtId="166" formatCode="#,##0.0_i"/>
    <numFmt numFmtId="167" formatCode="#,##0.000"/>
    <numFmt numFmtId="168" formatCode="dd\.mm\.yy"/>
    <numFmt numFmtId="169" formatCode="#,##0_i"/>
  </numFmts>
  <fonts count="24">
    <font>
      <sz val="10"/>
      <name val="Arial "/>
      <family val="2"/>
    </font>
    <font>
      <sz val="10"/>
      <name val="Arial"/>
      <family val="2"/>
    </font>
    <font>
      <b/>
      <i/>
      <sz val="10"/>
      <name val="Arial "/>
      <family val="2"/>
    </font>
    <font>
      <sz val="9"/>
      <name val="Arial"/>
      <family val="2"/>
    </font>
    <font>
      <sz val="11"/>
      <name val="Arial"/>
      <family val="2"/>
    </font>
    <font>
      <b/>
      <sz val="10"/>
      <color rgb="FF000000"/>
      <name val="Arial"/>
      <family val="2"/>
    </font>
    <font>
      <i/>
      <sz val="10"/>
      <name val="Arial"/>
      <family val="2"/>
    </font>
    <font>
      <b/>
      <sz val="10"/>
      <name val="Arial"/>
      <family val="2"/>
    </font>
    <font>
      <sz val="10"/>
      <color theme="0"/>
      <name val="Arial"/>
      <family val="2"/>
    </font>
    <font>
      <b/>
      <sz val="10"/>
      <color theme="0"/>
      <name val="Arial"/>
      <family val="2"/>
    </font>
    <font>
      <b/>
      <vertAlign val="superscript"/>
      <sz val="10"/>
      <name val="Arial"/>
      <family val="2"/>
    </font>
    <font>
      <vertAlign val="superscript"/>
      <sz val="10"/>
      <name val="Arial"/>
      <family val="2"/>
    </font>
    <font>
      <b/>
      <sz val="10"/>
      <color indexed="8"/>
      <name val="Arial"/>
      <family val="2"/>
    </font>
    <font>
      <b/>
      <sz val="16"/>
      <name val="Arial"/>
      <family val="2"/>
    </font>
    <font>
      <sz val="16"/>
      <name val="Arial"/>
      <family val="2"/>
    </font>
    <font>
      <sz val="12"/>
      <color rgb="FF000000"/>
      <name val="Arial"/>
      <family val="2"/>
    </font>
    <font>
      <sz val="12"/>
      <name val="Arial"/>
      <family val="2"/>
    </font>
    <font>
      <i/>
      <sz val="12"/>
      <name val="Arial"/>
      <family val="2"/>
    </font>
    <font>
      <sz val="8"/>
      <color rgb="FF000000"/>
      <name val="Arial Narrow"/>
      <family val="2"/>
    </font>
    <font>
      <sz val="11"/>
      <name val="Calibri"/>
      <family val="2"/>
    </font>
    <font>
      <b/>
      <sz val="18"/>
      <color rgb="FF000000"/>
      <name val="Arial"/>
      <family val="2"/>
    </font>
    <font>
      <b/>
      <sz val="12"/>
      <name val="Arial"/>
      <family val="2"/>
    </font>
    <font>
      <b/>
      <sz val="11"/>
      <color rgb="FF000000"/>
      <name val="Arial"/>
      <family val="2"/>
    </font>
    <font>
      <sz val="11"/>
      <color rgb="FF000000"/>
      <name val="Arial"/>
      <family val="2"/>
    </font>
  </fonts>
  <fills count="8">
    <fill>
      <patternFill/>
    </fill>
    <fill>
      <patternFill patternType="gray125"/>
    </fill>
    <fill>
      <patternFill patternType="solid">
        <fgColor theme="4" tint="0.7999799847602844"/>
        <bgColor indexed="64"/>
      </patternFill>
    </fill>
    <fill>
      <patternFill patternType="solid">
        <fgColor theme="4" tint="0.5999900102615356"/>
        <bgColor indexed="64"/>
      </patternFill>
    </fill>
    <fill>
      <patternFill patternType="solid">
        <fgColor theme="0" tint="-0.24997000396251678"/>
        <bgColor indexed="64"/>
      </patternFill>
    </fill>
    <fill>
      <patternFill patternType="solid">
        <fgColor theme="0"/>
        <bgColor indexed="64"/>
      </patternFill>
    </fill>
    <fill>
      <patternFill patternType="solid">
        <fgColor indexed="9"/>
        <bgColor indexed="64"/>
      </patternFill>
    </fill>
    <fill>
      <patternFill patternType="solid">
        <fgColor theme="9" tint="0.7999799847602844"/>
        <bgColor indexed="64"/>
      </patternFill>
    </fill>
  </fills>
  <borders count="68">
    <border>
      <left/>
      <right/>
      <top/>
      <bottom/>
      <diagonal/>
    </border>
    <border>
      <left/>
      <right style="thin"/>
      <top/>
      <bottom style="thin">
        <color rgb="FF000000"/>
      </bottom>
    </border>
    <border>
      <left/>
      <right/>
      <top style="thin">
        <color rgb="FF000000"/>
      </top>
      <bottom/>
    </border>
    <border>
      <left/>
      <right/>
      <top/>
      <bottom style="hair">
        <color rgb="FFC0C0C0"/>
      </bottom>
    </border>
    <border>
      <left/>
      <right/>
      <top style="hair">
        <color rgb="FFC0C0C0"/>
      </top>
      <bottom style="hair">
        <color rgb="FFC0C0C0"/>
      </bottom>
    </border>
    <border>
      <left/>
      <right/>
      <top style="hair">
        <color rgb="FFC0C0C0"/>
      </top>
      <bottom/>
    </border>
    <border>
      <left style="thin"/>
      <right/>
      <top style="hair">
        <color rgb="FFC0C0C0"/>
      </top>
      <bottom/>
    </border>
    <border>
      <left style="hair">
        <color rgb="FFA6A6A6"/>
      </left>
      <right/>
      <top style="hair">
        <color rgb="FFC0C0C0"/>
      </top>
      <bottom/>
    </border>
    <border>
      <left style="hair">
        <color rgb="FFA6A6A6"/>
      </left>
      <right style="hair">
        <color rgb="FFA6A6A6"/>
      </right>
      <top style="hair">
        <color rgb="FFC0C0C0"/>
      </top>
      <bottom/>
    </border>
    <border>
      <left/>
      <right/>
      <top style="hair">
        <color rgb="FFC0C0C0"/>
      </top>
      <bottom style="thin">
        <color rgb="FF000000"/>
      </bottom>
    </border>
    <border>
      <left style="thin"/>
      <right/>
      <top style="hair">
        <color rgb="FFC0C0C0"/>
      </top>
      <bottom style="thin">
        <color rgb="FF000000"/>
      </bottom>
    </border>
    <border>
      <left style="hair">
        <color rgb="FFA6A6A6"/>
      </left>
      <right/>
      <top style="hair">
        <color rgb="FFC0C0C0"/>
      </top>
      <bottom style="thin">
        <color rgb="FF000000"/>
      </bottom>
    </border>
    <border>
      <left style="hair">
        <color rgb="FFA6A6A6"/>
      </left>
      <right style="hair">
        <color rgb="FFA6A6A6"/>
      </right>
      <top style="hair">
        <color rgb="FFC0C0C0"/>
      </top>
      <bottom style="thin">
        <color rgb="FF000000"/>
      </bottom>
    </border>
    <border>
      <left style="thin"/>
      <right style="thin"/>
      <top style="thin"/>
      <bottom style="thin"/>
    </border>
    <border>
      <left/>
      <right/>
      <top/>
      <bottom style="thin">
        <color rgb="FF000000"/>
      </bottom>
    </border>
    <border>
      <left style="thin"/>
      <right/>
      <top/>
      <bottom style="thin">
        <color rgb="FF000000"/>
      </bottom>
    </border>
    <border>
      <left style="hair">
        <color rgb="FFA6A6A6"/>
      </left>
      <right/>
      <top/>
      <bottom style="thin">
        <color rgb="FF000000"/>
      </bottom>
    </border>
    <border>
      <left style="thin"/>
      <right/>
      <top/>
      <bottom style="hair">
        <color rgb="FFC0C0C0"/>
      </bottom>
    </border>
    <border>
      <left style="thin"/>
      <right/>
      <top style="hair">
        <color rgb="FFC0C0C0"/>
      </top>
      <bottom style="hair">
        <color rgb="FFC0C0C0"/>
      </bottom>
    </border>
    <border>
      <left/>
      <right style="thin"/>
      <top style="thin"/>
      <bottom style="thin"/>
    </border>
    <border>
      <left/>
      <right style="hair">
        <color rgb="FFA6A6A6"/>
      </right>
      <top style="hair">
        <color rgb="FFC0C0C0"/>
      </top>
      <bottom/>
    </border>
    <border>
      <left style="hair">
        <color indexed="22"/>
      </left>
      <right/>
      <top style="thin">
        <color rgb="FF000000"/>
      </top>
      <bottom style="thin">
        <color rgb="FF000000"/>
      </bottom>
    </border>
    <border>
      <left style="hair">
        <color rgb="FFA6A6A6"/>
      </left>
      <right/>
      <top style="thin">
        <color rgb="FF000000"/>
      </top>
      <bottom style="thin">
        <color rgb="FF000000"/>
      </bottom>
    </border>
    <border>
      <left/>
      <right/>
      <top style="thin">
        <color rgb="FF000000"/>
      </top>
      <bottom style="thin">
        <color rgb="FF000000"/>
      </bottom>
    </border>
    <border>
      <left/>
      <right style="hair">
        <color rgb="FFA6A6A6"/>
      </right>
      <top style="thin">
        <color rgb="FF000000"/>
      </top>
      <bottom style="thin">
        <color rgb="FF000000"/>
      </bottom>
    </border>
    <border>
      <left style="hair">
        <color rgb="FFA6A6A6"/>
      </left>
      <right/>
      <top style="thin">
        <color rgb="FF000000"/>
      </top>
      <bottom/>
    </border>
    <border>
      <left/>
      <right/>
      <top/>
      <bottom style="hair">
        <color indexed="11"/>
      </bottom>
    </border>
    <border>
      <left style="hair">
        <color rgb="FFA6A6A6"/>
      </left>
      <right/>
      <top/>
      <bottom style="hair">
        <color indexed="11"/>
      </bottom>
    </border>
    <border>
      <left/>
      <right style="hair">
        <color rgb="FFA6A6A6"/>
      </right>
      <top/>
      <bottom style="hair">
        <color indexed="11"/>
      </bottom>
    </border>
    <border>
      <left style="hair">
        <color rgb="FFA6A6A6"/>
      </left>
      <right/>
      <top style="thin">
        <color rgb="FF000000"/>
      </top>
      <bottom style="hair">
        <color rgb="FFC0C0C0"/>
      </bottom>
    </border>
    <border>
      <left/>
      <right/>
      <top style="hair">
        <color indexed="11"/>
      </top>
      <bottom style="hair">
        <color indexed="11"/>
      </bottom>
    </border>
    <border>
      <left style="hair">
        <color rgb="FFA6A6A6"/>
      </left>
      <right/>
      <top style="hair">
        <color indexed="11"/>
      </top>
      <bottom style="hair">
        <color indexed="11"/>
      </bottom>
    </border>
    <border>
      <left style="hair">
        <color rgb="FFA6A6A6"/>
      </left>
      <right/>
      <top style="hair">
        <color rgb="FFC0C0C0"/>
      </top>
      <bottom style="hair">
        <color rgb="FFC0C0C0"/>
      </bottom>
    </border>
    <border>
      <left/>
      <right/>
      <top style="hair">
        <color indexed="11"/>
      </top>
      <bottom/>
    </border>
    <border>
      <left style="hair">
        <color rgb="FFA6A6A6"/>
      </left>
      <right/>
      <top style="hair">
        <color indexed="11"/>
      </top>
      <bottom/>
    </border>
    <border>
      <left/>
      <right style="hair">
        <color rgb="FFA6A6A6"/>
      </right>
      <top/>
      <bottom/>
    </border>
    <border>
      <left/>
      <right/>
      <top style="hair">
        <color indexed="11"/>
      </top>
      <bottom style="thin">
        <color rgb="FF000000"/>
      </bottom>
    </border>
    <border>
      <left style="hair">
        <color rgb="FFA6A6A6"/>
      </left>
      <right/>
      <top style="hair">
        <color indexed="11"/>
      </top>
      <bottom style="thin">
        <color rgb="FF000000"/>
      </bottom>
    </border>
    <border>
      <left/>
      <right style="hair">
        <color rgb="FFA6A6A6"/>
      </right>
      <top style="hair">
        <color indexed="11"/>
      </top>
      <bottom style="thin">
        <color rgb="FF000000"/>
      </bottom>
    </border>
    <border>
      <left style="hair">
        <color rgb="FFA6A6A6"/>
      </left>
      <right/>
      <top/>
      <bottom style="hair">
        <color theme="0" tint="-0.24993999302387238"/>
      </bottom>
    </border>
    <border>
      <left/>
      <right/>
      <top/>
      <bottom style="hair">
        <color theme="0" tint="-0.24993999302387238"/>
      </bottom>
    </border>
    <border>
      <left/>
      <right style="hair">
        <color rgb="FFA6A6A6"/>
      </right>
      <top/>
      <bottom style="hair">
        <color theme="0" tint="-0.24993999302387238"/>
      </bottom>
    </border>
    <border>
      <left style="hair">
        <color rgb="FFA6A6A6"/>
      </left>
      <right/>
      <top style="thin"/>
      <bottom style="hair">
        <color rgb="FFC0C0C0"/>
      </bottom>
    </border>
    <border>
      <left style="hair">
        <color rgb="FFA6A6A6"/>
      </left>
      <right/>
      <top style="hair">
        <color theme="0" tint="-0.24993999302387238"/>
      </top>
      <bottom style="hair">
        <color theme="0" tint="-0.24993999302387238"/>
      </bottom>
    </border>
    <border>
      <left/>
      <right/>
      <top style="hair">
        <color theme="0" tint="-0.24993999302387238"/>
      </top>
      <bottom style="hair">
        <color theme="0" tint="-0.24993999302387238"/>
      </bottom>
    </border>
    <border>
      <left/>
      <right style="hair">
        <color rgb="FFA6A6A6"/>
      </right>
      <top style="hair">
        <color theme="0" tint="-0.24993999302387238"/>
      </top>
      <bottom style="hair">
        <color theme="0" tint="-0.24993999302387238"/>
      </bottom>
    </border>
    <border>
      <left/>
      <right/>
      <top style="hair">
        <color indexed="11"/>
      </top>
      <bottom style="thin"/>
    </border>
    <border>
      <left style="hair">
        <color rgb="FFA6A6A6"/>
      </left>
      <right/>
      <top style="hair">
        <color theme="0" tint="-0.24993999302387238"/>
      </top>
      <bottom style="thin"/>
    </border>
    <border>
      <left/>
      <right/>
      <top style="hair">
        <color theme="0" tint="-0.24993999302387238"/>
      </top>
      <bottom style="thin"/>
    </border>
    <border>
      <left/>
      <right style="hair">
        <color rgb="FFA6A6A6"/>
      </right>
      <top style="hair">
        <color theme="0" tint="-0.24993999302387238"/>
      </top>
      <bottom style="thin"/>
    </border>
    <border>
      <left style="hair">
        <color rgb="FFA6A6A6"/>
      </left>
      <right/>
      <top style="hair">
        <color theme="0" tint="-0.24993999302387238"/>
      </top>
      <bottom/>
    </border>
    <border>
      <left/>
      <right/>
      <top style="hair">
        <color theme="0" tint="-0.24993999302387238"/>
      </top>
      <bottom/>
    </border>
    <border>
      <left/>
      <right style="hair">
        <color rgb="FFA6A6A6"/>
      </right>
      <top style="hair">
        <color theme="0" tint="-0.24993999302387238"/>
      </top>
      <bottom/>
    </border>
    <border>
      <left/>
      <right style="hair">
        <color rgb="FFA6A6A6"/>
      </right>
      <top style="hair">
        <color rgb="FFC0C0C0"/>
      </top>
      <bottom style="thin">
        <color rgb="FF000000"/>
      </bottom>
    </border>
    <border>
      <left style="hair">
        <color rgb="FFA6A6A6"/>
      </left>
      <right style="hair">
        <color rgb="FFA6A6A6"/>
      </right>
      <top/>
      <bottom style="hair">
        <color indexed="11"/>
      </bottom>
    </border>
    <border>
      <left style="hair">
        <color rgb="FFA6A6A6"/>
      </left>
      <right/>
      <top style="thin"/>
      <bottom style="hair">
        <color indexed="11"/>
      </bottom>
    </border>
    <border>
      <left style="hair">
        <color rgb="FFA6A6A6"/>
      </left>
      <right style="hair">
        <color rgb="FFA6A6A6"/>
      </right>
      <top style="hair">
        <color indexed="11"/>
      </top>
      <bottom style="thin"/>
    </border>
    <border>
      <left style="hair">
        <color rgb="FFA6A6A6"/>
      </left>
      <right/>
      <top style="hair">
        <color indexed="11"/>
      </top>
      <bottom style="thin"/>
    </border>
    <border>
      <left style="thin"/>
      <right/>
      <top style="thin">
        <color rgb="FF000000"/>
      </top>
      <bottom style="hair">
        <color rgb="FFC0C0C0"/>
      </bottom>
    </border>
    <border>
      <left style="hair">
        <color rgb="FFA6A6A6"/>
      </left>
      <right style="hair">
        <color rgb="FFA6A6A6"/>
      </right>
      <top style="thin">
        <color rgb="FF000000"/>
      </top>
      <bottom style="hair">
        <color rgb="FFC0C0C0"/>
      </bottom>
    </border>
    <border>
      <left/>
      <right/>
      <top style="thin">
        <color rgb="FF000000"/>
      </top>
      <bottom style="hair">
        <color rgb="FFC0C0C0"/>
      </bottom>
    </border>
    <border>
      <left style="hair">
        <color rgb="FFA6A6A6"/>
      </left>
      <right style="hair">
        <color rgb="FFA6A6A6"/>
      </right>
      <top style="hair">
        <color rgb="FFC0C0C0"/>
      </top>
      <bottom style="hair">
        <color rgb="FFC0C0C0"/>
      </bottom>
    </border>
    <border>
      <left style="hair">
        <color rgb="FFA6A6A6"/>
      </left>
      <right/>
      <top/>
      <bottom style="hair">
        <color rgb="FFC0C0C0"/>
      </bottom>
    </border>
    <border>
      <left/>
      <right style="hair">
        <color rgb="FFA6A6A6"/>
      </right>
      <top style="hair">
        <color indexed="11"/>
      </top>
      <bottom style="hair">
        <color indexed="11"/>
      </bottom>
    </border>
    <border>
      <left/>
      <right/>
      <top style="hair">
        <color theme="0" tint="-0.24993999302387238"/>
      </top>
      <bottom style="thin">
        <color rgb="FF000000"/>
      </bottom>
    </border>
    <border>
      <left style="thin">
        <color indexed="9"/>
      </left>
      <right style="thin">
        <color indexed="9"/>
      </right>
      <top style="thin">
        <color indexed="9"/>
      </top>
      <bottom style="thin">
        <color indexed="9"/>
      </bottom>
    </border>
    <border>
      <left/>
      <right/>
      <top style="thin">
        <color rgb="FF000000"/>
      </top>
      <bottom style="hair">
        <color indexed="11"/>
      </bottom>
    </border>
    <border>
      <left/>
      <right style="hair">
        <color rgb="FFA6A6A6"/>
      </right>
      <top style="thin">
        <color rgb="FF000000"/>
      </top>
      <bottom style="hair">
        <color rgb="FFC0C0C0"/>
      </bottom>
    </border>
  </borders>
  <cellStyleXfs count="2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2"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1" fillId="0" borderId="0">
      <alignment/>
      <protection/>
    </xf>
    <xf numFmtId="9" fontId="1" fillId="0" borderId="0" applyFont="0" applyFill="0" applyBorder="0" applyAlignment="0" applyProtection="0"/>
    <xf numFmtId="0" fontId="4" fillId="0" borderId="0">
      <alignment/>
      <protection/>
    </xf>
    <xf numFmtId="166" fontId="3" fillId="0" borderId="0" applyFill="0" applyBorder="0" applyProtection="0">
      <alignment horizontal="right"/>
    </xf>
  </cellStyleXfs>
  <cellXfs count="189">
    <xf numFmtId="0" fontId="0" fillId="0" borderId="0" xfId="0"/>
    <xf numFmtId="0" fontId="5" fillId="0" borderId="0" xfId="0" applyFont="1" applyAlignment="1">
      <alignment horizontal="left" vertical="center" readingOrder="1"/>
    </xf>
    <xf numFmtId="0" fontId="6" fillId="0" borderId="0" xfId="0" applyFont="1"/>
    <xf numFmtId="0" fontId="1" fillId="0" borderId="0" xfId="0" applyFont="1"/>
    <xf numFmtId="168" fontId="1" fillId="0" borderId="0" xfId="0" applyNumberFormat="1" applyFont="1"/>
    <xf numFmtId="0" fontId="7" fillId="2" borderId="1" xfId="0" applyFont="1" applyFill="1" applyBorder="1" applyAlignment="1">
      <alignment horizontal="center" vertical="center" wrapText="1"/>
    </xf>
    <xf numFmtId="17" fontId="7" fillId="2" borderId="2" xfId="21" applyNumberFormat="1" applyFont="1" applyFill="1" applyBorder="1" applyAlignment="1">
      <alignment horizontal="center" vertical="center"/>
      <protection/>
    </xf>
    <xf numFmtId="0" fontId="7" fillId="3" borderId="3" xfId="0" applyFont="1" applyFill="1" applyBorder="1" applyAlignment="1">
      <alignment horizontal="left" vertical="center" wrapText="1"/>
    </xf>
    <xf numFmtId="0" fontId="7" fillId="0" borderId="0" xfId="21" applyFont="1" applyAlignment="1">
      <alignment horizontal="left"/>
      <protection/>
    </xf>
    <xf numFmtId="0" fontId="7" fillId="0" borderId="0" xfId="0" applyFont="1"/>
    <xf numFmtId="1" fontId="1" fillId="0" borderId="0" xfId="0" applyNumberFormat="1" applyFont="1"/>
    <xf numFmtId="167" fontId="1" fillId="0" borderId="0" xfId="0" applyNumberFormat="1" applyFont="1"/>
    <xf numFmtId="0" fontId="1" fillId="0" borderId="0" xfId="0" applyFont="1" applyAlignment="1">
      <alignment horizontal="left"/>
    </xf>
    <xf numFmtId="3" fontId="1" fillId="0" borderId="0" xfId="0" applyNumberFormat="1" applyFont="1"/>
    <xf numFmtId="0" fontId="7" fillId="3" borderId="4" xfId="0" applyFont="1" applyFill="1" applyBorder="1" applyAlignment="1">
      <alignment horizontal="left" vertical="center" wrapText="1"/>
    </xf>
    <xf numFmtId="0" fontId="7" fillId="3" borderId="5" xfId="0" applyFont="1" applyFill="1" applyBorder="1" applyAlignment="1">
      <alignment horizontal="left" vertical="center" wrapText="1"/>
    </xf>
    <xf numFmtId="164" fontId="1" fillId="4" borderId="6" xfId="15" applyNumberFormat="1" applyFont="1" applyFill="1" applyBorder="1" applyAlignment="1">
      <alignment horizontal="right"/>
    </xf>
    <xf numFmtId="164" fontId="1" fillId="4" borderId="7" xfId="15" applyNumberFormat="1" applyFont="1" applyFill="1" applyBorder="1" applyAlignment="1">
      <alignment horizontal="right"/>
    </xf>
    <xf numFmtId="164" fontId="1" fillId="0" borderId="7" xfId="15" applyNumberFormat="1" applyFont="1" applyFill="1" applyBorder="1" applyAlignment="1">
      <alignment horizontal="right"/>
    </xf>
    <xf numFmtId="164" fontId="1" fillId="0" borderId="5" xfId="15" applyNumberFormat="1" applyFont="1" applyFill="1" applyBorder="1" applyAlignment="1">
      <alignment horizontal="right"/>
    </xf>
    <xf numFmtId="164" fontId="1" fillId="0" borderId="6" xfId="15" applyNumberFormat="1" applyFont="1" applyFill="1" applyBorder="1" applyAlignment="1">
      <alignment horizontal="right"/>
    </xf>
    <xf numFmtId="164" fontId="1" fillId="0" borderId="8" xfId="15" applyNumberFormat="1" applyFont="1" applyFill="1" applyBorder="1" applyAlignment="1">
      <alignment horizontal="right"/>
    </xf>
    <xf numFmtId="0" fontId="7" fillId="3" borderId="9" xfId="0" applyFont="1" applyFill="1" applyBorder="1" applyAlignment="1">
      <alignment horizontal="left" vertical="center" wrapText="1"/>
    </xf>
    <xf numFmtId="164" fontId="1" fillId="0" borderId="10" xfId="15" applyNumberFormat="1" applyFont="1" applyFill="1" applyBorder="1" applyAlignment="1">
      <alignment horizontal="right"/>
    </xf>
    <xf numFmtId="164" fontId="1" fillId="0" borderId="11" xfId="15" applyNumberFormat="1" applyFont="1" applyFill="1" applyBorder="1" applyAlignment="1">
      <alignment horizontal="right"/>
    </xf>
    <xf numFmtId="164" fontId="1" fillId="0" borderId="12" xfId="15" applyNumberFormat="1" applyFont="1" applyFill="1" applyBorder="1" applyAlignment="1">
      <alignment horizontal="right"/>
    </xf>
    <xf numFmtId="0" fontId="1" fillId="5" borderId="0" xfId="0" applyFont="1" applyFill="1"/>
    <xf numFmtId="164" fontId="1" fillId="5" borderId="0" xfId="15" applyNumberFormat="1" applyFont="1" applyFill="1" applyBorder="1"/>
    <xf numFmtId="0" fontId="7" fillId="2" borderId="13" xfId="21" applyFont="1" applyFill="1" applyBorder="1" applyAlignment="1">
      <alignment horizontal="center" vertical="center" wrapText="1"/>
      <protection/>
    </xf>
    <xf numFmtId="164" fontId="1" fillId="0" borderId="13" xfId="15" applyNumberFormat="1" applyFont="1" applyFill="1" applyBorder="1" applyAlignment="1">
      <alignment horizontal="right"/>
    </xf>
    <xf numFmtId="0" fontId="1" fillId="0" borderId="14" xfId="0" applyFont="1" applyBorder="1"/>
    <xf numFmtId="0" fontId="7" fillId="2" borderId="14" xfId="0" applyFont="1" applyFill="1" applyBorder="1" applyAlignment="1">
      <alignment horizontal="center" vertical="center" wrapText="1"/>
    </xf>
    <xf numFmtId="0" fontId="7" fillId="2" borderId="15" xfId="21" applyFont="1" applyFill="1" applyBorder="1" applyAlignment="1">
      <alignment horizontal="center" vertical="center" wrapText="1"/>
      <protection/>
    </xf>
    <xf numFmtId="0" fontId="7" fillId="2" borderId="16" xfId="21" applyFont="1" applyFill="1" applyBorder="1" applyAlignment="1">
      <alignment horizontal="center" vertical="center" wrapText="1"/>
      <protection/>
    </xf>
    <xf numFmtId="164" fontId="1" fillId="0" borderId="17" xfId="15" applyNumberFormat="1" applyFont="1" applyFill="1" applyBorder="1" applyAlignment="1">
      <alignment horizontal="right"/>
    </xf>
    <xf numFmtId="9" fontId="1" fillId="0" borderId="17" xfId="15" applyFont="1" applyFill="1" applyBorder="1" applyAlignment="1">
      <alignment horizontal="right"/>
    </xf>
    <xf numFmtId="164" fontId="1" fillId="0" borderId="18" xfId="15" applyNumberFormat="1" applyFont="1" applyFill="1" applyBorder="1" applyAlignment="1">
      <alignment horizontal="right"/>
    </xf>
    <xf numFmtId="0" fontId="6" fillId="0" borderId="0" xfId="0" applyFont="1" applyAlignment="1">
      <alignment wrapText="1"/>
    </xf>
    <xf numFmtId="0" fontId="8" fillId="5" borderId="0" xfId="0" applyFont="1" applyFill="1"/>
    <xf numFmtId="0" fontId="7" fillId="2" borderId="19" xfId="0" applyFont="1" applyFill="1" applyBorder="1" applyAlignment="1">
      <alignment horizontal="center" vertical="center"/>
    </xf>
    <xf numFmtId="0" fontId="7" fillId="3" borderId="19" xfId="0" applyFont="1" applyFill="1" applyBorder="1" applyAlignment="1">
      <alignment horizontal="left" vertical="center" wrapText="1"/>
    </xf>
    <xf numFmtId="17" fontId="7" fillId="5" borderId="0" xfId="0" applyNumberFormat="1" applyFont="1" applyFill="1" applyAlignment="1">
      <alignment horizontal="center" vertical="center" wrapText="1"/>
    </xf>
    <xf numFmtId="0" fontId="7" fillId="5" borderId="0" xfId="0" applyFont="1" applyFill="1" applyAlignment="1">
      <alignment horizontal="center" vertical="center" wrapText="1"/>
    </xf>
    <xf numFmtId="164" fontId="1" fillId="5" borderId="0" xfId="22" applyNumberFormat="1" applyFont="1" applyFill="1" applyBorder="1"/>
    <xf numFmtId="0" fontId="8" fillId="5" borderId="0" xfId="21" applyFont="1" applyFill="1">
      <alignment/>
      <protection/>
    </xf>
    <xf numFmtId="164" fontId="8" fillId="5" borderId="0" xfId="21" applyNumberFormat="1" applyFont="1" applyFill="1">
      <alignment/>
      <protection/>
    </xf>
    <xf numFmtId="3" fontId="8" fillId="5" borderId="0" xfId="21" applyNumberFormat="1" applyFont="1" applyFill="1">
      <alignment/>
      <protection/>
    </xf>
    <xf numFmtId="0" fontId="9" fillId="5" borderId="0" xfId="0" applyFont="1" applyFill="1" applyAlignment="1">
      <alignment horizontal="center" vertical="center" wrapText="1"/>
    </xf>
    <xf numFmtId="9" fontId="8" fillId="5" borderId="0" xfId="21" applyNumberFormat="1" applyFont="1" applyFill="1">
      <alignment/>
      <protection/>
    </xf>
    <xf numFmtId="1" fontId="8" fillId="5" borderId="0" xfId="21" applyNumberFormat="1" applyFont="1" applyFill="1">
      <alignment/>
      <protection/>
    </xf>
    <xf numFmtId="0" fontId="7" fillId="2" borderId="7" xfId="21" applyFont="1" applyFill="1" applyBorder="1" applyAlignment="1">
      <alignment horizontal="center" vertical="center"/>
      <protection/>
    </xf>
    <xf numFmtId="0" fontId="7" fillId="2" borderId="5" xfId="21" applyFont="1" applyFill="1" applyBorder="1" applyAlignment="1">
      <alignment horizontal="center" vertical="center"/>
      <protection/>
    </xf>
    <xf numFmtId="0" fontId="7" fillId="2" borderId="20" xfId="21" applyFont="1" applyFill="1" applyBorder="1" applyAlignment="1">
      <alignment horizontal="center" vertical="center"/>
      <protection/>
    </xf>
    <xf numFmtId="0" fontId="7" fillId="3" borderId="21" xfId="0" applyFont="1" applyFill="1" applyBorder="1" applyAlignment="1">
      <alignment horizontal="left" vertical="center" wrapText="1"/>
    </xf>
    <xf numFmtId="3" fontId="7" fillId="3" borderId="22" xfId="0" applyNumberFormat="1" applyFont="1" applyFill="1" applyBorder="1" applyAlignment="1">
      <alignment horizontal="right" vertical="center" wrapText="1"/>
    </xf>
    <xf numFmtId="3" fontId="7" fillId="3" borderId="23" xfId="0" applyNumberFormat="1" applyFont="1" applyFill="1" applyBorder="1" applyAlignment="1">
      <alignment horizontal="right" vertical="center" wrapText="1"/>
    </xf>
    <xf numFmtId="3" fontId="7" fillId="3" borderId="24" xfId="0" applyNumberFormat="1" applyFont="1" applyFill="1" applyBorder="1" applyAlignment="1">
      <alignment horizontal="right" vertical="center" wrapText="1"/>
    </xf>
    <xf numFmtId="166" fontId="7" fillId="3" borderId="25" xfId="24" applyFont="1" applyFill="1" applyBorder="1" applyAlignment="1">
      <alignment horizontal="right"/>
    </xf>
    <xf numFmtId="0" fontId="7" fillId="0" borderId="26" xfId="21" applyFont="1" applyBorder="1" applyAlignment="1">
      <alignment horizontal="left" vertical="center"/>
      <protection/>
    </xf>
    <xf numFmtId="169" fontId="1" fillId="0" borderId="27" xfId="24" applyNumberFormat="1" applyFont="1" applyFill="1" applyBorder="1" applyAlignment="1">
      <alignment horizontal="right"/>
    </xf>
    <xf numFmtId="169" fontId="1" fillId="0" borderId="26" xfId="24" applyNumberFormat="1" applyFont="1" applyFill="1" applyBorder="1" applyAlignment="1">
      <alignment horizontal="right"/>
    </xf>
    <xf numFmtId="169" fontId="1" fillId="0" borderId="28" xfId="24" applyNumberFormat="1" applyFont="1" applyFill="1" applyBorder="1" applyAlignment="1">
      <alignment horizontal="right"/>
    </xf>
    <xf numFmtId="166" fontId="1" fillId="0" borderId="29" xfId="24" applyFont="1" applyBorder="1" applyAlignment="1">
      <alignment horizontal="right"/>
    </xf>
    <xf numFmtId="9" fontId="1" fillId="0" borderId="0" xfId="15" applyFont="1"/>
    <xf numFmtId="0" fontId="7" fillId="0" borderId="30" xfId="21" applyFont="1" applyBorder="1" applyAlignment="1">
      <alignment horizontal="left" vertical="center"/>
      <protection/>
    </xf>
    <xf numFmtId="169" fontId="1" fillId="0" borderId="31" xfId="24" applyNumberFormat="1" applyFont="1" applyFill="1" applyBorder="1" applyAlignment="1">
      <alignment horizontal="right"/>
    </xf>
    <xf numFmtId="169" fontId="1" fillId="0" borderId="30" xfId="24" applyNumberFormat="1" applyFont="1" applyFill="1" applyBorder="1" applyAlignment="1">
      <alignment horizontal="right"/>
    </xf>
    <xf numFmtId="166" fontId="1" fillId="0" borderId="32" xfId="24" applyFont="1" applyFill="1" applyBorder="1" applyAlignment="1">
      <alignment horizontal="right"/>
    </xf>
    <xf numFmtId="166" fontId="1" fillId="0" borderId="32" xfId="24" applyFont="1" applyBorder="1" applyAlignment="1">
      <alignment horizontal="right"/>
    </xf>
    <xf numFmtId="169" fontId="1" fillId="5" borderId="26" xfId="24" applyNumberFormat="1" applyFont="1" applyFill="1" applyBorder="1" applyAlignment="1">
      <alignment horizontal="right"/>
    </xf>
    <xf numFmtId="169" fontId="1" fillId="5" borderId="28" xfId="24" applyNumberFormat="1" applyFont="1" applyFill="1" applyBorder="1" applyAlignment="1">
      <alignment horizontal="right"/>
    </xf>
    <xf numFmtId="0" fontId="7" fillId="0" borderId="33" xfId="21" applyFont="1" applyBorder="1" applyAlignment="1">
      <alignment horizontal="left" vertical="center"/>
      <protection/>
    </xf>
    <xf numFmtId="169" fontId="1" fillId="0" borderId="34" xfId="24" applyNumberFormat="1" applyFont="1" applyFill="1" applyBorder="1" applyAlignment="1">
      <alignment horizontal="right"/>
    </xf>
    <xf numFmtId="169" fontId="1" fillId="0" borderId="33" xfId="24" applyNumberFormat="1" applyFont="1" applyFill="1" applyBorder="1" applyAlignment="1">
      <alignment horizontal="right"/>
    </xf>
    <xf numFmtId="169" fontId="1" fillId="0" borderId="0" xfId="24" applyNumberFormat="1" applyFont="1" applyFill="1" applyBorder="1" applyAlignment="1">
      <alignment horizontal="right"/>
    </xf>
    <xf numFmtId="169" fontId="1" fillId="0" borderId="35" xfId="24" applyNumberFormat="1" applyFont="1" applyFill="1" applyBorder="1" applyAlignment="1">
      <alignment horizontal="right"/>
    </xf>
    <xf numFmtId="0" fontId="7" fillId="0" borderId="36" xfId="21" applyFont="1" applyBorder="1" applyAlignment="1">
      <alignment horizontal="left" vertical="center"/>
      <protection/>
    </xf>
    <xf numFmtId="169" fontId="1" fillId="0" borderId="37" xfId="24" applyNumberFormat="1" applyFont="1" applyFill="1" applyBorder="1" applyAlignment="1">
      <alignment horizontal="right"/>
    </xf>
    <xf numFmtId="169" fontId="1" fillId="0" borderId="36" xfId="24" applyNumberFormat="1" applyFont="1" applyFill="1" applyBorder="1" applyAlignment="1">
      <alignment horizontal="right"/>
    </xf>
    <xf numFmtId="169" fontId="1" fillId="0" borderId="38" xfId="24" applyNumberFormat="1" applyFont="1" applyFill="1" applyBorder="1" applyAlignment="1">
      <alignment horizontal="right"/>
    </xf>
    <xf numFmtId="166" fontId="1" fillId="0" borderId="7" xfId="24" applyFont="1" applyFill="1" applyBorder="1" applyAlignment="1">
      <alignment horizontal="right"/>
    </xf>
    <xf numFmtId="169" fontId="1" fillId="0" borderId="39" xfId="24" applyNumberFormat="1" applyFont="1" applyFill="1" applyBorder="1" applyAlignment="1">
      <alignment horizontal="right"/>
    </xf>
    <xf numFmtId="169" fontId="1" fillId="0" borderId="40" xfId="24" applyNumberFormat="1" applyFont="1" applyFill="1" applyBorder="1" applyAlignment="1">
      <alignment horizontal="right"/>
    </xf>
    <xf numFmtId="169" fontId="1" fillId="0" borderId="41" xfId="24" applyNumberFormat="1" applyFont="1" applyFill="1" applyBorder="1" applyAlignment="1">
      <alignment horizontal="right"/>
    </xf>
    <xf numFmtId="166" fontId="1" fillId="0" borderId="42" xfId="24" applyFont="1" applyFill="1" applyBorder="1" applyAlignment="1">
      <alignment horizontal="right"/>
    </xf>
    <xf numFmtId="0" fontId="7" fillId="0" borderId="30" xfId="21" applyFont="1" applyBorder="1" applyAlignment="1">
      <alignment horizontal="left" vertical="center" wrapText="1"/>
      <protection/>
    </xf>
    <xf numFmtId="169" fontId="1" fillId="0" borderId="43" xfId="24" applyNumberFormat="1" applyFont="1" applyFill="1" applyBorder="1" applyAlignment="1">
      <alignment horizontal="right"/>
    </xf>
    <xf numFmtId="169" fontId="1" fillId="0" borderId="44" xfId="24" applyNumberFormat="1" applyFont="1" applyFill="1" applyBorder="1" applyAlignment="1">
      <alignment horizontal="right"/>
    </xf>
    <xf numFmtId="169" fontId="1" fillId="0" borderId="45" xfId="24" applyNumberFormat="1" applyFont="1" applyFill="1" applyBorder="1" applyAlignment="1">
      <alignment horizontal="right"/>
    </xf>
    <xf numFmtId="0" fontId="7" fillId="0" borderId="46" xfId="21" applyFont="1" applyBorder="1" applyAlignment="1">
      <alignment horizontal="left" vertical="center"/>
      <protection/>
    </xf>
    <xf numFmtId="169" fontId="1" fillId="0" borderId="47" xfId="24" applyNumberFormat="1" applyFont="1" applyFill="1" applyBorder="1" applyAlignment="1">
      <alignment horizontal="right"/>
    </xf>
    <xf numFmtId="169" fontId="1" fillId="0" borderId="48" xfId="24" applyNumberFormat="1" applyFont="1" applyFill="1" applyBorder="1" applyAlignment="1">
      <alignment horizontal="right"/>
    </xf>
    <xf numFmtId="169" fontId="1" fillId="0" borderId="49" xfId="24" applyNumberFormat="1" applyFont="1" applyFill="1" applyBorder="1" applyAlignment="1">
      <alignment horizontal="right"/>
    </xf>
    <xf numFmtId="169" fontId="1" fillId="0" borderId="46" xfId="24" applyNumberFormat="1" applyFont="1" applyFill="1" applyBorder="1" applyAlignment="1">
      <alignment horizontal="right"/>
    </xf>
    <xf numFmtId="166" fontId="1" fillId="0" borderId="7" xfId="24" applyFont="1" applyBorder="1" applyAlignment="1">
      <alignment horizontal="right"/>
    </xf>
    <xf numFmtId="169" fontId="1" fillId="0" borderId="50" xfId="24" applyNumberFormat="1" applyFont="1" applyFill="1" applyBorder="1" applyAlignment="1">
      <alignment horizontal="right"/>
    </xf>
    <xf numFmtId="169" fontId="1" fillId="0" borderId="51" xfId="24" applyNumberFormat="1" applyFont="1" applyFill="1" applyBorder="1" applyAlignment="1">
      <alignment horizontal="right"/>
    </xf>
    <xf numFmtId="169" fontId="1" fillId="0" borderId="52" xfId="24" applyNumberFormat="1" applyFont="1" applyFill="1" applyBorder="1" applyAlignment="1">
      <alignment horizontal="right"/>
    </xf>
    <xf numFmtId="0" fontId="7" fillId="0" borderId="26" xfId="21" applyFont="1" applyBorder="1" applyAlignment="1">
      <alignment horizontal="left" vertical="center" wrapText="1"/>
      <protection/>
    </xf>
    <xf numFmtId="166" fontId="1" fillId="0" borderId="11" xfId="24" applyFont="1" applyBorder="1" applyAlignment="1">
      <alignment horizontal="right"/>
    </xf>
    <xf numFmtId="0" fontId="7" fillId="2" borderId="9" xfId="21" applyFont="1" applyFill="1" applyBorder="1" applyAlignment="1">
      <alignment horizontal="center" vertical="center"/>
      <protection/>
    </xf>
    <xf numFmtId="0" fontId="7" fillId="2" borderId="53" xfId="21" applyFont="1" applyFill="1" applyBorder="1" applyAlignment="1">
      <alignment horizontal="center" vertical="center"/>
      <protection/>
    </xf>
    <xf numFmtId="0" fontId="7" fillId="0" borderId="26" xfId="21" applyFont="1" applyBorder="1" applyAlignment="1">
      <alignment horizontal="center" vertical="center"/>
      <protection/>
    </xf>
    <xf numFmtId="0" fontId="7" fillId="0" borderId="54" xfId="21" applyFont="1" applyBorder="1" applyAlignment="1">
      <alignment horizontal="left" vertical="center"/>
      <protection/>
    </xf>
    <xf numFmtId="166" fontId="1" fillId="0" borderId="55" xfId="24" applyFont="1" applyBorder="1" applyAlignment="1">
      <alignment horizontal="right"/>
    </xf>
    <xf numFmtId="0" fontId="7" fillId="0" borderId="30" xfId="21" applyFont="1" applyBorder="1" applyAlignment="1">
      <alignment horizontal="center" vertical="center"/>
      <protection/>
    </xf>
    <xf numFmtId="166" fontId="1" fillId="0" borderId="27" xfId="24" applyFont="1" applyBorder="1" applyAlignment="1">
      <alignment horizontal="right"/>
    </xf>
    <xf numFmtId="166" fontId="1" fillId="0" borderId="27" xfId="24" applyFont="1" applyFill="1" applyBorder="1" applyAlignment="1">
      <alignment horizontal="right"/>
    </xf>
    <xf numFmtId="0" fontId="7" fillId="0" borderId="46" xfId="21" applyFont="1" applyBorder="1" applyAlignment="1">
      <alignment horizontal="center" vertical="center"/>
      <protection/>
    </xf>
    <xf numFmtId="0" fontId="7" fillId="0" borderId="56" xfId="21" applyFont="1" applyBorder="1" applyAlignment="1">
      <alignment horizontal="left" vertical="center"/>
      <protection/>
    </xf>
    <xf numFmtId="166" fontId="1" fillId="0" borderId="57" xfId="24" applyFont="1" applyBorder="1" applyAlignment="1">
      <alignment horizontal="right"/>
    </xf>
    <xf numFmtId="0" fontId="7" fillId="0" borderId="0" xfId="0" applyFont="1" applyAlignment="1">
      <alignment horizontal="center" vertical="center"/>
    </xf>
    <xf numFmtId="165" fontId="1" fillId="0" borderId="58" xfId="21" applyNumberFormat="1" applyBorder="1" applyAlignment="1">
      <alignment horizontal="right" vertical="center"/>
      <protection/>
    </xf>
    <xf numFmtId="0" fontId="1" fillId="6" borderId="0" xfId="21" applyFill="1">
      <alignment/>
      <protection/>
    </xf>
    <xf numFmtId="0" fontId="1" fillId="0" borderId="0" xfId="21">
      <alignment/>
      <protection/>
    </xf>
    <xf numFmtId="167" fontId="1" fillId="0" borderId="58" xfId="21" applyNumberFormat="1" applyBorder="1" applyAlignment="1">
      <alignment horizontal="right" vertical="center"/>
      <protection/>
    </xf>
    <xf numFmtId="167" fontId="1" fillId="0" borderId="29" xfId="21" applyNumberFormat="1" applyBorder="1" applyAlignment="1">
      <alignment horizontal="right" vertical="center"/>
      <protection/>
    </xf>
    <xf numFmtId="167" fontId="1" fillId="0" borderId="59" xfId="21" applyNumberFormat="1" applyBorder="1" applyAlignment="1">
      <alignment horizontal="right" vertical="center"/>
      <protection/>
    </xf>
    <xf numFmtId="167" fontId="1" fillId="0" borderId="60" xfId="21" applyNumberFormat="1" applyBorder="1" applyAlignment="1">
      <alignment horizontal="right" vertical="center"/>
      <protection/>
    </xf>
    <xf numFmtId="167" fontId="1" fillId="0" borderId="32" xfId="21" applyNumberFormat="1" applyBorder="1" applyAlignment="1">
      <alignment horizontal="right" vertical="center"/>
      <protection/>
    </xf>
    <xf numFmtId="167" fontId="1" fillId="0" borderId="61" xfId="21" applyNumberFormat="1" applyBorder="1" applyAlignment="1">
      <alignment horizontal="right" vertical="center"/>
      <protection/>
    </xf>
    <xf numFmtId="167" fontId="1" fillId="0" borderId="4" xfId="21" applyNumberFormat="1" applyBorder="1" applyAlignment="1">
      <alignment horizontal="right" vertical="center"/>
      <protection/>
    </xf>
    <xf numFmtId="0" fontId="1" fillId="5" borderId="0" xfId="21" applyFill="1">
      <alignment/>
      <protection/>
    </xf>
    <xf numFmtId="1" fontId="1" fillId="5" borderId="0" xfId="21" applyNumberFormat="1" applyFill="1">
      <alignment/>
      <protection/>
    </xf>
    <xf numFmtId="3" fontId="1" fillId="0" borderId="17" xfId="21" applyNumberFormat="1" applyBorder="1" applyAlignment="1">
      <alignment horizontal="right" vertical="center"/>
      <protection/>
    </xf>
    <xf numFmtId="3" fontId="1" fillId="0" borderId="62" xfId="21" applyNumberFormat="1" applyBorder="1" applyAlignment="1">
      <alignment horizontal="right" vertical="center"/>
      <protection/>
    </xf>
    <xf numFmtId="3" fontId="1" fillId="0" borderId="3" xfId="21" applyNumberFormat="1" applyBorder="1" applyAlignment="1">
      <alignment horizontal="right" vertical="center"/>
      <protection/>
    </xf>
    <xf numFmtId="3" fontId="1" fillId="0" borderId="6" xfId="21" applyNumberFormat="1" applyBorder="1" applyAlignment="1">
      <alignment horizontal="right" vertical="center"/>
      <protection/>
    </xf>
    <xf numFmtId="3" fontId="1" fillId="0" borderId="7" xfId="21" applyNumberFormat="1" applyBorder="1" applyAlignment="1">
      <alignment horizontal="right" vertical="center"/>
      <protection/>
    </xf>
    <xf numFmtId="3" fontId="1" fillId="0" borderId="5" xfId="21" applyNumberFormat="1" applyBorder="1" applyAlignment="1">
      <alignment horizontal="right" vertical="center"/>
      <protection/>
    </xf>
    <xf numFmtId="3" fontId="1" fillId="0" borderId="18" xfId="21" applyNumberFormat="1" applyBorder="1" applyAlignment="1">
      <alignment horizontal="right" vertical="center"/>
      <protection/>
    </xf>
    <xf numFmtId="3" fontId="1" fillId="0" borderId="32" xfId="21" applyNumberFormat="1" applyBorder="1" applyAlignment="1">
      <alignment horizontal="right" vertical="center"/>
      <protection/>
    </xf>
    <xf numFmtId="3" fontId="1" fillId="0" borderId="4" xfId="21" applyNumberFormat="1" applyBorder="1" applyAlignment="1">
      <alignment horizontal="right" vertical="center"/>
      <protection/>
    </xf>
    <xf numFmtId="3" fontId="1" fillId="0" borderId="10" xfId="21" applyNumberFormat="1" applyBorder="1" applyAlignment="1">
      <alignment horizontal="right" vertical="center"/>
      <protection/>
    </xf>
    <xf numFmtId="3" fontId="1" fillId="0" borderId="11" xfId="21" applyNumberFormat="1" applyBorder="1" applyAlignment="1">
      <alignment horizontal="right" vertical="center"/>
      <protection/>
    </xf>
    <xf numFmtId="3" fontId="1" fillId="0" borderId="9" xfId="21" applyNumberFormat="1" applyBorder="1" applyAlignment="1">
      <alignment horizontal="right" vertical="center"/>
      <protection/>
    </xf>
    <xf numFmtId="165" fontId="1" fillId="0" borderId="22" xfId="21" applyNumberFormat="1" applyBorder="1" applyAlignment="1">
      <alignment horizontal="right" vertical="center"/>
      <protection/>
    </xf>
    <xf numFmtId="10" fontId="1" fillId="5" borderId="0" xfId="21" applyNumberFormat="1" applyFill="1">
      <alignment/>
      <protection/>
    </xf>
    <xf numFmtId="9" fontId="1" fillId="5" borderId="0" xfId="21" applyNumberFormat="1" applyFill="1">
      <alignment/>
      <protection/>
    </xf>
    <xf numFmtId="164" fontId="1" fillId="5" borderId="0" xfId="21" applyNumberFormat="1" applyFill="1">
      <alignment/>
      <protection/>
    </xf>
    <xf numFmtId="0" fontId="1" fillId="0" borderId="0" xfId="21" applyAlignment="1" quotePrefix="1">
      <alignment horizontal="right"/>
      <protection/>
    </xf>
    <xf numFmtId="0" fontId="1" fillId="0" borderId="0" xfId="21" applyAlignment="1">
      <alignment horizontal="center" vertical="center"/>
      <protection/>
    </xf>
    <xf numFmtId="0" fontId="1" fillId="0" borderId="28" xfId="21" applyBorder="1" applyAlignment="1">
      <alignment horizontal="center" vertical="center"/>
      <protection/>
    </xf>
    <xf numFmtId="3" fontId="1" fillId="0" borderId="27" xfId="21" applyNumberFormat="1" applyBorder="1" applyAlignment="1">
      <alignment horizontal="right" vertical="center"/>
      <protection/>
    </xf>
    <xf numFmtId="3" fontId="1" fillId="0" borderId="26" xfId="21" applyNumberFormat="1" applyBorder="1" applyAlignment="1">
      <alignment horizontal="right" vertical="center"/>
      <protection/>
    </xf>
    <xf numFmtId="3" fontId="1" fillId="0" borderId="28" xfId="21" applyNumberFormat="1" applyBorder="1" applyAlignment="1">
      <alignment horizontal="right" vertical="center"/>
      <protection/>
    </xf>
    <xf numFmtId="3" fontId="1" fillId="0" borderId="40" xfId="21" applyNumberFormat="1" applyBorder="1" applyAlignment="1">
      <alignment horizontal="right" vertical="center"/>
      <protection/>
    </xf>
    <xf numFmtId="3" fontId="1" fillId="0" borderId="0" xfId="21" applyNumberFormat="1" applyAlignment="1">
      <alignment horizontal="center" vertical="center"/>
      <protection/>
    </xf>
    <xf numFmtId="3" fontId="1" fillId="0" borderId="0" xfId="21" applyNumberFormat="1">
      <alignment/>
      <protection/>
    </xf>
    <xf numFmtId="0" fontId="1" fillId="0" borderId="63" xfId="21" applyBorder="1" applyAlignment="1">
      <alignment horizontal="center" vertical="center"/>
      <protection/>
    </xf>
    <xf numFmtId="3" fontId="1" fillId="0" borderId="44" xfId="21" applyNumberFormat="1" applyBorder="1" applyAlignment="1">
      <alignment horizontal="right" vertical="center"/>
      <protection/>
    </xf>
    <xf numFmtId="3" fontId="1" fillId="0" borderId="35" xfId="21" applyNumberFormat="1" applyBorder="1" applyAlignment="1">
      <alignment horizontal="right" vertical="center"/>
      <protection/>
    </xf>
    <xf numFmtId="0" fontId="1" fillId="0" borderId="38" xfId="21" applyBorder="1" applyAlignment="1">
      <alignment horizontal="center" vertical="center"/>
      <protection/>
    </xf>
    <xf numFmtId="3" fontId="1" fillId="0" borderId="37" xfId="21" applyNumberFormat="1" applyBorder="1" applyAlignment="1">
      <alignment horizontal="right" vertical="center"/>
      <protection/>
    </xf>
    <xf numFmtId="3" fontId="1" fillId="0" borderId="36" xfId="21" applyNumberFormat="1" applyBorder="1" applyAlignment="1">
      <alignment horizontal="right" vertical="center"/>
      <protection/>
    </xf>
    <xf numFmtId="3" fontId="1" fillId="0" borderId="38" xfId="21" applyNumberFormat="1" applyBorder="1" applyAlignment="1">
      <alignment horizontal="right" vertical="center"/>
      <protection/>
    </xf>
    <xf numFmtId="3" fontId="1" fillId="0" borderId="64" xfId="21" applyNumberFormat="1" applyBorder="1" applyAlignment="1">
      <alignment horizontal="right" vertical="center"/>
      <protection/>
    </xf>
    <xf numFmtId="0" fontId="1" fillId="0" borderId="0" xfId="21" applyAlignment="1">
      <alignment horizontal="left"/>
      <protection/>
    </xf>
    <xf numFmtId="167" fontId="1" fillId="7" borderId="18" xfId="21" applyNumberFormat="1" applyFill="1" applyBorder="1" applyAlignment="1">
      <alignment horizontal="right" vertical="center"/>
      <protection/>
    </xf>
    <xf numFmtId="167" fontId="1" fillId="7" borderId="32" xfId="21" applyNumberFormat="1" applyFill="1" applyBorder="1" applyAlignment="1">
      <alignment horizontal="right" vertical="center"/>
      <protection/>
    </xf>
    <xf numFmtId="0" fontId="1" fillId="7" borderId="0" xfId="0" applyFont="1" applyFill="1"/>
    <xf numFmtId="0" fontId="7" fillId="0" borderId="0" xfId="21" applyFont="1" applyAlignment="1">
      <alignment horizontal="left" vertical="center"/>
      <protection/>
    </xf>
    <xf numFmtId="0" fontId="1" fillId="0" borderId="65" xfId="21" applyBorder="1">
      <alignment/>
      <protection/>
    </xf>
    <xf numFmtId="4" fontId="12" fillId="0" borderId="0" xfId="0" applyNumberFormat="1" applyFont="1" applyAlignment="1">
      <alignment horizontal="right" vertical="center"/>
    </xf>
    <xf numFmtId="0" fontId="12" fillId="0" borderId="0" xfId="0" applyFont="1" applyAlignment="1">
      <alignment horizontal="left" vertical="center"/>
    </xf>
    <xf numFmtId="1" fontId="12" fillId="0" borderId="0" xfId="0" applyNumberFormat="1" applyFont="1" applyAlignment="1">
      <alignment horizontal="right" vertical="center"/>
    </xf>
    <xf numFmtId="1" fontId="1" fillId="0" borderId="0" xfId="0" applyNumberFormat="1" applyFont="1" applyAlignment="1">
      <alignment horizontal="right" vertical="center"/>
    </xf>
    <xf numFmtId="2" fontId="1" fillId="0" borderId="65" xfId="21" applyNumberFormat="1" applyBorder="1">
      <alignment/>
      <protection/>
    </xf>
    <xf numFmtId="0" fontId="7" fillId="2" borderId="29" xfId="21" applyFont="1" applyFill="1" applyBorder="1" applyAlignment="1">
      <alignment horizontal="center" vertical="center" wrapText="1"/>
      <protection/>
    </xf>
    <xf numFmtId="0" fontId="7" fillId="2" borderId="7" xfId="21" applyFont="1" applyFill="1" applyBorder="1" applyAlignment="1">
      <alignment horizontal="center" vertical="center" wrapText="1"/>
      <protection/>
    </xf>
    <xf numFmtId="0" fontId="1" fillId="0" borderId="0" xfId="0" applyFont="1" applyAlignment="1">
      <alignment horizontal="left"/>
    </xf>
    <xf numFmtId="0" fontId="6" fillId="0" borderId="0" xfId="21" applyFont="1" applyAlignment="1">
      <alignment horizontal="left"/>
      <protection/>
    </xf>
    <xf numFmtId="0" fontId="7" fillId="0" borderId="0" xfId="21" applyFont="1" applyAlignment="1">
      <alignment horizontal="left"/>
      <protection/>
    </xf>
    <xf numFmtId="0" fontId="1" fillId="0" borderId="14" xfId="21" applyBorder="1" applyAlignment="1">
      <alignment horizontal="left"/>
      <protection/>
    </xf>
    <xf numFmtId="0" fontId="7" fillId="2" borderId="66" xfId="21" applyFont="1" applyFill="1" applyBorder="1" applyAlignment="1">
      <alignment horizontal="center" vertical="center"/>
      <protection/>
    </xf>
    <xf numFmtId="0" fontId="7" fillId="2" borderId="33" xfId="21" applyFont="1" applyFill="1" applyBorder="1" applyAlignment="1">
      <alignment horizontal="center" vertical="center"/>
      <protection/>
    </xf>
    <xf numFmtId="0" fontId="7" fillId="2" borderId="29" xfId="21" applyFont="1" applyFill="1" applyBorder="1" applyAlignment="1">
      <alignment horizontal="center" vertical="center"/>
      <protection/>
    </xf>
    <xf numFmtId="0" fontId="7" fillId="2" borderId="60" xfId="21" applyFont="1" applyFill="1" applyBorder="1" applyAlignment="1">
      <alignment horizontal="center" vertical="center"/>
      <protection/>
    </xf>
    <xf numFmtId="0" fontId="7" fillId="2" borderId="67" xfId="21" applyFont="1" applyFill="1" applyBorder="1" applyAlignment="1">
      <alignment horizontal="center" vertical="center"/>
      <protection/>
    </xf>
    <xf numFmtId="0" fontId="7" fillId="2" borderId="59" xfId="21" applyFont="1" applyFill="1" applyBorder="1" applyAlignment="1">
      <alignment horizontal="center" vertical="center" wrapText="1"/>
      <protection/>
    </xf>
    <xf numFmtId="0" fontId="7" fillId="2" borderId="12" xfId="21" applyFont="1" applyFill="1" applyBorder="1" applyAlignment="1">
      <alignment horizontal="center" vertical="center" wrapText="1"/>
      <protection/>
    </xf>
    <xf numFmtId="0" fontId="7" fillId="2" borderId="60" xfId="21" applyFont="1" applyFill="1" applyBorder="1" applyAlignment="1">
      <alignment horizontal="center" vertical="center" wrapText="1"/>
      <protection/>
    </xf>
    <xf numFmtId="0" fontId="7" fillId="2" borderId="67" xfId="21" applyFont="1" applyFill="1" applyBorder="1" applyAlignment="1">
      <alignment horizontal="center" vertical="center" wrapText="1"/>
      <protection/>
    </xf>
    <xf numFmtId="0" fontId="1" fillId="0" borderId="0" xfId="21" applyAlignment="1">
      <alignment horizontal="left"/>
      <protection/>
    </xf>
    <xf numFmtId="0" fontId="7" fillId="2" borderId="66" xfId="21" applyFont="1" applyFill="1" applyBorder="1" applyAlignment="1">
      <alignment horizontal="center" vertical="center" wrapText="1"/>
      <protection/>
    </xf>
    <xf numFmtId="0" fontId="7" fillId="2" borderId="36" xfId="21" applyFont="1" applyFill="1" applyBorder="1" applyAlignment="1">
      <alignment horizontal="center" vertical="center" wrapText="1"/>
      <protection/>
    </xf>
    <xf numFmtId="0" fontId="7" fillId="2" borderId="53" xfId="21" applyFont="1" applyFill="1" applyBorder="1" applyAlignment="1">
      <alignment horizontal="center" vertical="center" wrapText="1"/>
      <protection/>
    </xf>
    <xf numFmtId="0" fontId="13" fillId="0" borderId="0" xfId="21" applyFont="1" applyAlignment="1">
      <alignment horizontal="left"/>
      <protection/>
    </xf>
    <xf numFmtId="0" fontId="14" fillId="6" borderId="0" xfId="21" applyFont="1" applyFill="1">
      <alignment/>
      <protection/>
    </xf>
  </cellXfs>
  <cellStyles count="11">
    <cellStyle name="Normal" xfId="0"/>
    <cellStyle name="Percent" xfId="15"/>
    <cellStyle name="Currency" xfId="16"/>
    <cellStyle name="Currency [0]" xfId="17"/>
    <cellStyle name="Comma" xfId="18"/>
    <cellStyle name="Comma [0]" xfId="19"/>
    <cellStyle name="Normal 2" xfId="20"/>
    <cellStyle name="Normal 3" xfId="21"/>
    <cellStyle name="Percent 2" xfId="22"/>
    <cellStyle name="Normal 4" xfId="23"/>
    <cellStyle name="NumberCellStyle" xfId="2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000080"/>
      <rgbColor rgb="00C0C0C0"/>
      <rgbColor rgb="00FF0000"/>
      <rgbColor rgb="00FFFF00"/>
      <rgbColor rgb="00FF00FF"/>
      <rgbColor rgb="0000FFFF"/>
      <rgbColor rgb="00800000"/>
      <rgbColor rgb="00008000"/>
      <rgbColor rgb="00000080"/>
      <rgbColor rgb="00808000"/>
      <rgbColor rgb="00800080"/>
      <rgbColor rgb="00008080"/>
      <rgbColor rgb="00C0C0C0"/>
      <rgbColor rgb="00808080"/>
      <rgbColor rgb="009D8D85"/>
      <rgbColor rgb="0074AFB6"/>
      <rgbColor rgb="00922B71"/>
      <rgbColor rgb="00026A72"/>
      <rgbColor rgb="00543F4B"/>
      <rgbColor rgb="00DFD7D1"/>
      <rgbColor rgb="00DFE1DE"/>
      <rgbColor rgb="00B2D2D6"/>
      <rgbColor rgb="009D8D85"/>
      <rgbColor rgb="0074AFB6"/>
      <rgbColor rgb="00922B71"/>
      <rgbColor rgb="00026A72"/>
      <rgbColor rgb="00543F4B"/>
      <rgbColor rgb="00DFD7D1"/>
      <rgbColor rgb="00DFE1DE"/>
      <rgbColor rgb="00B2D2D6"/>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6.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Commercial air flights, EU, 2022-2023</a:t>
            </a:r>
            <a:r>
              <a:rPr lang="en-US" cap="none" sz="1600" b="0" u="none" baseline="0">
                <a:solidFill>
                  <a:srgbClr val="000000"/>
                </a:solidFill>
                <a:latin typeface="Arial"/>
                <a:ea typeface="Arial"/>
                <a:cs typeface="Arial"/>
              </a:rPr>
              <a:t>
(% change compared to the same month in 2019)</a:t>
            </a:r>
          </a:p>
        </c:rich>
      </c:tx>
      <c:layout>
        <c:manualLayout>
          <c:xMode val="edge"/>
          <c:yMode val="edge"/>
          <c:x val="0.00525"/>
          <c:y val="0.007"/>
        </c:manualLayout>
      </c:layout>
      <c:overlay val="0"/>
      <c:spPr>
        <a:noFill/>
        <a:ln>
          <a:noFill/>
        </a:ln>
      </c:spPr>
    </c:title>
    <c:plotArea>
      <c:layout>
        <c:manualLayout>
          <c:xMode val="edge"/>
          <c:yMode val="edge"/>
          <c:x val="0.01475"/>
          <c:y val="0.102"/>
          <c:w val="0.97075"/>
          <c:h val="0.81475"/>
        </c:manualLayout>
      </c:layout>
      <c:barChart>
        <c:barDir val="col"/>
        <c:grouping val="clustered"/>
        <c:varyColors val="0"/>
        <c:ser>
          <c:idx val="0"/>
          <c:order val="0"/>
          <c:tx>
            <c:strRef>
              <c:f>'Figure 1'!$A$53</c:f>
              <c:strCache>
                <c:ptCount val="1"/>
                <c:pt idx="0">
                  <c:v>EU27</c:v>
                </c:pt>
              </c:strCache>
            </c:strRef>
          </c:tx>
          <c:spPr>
            <a:solidFill>
              <a:srgbClr val="2644A7">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dLblPos val="outEnd"/>
            <c:showLegendKey val="0"/>
            <c:showVal val="1"/>
            <c:showBubbleSize val="0"/>
            <c:showCatName val="0"/>
            <c:showSerName val="0"/>
            <c:showPercent val="0"/>
          </c:dLbls>
          <c:cat>
            <c:strRef>
              <c:f>'Figure 1'!$B$52:$V$52</c:f>
              <c:strCache/>
            </c:strRef>
          </c:cat>
          <c:val>
            <c:numRef>
              <c:f>'Figure 1'!$B$53:$V$53</c:f>
              <c:numCache/>
            </c:numRef>
          </c:val>
        </c:ser>
        <c:axId val="8089913"/>
        <c:axId val="5700354"/>
      </c:barChart>
      <c:dateAx>
        <c:axId val="8089913"/>
        <c:scaling>
          <c:orientation val="minMax"/>
        </c:scaling>
        <c:axPos val="b"/>
        <c:delete val="0"/>
        <c:numFmt formatCode="mmm\-yy" sourceLinked="1"/>
        <c:majorTickMark val="out"/>
        <c:minorTickMark val="none"/>
        <c:tickLblPos val="low"/>
        <c:spPr>
          <a:noFill/>
          <a:ln w="3175" cap="flat" cmpd="sng">
            <a:solidFill>
              <a:srgbClr val="000000"/>
            </a:solidFill>
            <a:prstDash val="solid"/>
            <a:round/>
          </a:ln>
        </c:spPr>
        <c:txPr>
          <a:bodyPr vert="horz" rot="-3600000"/>
          <a:lstStyle/>
          <a:p>
            <a:pPr>
              <a:defRPr lang="en-US" cap="none" sz="1200" b="0" i="0" u="none" baseline="0">
                <a:solidFill>
                  <a:srgbClr val="000000"/>
                </a:solidFill>
                <a:latin typeface="Arial"/>
                <a:ea typeface="Arial"/>
                <a:cs typeface="Arial"/>
              </a:defRPr>
            </a:pPr>
          </a:p>
        </c:txPr>
        <c:crossAx val="5700354"/>
        <c:crosses val="autoZero"/>
        <c:auto val="1"/>
        <c:baseTimeUnit val="months"/>
        <c:noMultiLvlLbl val="0"/>
      </c:dateAx>
      <c:valAx>
        <c:axId val="5700354"/>
        <c:scaling>
          <c:orientation val="minMax"/>
          <c:min val="-40"/>
        </c:scaling>
        <c:axPos val="l"/>
        <c:majorGridlines>
          <c:spPr>
            <a:ln w="3175" cap="flat" cmpd="sng">
              <a:solidFill>
                <a:srgbClr val="C0C0C0"/>
              </a:solidFill>
              <a:prstDash val="sysDash"/>
              <a:round/>
            </a:ln>
          </c:spPr>
        </c:majorGridlines>
        <c:delete val="0"/>
        <c:numFmt formatCode="#,##0" sourceLinked="0"/>
        <c:majorTickMark val="none"/>
        <c:minorTickMark val="none"/>
        <c:tickLblPos val="nextTo"/>
        <c:spPr>
          <a:noFill/>
          <a:ln>
            <a:noFill/>
          </a:ln>
        </c:spPr>
        <c:crossAx val="8089913"/>
        <c:crosses val="autoZero"/>
        <c:crossBetween val="between"/>
        <c:dispUnits/>
      </c:valAx>
      <c:spPr>
        <a:noFill/>
        <a:ln>
          <a:noFill/>
        </a:ln>
      </c:spPr>
    </c:plotArea>
    <c:plotVisOnly val="1"/>
    <c:dispBlanksAs val="gap"/>
    <c:showDLblsOverMax val="0"/>
  </c:chart>
  <c:spPr>
    <a:solidFill>
      <a:srgbClr val="FFFFFF"/>
    </a:solidFill>
    <a:ln w="9525">
      <a:noFill/>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7925"/>
          <c:y val="0.037"/>
          <c:w val="0.85325"/>
          <c:h val="0.88675"/>
        </c:manualLayout>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0"/>
          </c:dLbls>
          <c:cat>
            <c:strRef>
              <c:f>'Figure 2'!$N$60:$AH$60</c:f>
              <c:strCache/>
            </c:strRef>
          </c:cat>
          <c:val>
            <c:numRef>
              <c:f>'Figure 2'!$N$61:$AH$61</c:f>
              <c:numCache/>
            </c:numRef>
          </c:val>
          <c:smooth val="0"/>
        </c:ser>
        <c:marker val="1"/>
        <c:axId val="51303187"/>
        <c:axId val="59075500"/>
      </c:lineChart>
      <c:catAx>
        <c:axId val="51303187"/>
        <c:scaling>
          <c:orientation val="minMax"/>
        </c:scaling>
        <c:axPos val="b"/>
        <c:delete val="0"/>
        <c:numFmt formatCode="mmm\-yy" sourceLinked="1"/>
        <c:majorTickMark val="out"/>
        <c:minorTickMark val="none"/>
        <c:tickLblPos val="nextTo"/>
        <c:spPr>
          <a:ln w="3175">
            <a:solidFill>
              <a:srgbClr val="000000"/>
            </a:solidFill>
            <a:prstDash val="solid"/>
          </a:ln>
        </c:spPr>
        <c:txPr>
          <a:bodyPr/>
          <a:lstStyle/>
          <a:p>
            <a:pPr>
              <a:defRPr lang="en-US" cap="none" sz="1200" b="0" i="0" u="none" baseline="0">
                <a:latin typeface="Arial"/>
                <a:ea typeface="Arial"/>
                <a:cs typeface="Arial"/>
              </a:defRPr>
            </a:pPr>
          </a:p>
        </c:txPr>
        <c:crossAx val="59075500"/>
        <c:crosses val="autoZero"/>
        <c:auto val="0"/>
        <c:lblOffset val="100"/>
        <c:tickLblSkip val="1"/>
        <c:noMultiLvlLbl val="0"/>
      </c:catAx>
      <c:valAx>
        <c:axId val="59075500"/>
        <c:scaling>
          <c:orientation val="minMax"/>
          <c:min val="0"/>
        </c:scaling>
        <c:axPos val="l"/>
        <c:majorGridlines>
          <c:spPr>
            <a:ln w="3175">
              <a:solidFill>
                <a:srgbClr val="C0C0C0"/>
              </a:solidFill>
              <a:prstDash val="sysDash"/>
            </a:ln>
          </c:spPr>
        </c:majorGridlines>
        <c:delete val="0"/>
        <c:numFmt formatCode="#,##0" sourceLinked="0"/>
        <c:majorTickMark val="out"/>
        <c:minorTickMark val="none"/>
        <c:tickLblPos val="nextTo"/>
        <c:spPr>
          <a:ln w="3175">
            <a:noFill/>
            <a:prstDash val="solid"/>
          </a:ln>
        </c:spPr>
        <c:txPr>
          <a:bodyPr/>
          <a:lstStyle/>
          <a:p>
            <a:pPr>
              <a:defRPr lang="en-US" cap="none" sz="1200" b="0" i="0" u="none" baseline="0">
                <a:latin typeface="Arial"/>
                <a:ea typeface="Arial"/>
                <a:cs typeface="Arial"/>
              </a:defRPr>
            </a:pPr>
          </a:p>
        </c:txPr>
        <c:crossAx val="51303187"/>
        <c:crosses val="autoZero"/>
        <c:crossBetween val="between"/>
        <c:dispUnits/>
        <c:majorUnit val="10"/>
      </c:valAx>
      <c:spPr>
        <a:noFill/>
        <a:ln w="25400">
          <a:noFill/>
        </a:ln>
      </c:spPr>
    </c:plotArea>
    <c:plotVisOnly val="1"/>
    <c:dispBlanksAs val="gap"/>
    <c:showDLblsOverMax val="0"/>
  </c:chart>
  <c:spPr>
    <a:noFill/>
    <a:ln w="9525">
      <a:noFill/>
    </a:ln>
  </c:spPr>
  <c:txPr>
    <a:bodyPr vert="horz" rot="0"/>
    <a:lstStyle/>
    <a:p>
      <a:pPr>
        <a:defRPr lang="en-US" cap="none" sz="800" b="0" i="0" u="none" baseline="0">
          <a:solidFill>
            <a:srgbClr val="000000"/>
          </a:solidFill>
          <a:latin typeface="Arial Narrow"/>
          <a:ea typeface="Arial Narrow"/>
          <a:cs typeface="Arial Narrow"/>
        </a:defRPr>
      </a:pPr>
    </a:p>
  </c:txPr>
  <c:userShapes r:id="rId1"/>
  <c:lang xmlns:c="http://schemas.openxmlformats.org/drawingml/2006/chart" val="en-US"/>
  <c:printSettings xmlns:c="http://schemas.openxmlformats.org/drawingml/2006/chart">
    <c:headerFooter alignWithMargins="0">
      <c:oddHeader>&amp;A</c:oddHeader>
      <c:oddFooter>Page &amp;P</c:oddFooter>
    </c:headerFooter>
    <c:pageMargins b="1" l="0.75000000000000033" r="0.75000000000000033" t="1" header="0.5" footer="0.5"/>
    <c:pageSetup paperSize="9" orientation="landscape" verticalDpi="1200"/>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8575"/>
          <c:y val="0.02275"/>
          <c:w val="0.798"/>
          <c:h val="0.9532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chemeClr val="accent1"/>
              </a:solidFill>
              <a:ln w="19050">
                <a:solidFill>
                  <a:schemeClr val="bg1"/>
                </a:solidFill>
              </a:ln>
            </c:spPr>
          </c:dPt>
          <c:dPt>
            <c:idx val="1"/>
            <c:spPr>
              <a:solidFill>
                <a:schemeClr val="accent2"/>
              </a:solidFill>
              <a:ln w="19050">
                <a:solidFill>
                  <a:schemeClr val="bg1"/>
                </a:solidFill>
              </a:ln>
            </c:spPr>
          </c:dPt>
          <c:dPt>
            <c:idx val="2"/>
            <c:spPr>
              <a:solidFill>
                <a:schemeClr val="accent3"/>
              </a:solidFill>
              <a:ln w="19050">
                <a:solidFill>
                  <a:schemeClr val="bg1"/>
                </a:solidFill>
              </a:ln>
            </c:spPr>
          </c:dPt>
          <c:dLbls>
            <c:numFmt formatCode="General" sourceLinked="1"/>
            <c:showLegendKey val="0"/>
            <c:showVal val="0"/>
            <c:showBubbleSize val="0"/>
            <c:showCatName val="0"/>
            <c:showSerName val="0"/>
            <c:showLeaderLines val="0"/>
            <c:showPercent val="0"/>
          </c:dLbls>
          <c:cat>
            <c:strRef>
              <c:f>'Figure 2'!$A$75:$A$77</c:f>
              <c:strCache/>
            </c:strRef>
          </c:cat>
          <c:val>
            <c:numRef>
              <c:f>'Figure 2'!$B$75:$B$77</c:f>
              <c:numCache/>
            </c:numRef>
          </c:val>
        </c:ser>
        <c:ser>
          <c:idx val="1"/>
          <c:order val="1"/>
          <c:explosion val="0"/>
          <c:extLst>
            <c:ext xmlns:c14="http://schemas.microsoft.com/office/drawing/2007/8/2/chart" uri="{6F2FDCE9-48DA-4B69-8628-5D25D57E5C99}">
              <c14:invertSolidFillFmt>
                <c14:spPr>
                  <a:solidFill>
                    <a:srgbClr val="000000"/>
                  </a:solidFill>
                </c14:spPr>
              </c14:invertSolidFillFmt>
            </c:ext>
          </c:extLst>
          <c:dPt>
            <c:idx val="0"/>
            <c:spPr>
              <a:solidFill>
                <a:schemeClr val="accent1"/>
              </a:solidFill>
              <a:ln w="19050">
                <a:solidFill>
                  <a:schemeClr val="bg1"/>
                </a:solidFill>
              </a:ln>
            </c:spPr>
          </c:dPt>
          <c:dPt>
            <c:idx val="1"/>
            <c:spPr>
              <a:solidFill>
                <a:schemeClr val="accent2"/>
              </a:solidFill>
              <a:ln w="19050">
                <a:solidFill>
                  <a:schemeClr val="bg1"/>
                </a:solidFill>
              </a:ln>
            </c:spPr>
          </c:dPt>
          <c:dPt>
            <c:idx val="2"/>
            <c:spPr>
              <a:solidFill>
                <a:schemeClr val="accent3"/>
              </a:solidFill>
              <a:ln w="19050">
                <a:solidFill>
                  <a:schemeClr val="bg1"/>
                </a:solidFill>
              </a:ln>
            </c:spPr>
          </c:dPt>
          <c:dLbls>
            <c:numFmt formatCode="General" sourceLinked="1"/>
            <c:showLegendKey val="0"/>
            <c:showVal val="0"/>
            <c:showBubbleSize val="0"/>
            <c:showCatName val="0"/>
            <c:showSerName val="0"/>
            <c:showLeaderLines val="0"/>
            <c:showPercent val="0"/>
          </c:dLbls>
          <c:cat>
            <c:strRef>
              <c:f>'Figure 2'!$A$75:$A$77</c:f>
              <c:strCache/>
            </c:strRef>
          </c:cat>
          <c:val>
            <c:numRef>
              <c:f>'Figure 2'!$C$75:$C$77</c:f>
              <c:numCache/>
            </c:numRef>
          </c:val>
        </c:ser>
        <c:ser>
          <c:idx val="2"/>
          <c:order val="2"/>
          <c:explosion val="0"/>
          <c:extLst>
            <c:ext xmlns:c14="http://schemas.microsoft.com/office/drawing/2007/8/2/chart" uri="{6F2FDCE9-48DA-4B69-8628-5D25D57E5C99}">
              <c14:invertSolidFillFmt>
                <c14:spPr>
                  <a:solidFill>
                    <a:srgbClr val="000000"/>
                  </a:solidFill>
                </c14:spPr>
              </c14:invertSolidFillFmt>
            </c:ext>
          </c:extLst>
          <c:dPt>
            <c:idx val="0"/>
            <c:spPr>
              <a:solidFill>
                <a:schemeClr val="accent1"/>
              </a:solidFill>
              <a:ln w="19050">
                <a:solidFill>
                  <a:schemeClr val="bg1"/>
                </a:solidFill>
              </a:ln>
            </c:spPr>
          </c:dPt>
          <c:dPt>
            <c:idx val="1"/>
            <c:spPr>
              <a:solidFill>
                <a:schemeClr val="accent2"/>
              </a:solidFill>
              <a:ln w="19050">
                <a:solidFill>
                  <a:schemeClr val="bg1"/>
                </a:solidFill>
              </a:ln>
            </c:spPr>
          </c:dPt>
          <c:dPt>
            <c:idx val="2"/>
            <c:spPr>
              <a:solidFill>
                <a:schemeClr val="accent3"/>
              </a:solidFill>
              <a:ln w="19050">
                <a:solidFill>
                  <a:schemeClr val="bg1"/>
                </a:solidFill>
              </a:ln>
            </c:spPr>
          </c:dPt>
          <c:dLbls>
            <c:numFmt formatCode="General" sourceLinked="1"/>
            <c:showLegendKey val="0"/>
            <c:showVal val="0"/>
            <c:showBubbleSize val="0"/>
            <c:showCatName val="0"/>
            <c:showSerName val="0"/>
            <c:showLeaderLines val="0"/>
            <c:showPercent val="0"/>
          </c:dLbls>
          <c:cat>
            <c:strRef>
              <c:f>'Figure 2'!$A$75:$A$77</c:f>
              <c:strCache/>
            </c:strRef>
          </c:cat>
          <c:val>
            <c:numRef>
              <c:f>'Figure 2'!$E$75:$E$77</c:f>
              <c:numCache/>
            </c:numRef>
          </c:val>
        </c:ser>
        <c:ser>
          <c:idx val="3"/>
          <c:order val="3"/>
          <c:explosion val="0"/>
          <c:extLst>
            <c:ext xmlns:c14="http://schemas.microsoft.com/office/drawing/2007/8/2/chart" uri="{6F2FDCE9-48DA-4B69-8628-5D25D57E5C99}">
              <c14:invertSolidFillFmt>
                <c14:spPr>
                  <a:solidFill>
                    <a:srgbClr val="000000"/>
                  </a:solidFill>
                </c14:spPr>
              </c14:invertSolidFillFmt>
            </c:ext>
          </c:extLst>
          <c:dPt>
            <c:idx val="0"/>
            <c:spPr>
              <a:solidFill>
                <a:schemeClr val="accent1"/>
              </a:solidFill>
              <a:ln w="19050">
                <a:solidFill>
                  <a:schemeClr val="bg1"/>
                </a:solidFill>
              </a:ln>
            </c:spPr>
          </c:dPt>
          <c:dPt>
            <c:idx val="1"/>
            <c:spPr>
              <a:solidFill>
                <a:schemeClr val="accent2"/>
              </a:solidFill>
              <a:ln w="19050">
                <a:solidFill>
                  <a:schemeClr val="bg1"/>
                </a:solidFill>
              </a:ln>
            </c:spPr>
          </c:dPt>
          <c:dPt>
            <c:idx val="2"/>
            <c:spPr>
              <a:solidFill>
                <a:schemeClr val="accent3"/>
              </a:solidFill>
              <a:ln w="19050">
                <a:solidFill>
                  <a:schemeClr val="bg1"/>
                </a:solidFill>
              </a:ln>
            </c:spPr>
          </c:dPt>
          <c:dLbls>
            <c:numFmt formatCode="General" sourceLinked="1"/>
            <c:showLegendKey val="0"/>
            <c:showVal val="0"/>
            <c:showBubbleSize val="0"/>
            <c:showCatName val="0"/>
            <c:showSerName val="0"/>
            <c:showLeaderLines val="0"/>
            <c:showPercent val="0"/>
          </c:dLbls>
          <c:cat>
            <c:strRef>
              <c:f>'Figure 2'!$A$75:$A$77</c:f>
              <c:strCache/>
            </c:strRef>
          </c:cat>
          <c:val>
            <c:numRef>
              <c:f>'Figure 2'!$F$75:$F$77</c:f>
              <c:numCache/>
            </c:numRef>
          </c:val>
        </c:ser>
      </c:pieChart>
      <c:spPr>
        <a:noFill/>
        <a:ln>
          <a:noFill/>
        </a:ln>
      </c:spPr>
    </c:plotArea>
    <c:plotVisOnly val="1"/>
    <c:dispBlanksAs val="zero"/>
    <c:showDLblsOverMax val="0"/>
  </c:chart>
  <c:spPr>
    <a:noFill/>
    <a:ln w="9525" cap="flat" cmpd="sng">
      <a:solidFill>
        <a:schemeClr val="bg1">
          <a:alpha val="0"/>
        </a:schemeClr>
      </a:solidFill>
      <a:round/>
    </a:ln>
  </c:spPr>
  <c:userShapes r:id="rId1"/>
  <c:lang xmlns:c="http://schemas.openxmlformats.org/drawingml/2006/chart" val="en-US"/>
  <c:printSettings xmlns:c="http://schemas.openxmlformats.org/drawingml/2006/chart">
    <c:headerFooter alignWithMargins="0"/>
    <c:pageMargins b="1" l="0.75000000000000033" r="0.75000000000000033" t="1" header="0.5" footer="0.5"/>
    <c:pageSetup paperSize="9" orientation="landscape" horizontalDpi="1200" verticalDpi="1200"/>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i="0" u="none" baseline="0">
                <a:solidFill>
                  <a:srgbClr val="000000"/>
                </a:solidFill>
                <a:latin typeface="Arial"/>
                <a:ea typeface="Arial"/>
                <a:cs typeface="Arial"/>
              </a:rPr>
              <a:t>Air passengers transport, EU, January 2022 - September 2023</a:t>
            </a:r>
            <a:r>
              <a:rPr lang="en-US" cap="none" sz="1600" b="0" i="0" u="none" baseline="0">
                <a:solidFill>
                  <a:srgbClr val="000000"/>
                </a:solidFill>
                <a:latin typeface="Arial"/>
                <a:ea typeface="Arial"/>
                <a:cs typeface="Arial"/>
              </a:rPr>
              <a:t>
(% change compared to the same period of the previous year)</a:t>
            </a:r>
          </a:p>
        </c:rich>
      </c:tx>
      <c:layout>
        <c:manualLayout>
          <c:xMode val="edge"/>
          <c:yMode val="edge"/>
          <c:x val="0.00525"/>
          <c:y val="0.01275"/>
        </c:manualLayout>
      </c:layout>
      <c:overlay val="0"/>
      <c:spPr>
        <a:noFill/>
        <a:ln>
          <a:noFill/>
        </a:ln>
      </c:spPr>
    </c:title>
    <c:plotArea>
      <c:layout>
        <c:manualLayout>
          <c:layoutTarget val="inner"/>
          <c:xMode val="edge"/>
          <c:yMode val="edge"/>
          <c:x val="0.05025"/>
          <c:y val="0.1875"/>
          <c:w val="0.90325"/>
          <c:h val="0.518"/>
        </c:manualLayout>
      </c:layout>
      <c:barChart>
        <c:barDir val="col"/>
        <c:grouping val="clustered"/>
        <c:varyColors val="0"/>
        <c:ser>
          <c:idx val="0"/>
          <c:order val="0"/>
          <c:spPr>
            <a:solidFill>
              <a:srgbClr val="2644A7">
                <a:lumMod val="100000"/>
              </a:srgbClr>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dLblPos val="outEnd"/>
            <c:showLegendKey val="0"/>
            <c:showVal val="1"/>
            <c:showBubbleSize val="0"/>
            <c:showCatName val="0"/>
            <c:showSerName val="0"/>
            <c:showPercent val="0"/>
          </c:dLbls>
          <c:cat>
            <c:strRef>
              <c:f>'Figure 3'!$B$46:$V$46</c:f>
              <c:strCache/>
            </c:strRef>
          </c:cat>
          <c:val>
            <c:numRef>
              <c:f>'Figure 3'!$B$47:$V$47</c:f>
              <c:numCache/>
            </c:numRef>
          </c:val>
        </c:ser>
        <c:axId val="61917453"/>
        <c:axId val="20386166"/>
      </c:barChart>
      <c:dateAx>
        <c:axId val="61917453"/>
        <c:scaling>
          <c:orientation val="minMax"/>
        </c:scaling>
        <c:axPos val="b"/>
        <c:delete val="0"/>
        <c:numFmt formatCode="mmm\-yy" sourceLinked="0"/>
        <c:majorTickMark val="out"/>
        <c:minorTickMark val="none"/>
        <c:tickLblPos val="low"/>
        <c:spPr>
          <a:ln>
            <a:solidFill>
              <a:srgbClr val="000000"/>
            </a:solidFill>
            <a:prstDash val="solid"/>
          </a:ln>
        </c:spPr>
        <c:txPr>
          <a:bodyPr vert="horz" rot="-3600000"/>
          <a:lstStyle/>
          <a:p>
            <a:pPr>
              <a:defRPr lang="en-US" cap="none" sz="1200" b="0" i="0" u="none" baseline="0">
                <a:solidFill>
                  <a:srgbClr val="000000"/>
                </a:solidFill>
                <a:latin typeface="Arial"/>
                <a:ea typeface="Arial"/>
                <a:cs typeface="Arial"/>
              </a:defRPr>
            </a:pPr>
          </a:p>
        </c:txPr>
        <c:crossAx val="20386166"/>
        <c:crosses val="autoZero"/>
        <c:auto val="0"/>
        <c:baseTimeUnit val="months"/>
        <c:majorUnit val="1"/>
        <c:majorTimeUnit val="months"/>
        <c:noMultiLvlLbl val="0"/>
      </c:dateAx>
      <c:valAx>
        <c:axId val="20386166"/>
        <c:scaling>
          <c:orientation val="minMax"/>
          <c:max val="600"/>
          <c:min val="0"/>
        </c:scaling>
        <c:axPos val="l"/>
        <c:majorGridlines>
          <c:spPr>
            <a:ln w="3175">
              <a:solidFill>
                <a:srgbClr val="C0C0C0"/>
              </a:solidFill>
              <a:prstDash val="sysDash"/>
            </a:ln>
          </c:spPr>
        </c:majorGridlines>
        <c:delete val="0"/>
        <c:numFmt formatCode="#,##0" sourceLinked="0"/>
        <c:majorTickMark val="none"/>
        <c:minorTickMark val="none"/>
        <c:tickLblPos val="low"/>
        <c:spPr>
          <a:noFill/>
          <a:ln w="9525">
            <a:noFill/>
            <a:prstDash val="solid"/>
            <a:round/>
          </a:ln>
        </c:spPr>
        <c:crossAx val="61917453"/>
        <c:crosses val="autoZero"/>
        <c:crossBetween val="between"/>
        <c:dispUnits/>
        <c:majorUnit val="100"/>
      </c:valAx>
      <c:spPr>
        <a:noFill/>
        <a:ln w="25400">
          <a:noFill/>
        </a:ln>
      </c:spPr>
    </c:plotArea>
    <c:plotVisOnly val="1"/>
    <c:dispBlanksAs val="gap"/>
    <c:showDLblsOverMax val="0"/>
  </c:chart>
  <c:spPr>
    <a:ln>
      <a:noFill/>
    </a:ln>
  </c:spPr>
  <c:txPr>
    <a:bodyPr vert="horz" rot="0"/>
    <a:lstStyle/>
    <a:p>
      <a:pPr>
        <a:defRPr lang="en-US" cap="none" sz="1200" b="0" i="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1" l="0.75000000000000033" r="0.75000000000000033" t="1" header="0.5" footer="0.5"/>
    <c:pageSetup/>
  </c:printSettings>
  <c:date1904 val="0"/>
</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2.xml" /><Relationship Id="rId3" Type="http://schemas.openxmlformats.org/officeDocument/2006/relationships/chart" Target="/xl/charts/chart3.xml" /></Relationships>
</file>

<file path=xl/drawings/_rels/drawing6.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7.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image" Target="../media/image1.png"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0.96325</cdr:y>
    </cdr:from>
    <cdr:to>
      <cdr:x>0</cdr:x>
      <cdr:y>0</cdr:y>
    </cdr:to>
    <cdr:sp macro="" textlink="">
      <cdr:nvSpPr>
        <cdr:cNvPr id="4" name="FootonotesShape"/>
        <cdr:cNvSpPr txBox="1"/>
      </cdr:nvSpPr>
      <cdr:spPr>
        <a:xfrm>
          <a:off x="0" y="7067550"/>
          <a:ext cx="0" cy="0"/>
        </a:xfrm>
        <a:prstGeom prst="rect">
          <a:avLst/>
        </a:prstGeom>
        <a:ln>
          <a:noFill/>
        </a:ln>
      </cdr:spPr>
      <cdr:txBody>
        <a:bodyPr vertOverflow="clip" vert="horz" wrap="square" rtlCol="0">
          <a:spAutoFit/>
        </a:bodyPr>
        <a:lstStyle/>
        <a:p>
          <a:pPr>
            <a:spcBef>
              <a:spcPts val="300"/>
            </a:spcBef>
          </a:pPr>
          <a:r>
            <a:rPr lang="en-GB" sz="1200" i="1">
              <a:latin typeface="Arial" panose="020B0604020202020204" pitchFamily="34" charset="0"/>
            </a:rPr>
            <a:t>Source:</a:t>
          </a:r>
          <a:r>
            <a:rPr lang="en-GB" sz="1200">
              <a:latin typeface="Arial" panose="020B0604020202020204" pitchFamily="34" charset="0"/>
            </a:rPr>
            <a:t> European Organisation for the Safety of Air Navigation (Eurocontrol) (online data code: avia_tf_cm)</a:t>
          </a:r>
        </a:p>
      </cdr:txBody>
    </cdr:sp>
  </cdr:relSizeAnchor>
  <cdr:relSizeAnchor xmlns:cdr="http://schemas.openxmlformats.org/drawingml/2006/chartDrawing">
    <cdr:from>
      <cdr:x>0</cdr:x>
      <cdr:y>0</cdr:y>
    </cdr:from>
    <cdr:to>
      <cdr:x>0</cdr:x>
      <cdr:y>0</cdr:y>
    </cdr:to>
    <cdr:pic>
      <cdr:nvPicPr>
        <cdr:cNvPr id="7" name="LogoShape"/>
        <cdr:cNvPicPr preferRelativeResize="1">
          <a:picLocks noChangeAspect="1"/>
        </cdr:cNvPicPr>
      </cdr:nvPicPr>
      <cdr:blipFill>
        <a:blip r:link="rId1"/>
        <a:stretch>
          <a:fillRect/>
        </a:stretch>
      </cdr:blipFill>
      <cdr:spPr>
        <a:xfrm>
          <a:off x="0" y="0"/>
          <a:ext cx="0" cy="0"/>
        </a:xfrm>
        <a:prstGeom prst="rect">
          <a:avLst/>
        </a:prstGeom>
        <a:ln>
          <a:noFill/>
        </a:ln>
      </cdr:spPr>
    </cdr:pic>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123825</xdr:rowOff>
    </xdr:from>
    <xdr:to>
      <xdr:col>16</xdr:col>
      <xdr:colOff>76200</xdr:colOff>
      <xdr:row>48</xdr:row>
      <xdr:rowOff>142875</xdr:rowOff>
    </xdr:to>
    <xdr:graphicFrame macro="">
      <xdr:nvGraphicFramePr>
        <xdr:cNvPr id="2" name="Chart 1"/>
        <xdr:cNvGraphicFramePr/>
      </xdr:nvGraphicFramePr>
      <xdr:xfrm>
        <a:off x="0" y="609600"/>
        <a:ext cx="10896600" cy="7343775"/>
      </xdr:xfrm>
      <a:graphic>
        <a:graphicData uri="http://schemas.openxmlformats.org/drawingml/2006/chart">
          <c:chart xmlns:c="http://schemas.openxmlformats.org/drawingml/2006/chart" r:id="rId1"/>
        </a:graphicData>
      </a:graphic>
    </xdr:graphicFrame>
    <xdr:clientData/>
  </xdr:twoCellAnchor>
  <xdr:twoCellAnchor editAs="oneCell">
    <xdr:from>
      <xdr:col>24</xdr:col>
      <xdr:colOff>123825</xdr:colOff>
      <xdr:row>42</xdr:row>
      <xdr:rowOff>85725</xdr:rowOff>
    </xdr:from>
    <xdr:to>
      <xdr:col>26</xdr:col>
      <xdr:colOff>409575</xdr:colOff>
      <xdr:row>44</xdr:row>
      <xdr:rowOff>85725</xdr:rowOff>
    </xdr:to>
    <xdr:pic>
      <xdr:nvPicPr>
        <xdr:cNvPr id="3" name="Picture 2"/>
        <xdr:cNvPicPr preferRelativeResize="1">
          <a:picLocks noChangeAspect="1"/>
        </xdr:cNvPicPr>
      </xdr:nvPicPr>
      <xdr:blipFill>
        <a:blip r:embed="rId2"/>
        <a:stretch>
          <a:fillRect/>
        </a:stretch>
      </xdr:blipFill>
      <xdr:spPr>
        <a:xfrm>
          <a:off x="16354425" y="6924675"/>
          <a:ext cx="1638300" cy="323850"/>
        </a:xfrm>
        <a:prstGeom prst="rect">
          <a:avLst/>
        </a:prstGeom>
        <a:ln>
          <a:noFill/>
        </a:ln>
      </xdr:spPr>
    </xdr:pic>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0.21575</cdr:x>
      <cdr:y>0.365</cdr:y>
    </cdr:from>
    <cdr:to>
      <cdr:x>0.2515</cdr:x>
      <cdr:y>0.42725</cdr:y>
    </cdr:to>
    <cdr:cxnSp macro="">
      <cdr:nvCxnSpPr>
        <cdr:cNvPr id="2" name="Straight Arrow Connector 1"/>
        <cdr:cNvCxnSpPr/>
      </cdr:nvCxnSpPr>
      <cdr:spPr bwMode="auto">
        <a:xfrm flipV="1">
          <a:off x="4400550" y="2571750"/>
          <a:ext cx="733425" cy="438150"/>
        </a:xfrm>
        <a:prstGeom prst="straightConnector1">
          <a:avLst/>
        </a:prstGeom>
        <a:solidFill>
          <a:srgbClr val="FFFFFF"/>
        </a:solidFill>
        <a:ln w="9525" cap="flat" cmpd="sng" algn="ctr">
          <a:solidFill>
            <a:srgbClr val="000000"/>
          </a:solidFill>
          <a:prstDash val="solid"/>
          <a:round/>
          <a:headEnd type="none" w="med" len="med"/>
          <a:tailEnd type="arrow"/>
        </a:ln>
      </cdr:spPr>
    </cdr:cxnSp>
  </cdr:relSizeAnchor>
  <cdr:relSizeAnchor xmlns:cdr="http://schemas.openxmlformats.org/drawingml/2006/chartDrawing">
    <cdr:from>
      <cdr:x>0.5465</cdr:x>
      <cdr:y>0.50425</cdr:y>
    </cdr:from>
    <cdr:to>
      <cdr:x>0.60125</cdr:x>
      <cdr:y>0.54725</cdr:y>
    </cdr:to>
    <cdr:sp macro="" textlink="">
      <cdr:nvSpPr>
        <cdr:cNvPr id="5" name="Text Box 176"/>
        <cdr:cNvSpPr txBox="1">
          <a:spLocks noChangeArrowheads="1"/>
        </cdr:cNvSpPr>
      </cdr:nvSpPr>
      <cdr:spPr bwMode="auto">
        <a:xfrm>
          <a:off x="11163300" y="3552825"/>
          <a:ext cx="1114425" cy="304800"/>
        </a:xfrm>
        <a:prstGeom prst="rect">
          <a:avLst/>
        </a:prstGeom>
        <a:solidFill>
          <a:srgbClr val="FFFFFF">
            <a:alpha val="0"/>
          </a:srgbClr>
        </a:solidFill>
        <a:ln w="9525">
          <a:noFill/>
        </a:ln>
      </cdr:spPr>
      <cdr:txBody>
        <a:bodyPr wrap="square" lIns="27432" tIns="22860" rIns="0" bIns="0" anchor="t"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1">
            <a:defRPr sz="1000"/>
          </a:pPr>
          <a:r>
            <a:rPr lang="en-US" sz="1100" b="1" i="0" strike="noStrike">
              <a:solidFill>
                <a:srgbClr val="000000"/>
              </a:solidFill>
              <a:latin typeface="Arial"/>
              <a:cs typeface="Arial"/>
            </a:rPr>
            <a:t>-7.3%</a:t>
          </a:r>
        </a:p>
      </cdr:txBody>
    </cdr:sp>
  </cdr:relSizeAnchor>
  <cdr:relSizeAnchor xmlns:cdr="http://schemas.openxmlformats.org/drawingml/2006/chartDrawing">
    <cdr:from>
      <cdr:x>0.16225</cdr:x>
      <cdr:y>0.491</cdr:y>
    </cdr:from>
    <cdr:to>
      <cdr:x>0.213</cdr:x>
      <cdr:y>0.5325</cdr:y>
    </cdr:to>
    <cdr:sp macro="" textlink="">
      <cdr:nvSpPr>
        <cdr:cNvPr id="7" name="Text Box 176"/>
        <cdr:cNvSpPr txBox="1">
          <a:spLocks noChangeArrowheads="1"/>
        </cdr:cNvSpPr>
      </cdr:nvSpPr>
      <cdr:spPr bwMode="auto">
        <a:xfrm>
          <a:off x="3314700" y="3457575"/>
          <a:ext cx="1038225" cy="295275"/>
        </a:xfrm>
        <a:prstGeom prst="rect">
          <a:avLst/>
        </a:prstGeom>
        <a:solidFill>
          <a:srgbClr val="FFFFFF">
            <a:alpha val="0"/>
          </a:srgbClr>
        </a:solidFill>
        <a:ln w="9525">
          <a:noFill/>
        </a:ln>
      </cdr:spPr>
      <cdr:txBody>
        <a:bodyPr wrap="square" lIns="27432" tIns="22860" rIns="0" bIns="0" anchor="t"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1">
            <a:defRPr sz="1000"/>
          </a:pPr>
          <a:r>
            <a:rPr lang="en-US" sz="1100" b="1" i="0" strike="noStrike">
              <a:solidFill>
                <a:srgbClr val="000000"/>
              </a:solidFill>
              <a:latin typeface="Arial"/>
              <a:cs typeface="Arial"/>
            </a:rPr>
            <a:t>+34.5 %</a:t>
          </a:r>
        </a:p>
      </cdr:txBody>
    </cdr:sp>
  </cdr:relSizeAnchor>
  <cdr:relSizeAnchor xmlns:cdr="http://schemas.openxmlformats.org/drawingml/2006/chartDrawing">
    <cdr:from>
      <cdr:x>0.456</cdr:x>
      <cdr:y>0.41325</cdr:y>
    </cdr:from>
    <cdr:to>
      <cdr:x>0.51075</cdr:x>
      <cdr:y>0.45625</cdr:y>
    </cdr:to>
    <cdr:sp macro="" textlink="">
      <cdr:nvSpPr>
        <cdr:cNvPr id="4" name="Text Box 176"/>
        <cdr:cNvSpPr txBox="1">
          <a:spLocks noChangeArrowheads="1"/>
        </cdr:cNvSpPr>
      </cdr:nvSpPr>
      <cdr:spPr bwMode="auto">
        <a:xfrm>
          <a:off x="9315450" y="2914650"/>
          <a:ext cx="1114425" cy="304800"/>
        </a:xfrm>
        <a:prstGeom prst="rect">
          <a:avLst/>
        </a:prstGeom>
        <a:solidFill>
          <a:srgbClr val="FFFFFF">
            <a:alpha val="0"/>
          </a:srgbClr>
        </a:solidFill>
        <a:ln w="9525">
          <a:noFill/>
        </a:ln>
      </cdr:spPr>
      <cdr:txBody>
        <a:bodyPr wrap="square" lIns="27432" tIns="22860" rIns="0" bIns="0" anchor="t"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1">
            <a:defRPr sz="1000"/>
          </a:pPr>
          <a:r>
            <a:rPr lang="en-US" sz="1100" b="1" i="0" strike="noStrike">
              <a:solidFill>
                <a:srgbClr val="000000"/>
              </a:solidFill>
              <a:latin typeface="Arial"/>
              <a:cs typeface="Arial"/>
            </a:rPr>
            <a:t>-27.2%</a:t>
          </a:r>
        </a:p>
      </cdr:txBody>
    </cdr:sp>
  </cdr:relSizeAnchor>
  <cdr:relSizeAnchor xmlns:cdr="http://schemas.openxmlformats.org/drawingml/2006/chartDrawing">
    <cdr:from>
      <cdr:x>0.0945</cdr:x>
      <cdr:y>0.62325</cdr:y>
    </cdr:from>
    <cdr:to>
      <cdr:x>0.14525</cdr:x>
      <cdr:y>0.665</cdr:y>
    </cdr:to>
    <cdr:sp macro="" textlink="">
      <cdr:nvSpPr>
        <cdr:cNvPr id="6" name="Text Box 176"/>
        <cdr:cNvSpPr txBox="1">
          <a:spLocks noChangeArrowheads="1"/>
        </cdr:cNvSpPr>
      </cdr:nvSpPr>
      <cdr:spPr bwMode="auto">
        <a:xfrm>
          <a:off x="1924050" y="4391025"/>
          <a:ext cx="1038225" cy="295275"/>
        </a:xfrm>
        <a:prstGeom prst="rect">
          <a:avLst/>
        </a:prstGeom>
        <a:solidFill>
          <a:srgbClr val="FFFFFF">
            <a:alpha val="0"/>
          </a:srgbClr>
        </a:solidFill>
        <a:ln w="9525">
          <a:noFill/>
        </a:ln>
      </cdr:spPr>
      <cdr:txBody>
        <a:bodyPr wrap="square" lIns="27432" tIns="22860" rIns="0" bIns="0" anchor="t"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1">
            <a:defRPr sz="1000"/>
          </a:pPr>
          <a:r>
            <a:rPr lang="en-US" sz="1100" b="1" i="0" strike="noStrike">
              <a:solidFill>
                <a:srgbClr val="000000"/>
              </a:solidFill>
              <a:latin typeface="Arial"/>
              <a:cs typeface="Arial"/>
            </a:rPr>
            <a:t>+12.7 %</a:t>
          </a:r>
        </a:p>
      </cdr:txBody>
    </cdr:sp>
  </cdr:relSizeAnchor>
  <cdr:relSizeAnchor xmlns:cdr="http://schemas.openxmlformats.org/drawingml/2006/chartDrawing">
    <cdr:from>
      <cdr:x>0.282</cdr:x>
      <cdr:y>0.56475</cdr:y>
    </cdr:from>
    <cdr:to>
      <cdr:x>0.3275</cdr:x>
      <cdr:y>0.603</cdr:y>
    </cdr:to>
    <cdr:sp macro="" textlink="">
      <cdr:nvSpPr>
        <cdr:cNvPr id="8" name="TextBox 7"/>
        <cdr:cNvSpPr txBox="1"/>
      </cdr:nvSpPr>
      <cdr:spPr>
        <a:xfrm>
          <a:off x="5762625" y="3981450"/>
          <a:ext cx="933450" cy="266700"/>
        </a:xfrm>
        <a:prstGeom prst="rect">
          <a:avLst/>
        </a:prstGeom>
        <a:ln>
          <a:noFill/>
        </a:ln>
      </cdr:spPr>
      <cdr:txBody>
        <a:bodyPr vertOverflow="clip" wrap="square" rtlCol="0"/>
        <a:lstStyle/>
        <a:p>
          <a:endParaRPr lang="en-GB" sz="1100"/>
        </a:p>
      </cdr:txBody>
    </cdr:sp>
  </cdr:relSizeAnchor>
  <cdr:relSizeAnchor xmlns:cdr="http://schemas.openxmlformats.org/drawingml/2006/chartDrawing">
    <cdr:from>
      <cdr:x>0.2005</cdr:x>
      <cdr:y>0.3705</cdr:y>
    </cdr:from>
    <cdr:to>
      <cdr:x>0.25125</cdr:x>
      <cdr:y>0.41225</cdr:y>
    </cdr:to>
    <cdr:sp macro="" textlink="">
      <cdr:nvSpPr>
        <cdr:cNvPr id="9" name="Text Box 176"/>
        <cdr:cNvSpPr txBox="1">
          <a:spLocks noChangeArrowheads="1"/>
        </cdr:cNvSpPr>
      </cdr:nvSpPr>
      <cdr:spPr bwMode="auto">
        <a:xfrm>
          <a:off x="4095750" y="2609850"/>
          <a:ext cx="1038225" cy="295275"/>
        </a:xfrm>
        <a:prstGeom prst="rect">
          <a:avLst/>
        </a:prstGeom>
        <a:solidFill>
          <a:srgbClr val="FFFFFF">
            <a:alpha val="0"/>
          </a:srgbClr>
        </a:solidFill>
        <a:ln w="9525">
          <a:noFill/>
        </a:ln>
      </cdr:spPr>
      <cdr:txBody>
        <a:bodyPr wrap="square" lIns="27432" tIns="22860" rIns="0" bIns="0" anchor="t"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1">
            <a:defRPr sz="1000"/>
          </a:pPr>
          <a:r>
            <a:rPr lang="en-US" sz="1100" b="1" i="0" strike="noStrike">
              <a:solidFill>
                <a:srgbClr val="000000"/>
              </a:solidFill>
              <a:latin typeface="Arial"/>
              <a:cs typeface="Arial"/>
            </a:rPr>
            <a:t>+15.5 %</a:t>
          </a:r>
        </a:p>
      </cdr:txBody>
    </cdr:sp>
  </cdr:relSizeAnchor>
  <cdr:relSizeAnchor xmlns:cdr="http://schemas.openxmlformats.org/drawingml/2006/chartDrawing">
    <cdr:from>
      <cdr:x>0.12625</cdr:x>
      <cdr:y>0.573</cdr:y>
    </cdr:from>
    <cdr:to>
      <cdr:x>0.177</cdr:x>
      <cdr:y>0.61475</cdr:y>
    </cdr:to>
    <cdr:sp macro="" textlink="">
      <cdr:nvSpPr>
        <cdr:cNvPr id="10" name="Text Box 176"/>
        <cdr:cNvSpPr txBox="1">
          <a:spLocks noChangeArrowheads="1"/>
        </cdr:cNvSpPr>
      </cdr:nvSpPr>
      <cdr:spPr bwMode="auto">
        <a:xfrm>
          <a:off x="2571750" y="4038600"/>
          <a:ext cx="1038225" cy="295275"/>
        </a:xfrm>
        <a:prstGeom prst="rect">
          <a:avLst/>
        </a:prstGeom>
        <a:solidFill>
          <a:srgbClr val="FFFFFF">
            <a:alpha val="0"/>
          </a:srgbClr>
        </a:solidFill>
        <a:ln w="9525">
          <a:noFill/>
        </a:ln>
      </cdr:spPr>
      <cdr:txBody>
        <a:bodyPr wrap="square" lIns="27432" tIns="22860" rIns="0" bIns="0" anchor="t"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1">
            <a:defRPr sz="1000"/>
          </a:pPr>
          <a:r>
            <a:rPr lang="en-US" sz="1100" b="1" i="0" strike="noStrike">
              <a:solidFill>
                <a:srgbClr val="000000"/>
              </a:solidFill>
              <a:latin typeface="Arial"/>
              <a:cs typeface="Arial"/>
            </a:rPr>
            <a:t>+36.0 %</a:t>
          </a:r>
        </a:p>
      </cdr:txBody>
    </cdr:sp>
  </cdr:relSizeAnchor>
  <cdr:relSizeAnchor xmlns:cdr="http://schemas.openxmlformats.org/drawingml/2006/chartDrawing">
    <cdr:from>
      <cdr:x>0.259</cdr:x>
      <cdr:y>0.2925</cdr:y>
    </cdr:from>
    <cdr:to>
      <cdr:x>0.29475</cdr:x>
      <cdr:y>0.35475</cdr:y>
    </cdr:to>
    <cdr:cxnSp macro="">
      <cdr:nvCxnSpPr>
        <cdr:cNvPr id="11" name="Straight Arrow Connector 10"/>
        <cdr:cNvCxnSpPr/>
      </cdr:nvCxnSpPr>
      <cdr:spPr bwMode="auto">
        <a:xfrm flipV="1">
          <a:off x="5286375" y="2057400"/>
          <a:ext cx="733425" cy="438150"/>
        </a:xfrm>
        <a:prstGeom prst="straightConnector1">
          <a:avLst/>
        </a:prstGeom>
        <a:solidFill>
          <a:srgbClr val="FFFFFF"/>
        </a:solidFill>
        <a:ln w="9525" cap="flat" cmpd="sng" algn="ctr">
          <a:solidFill>
            <a:srgbClr val="000000"/>
          </a:solidFill>
          <a:prstDash val="solid"/>
          <a:round/>
          <a:headEnd type="none" w="med" len="med"/>
          <a:tailEnd type="arrow"/>
        </a:ln>
      </cdr:spPr>
    </cdr:cxnSp>
  </cdr:relSizeAnchor>
  <cdr:relSizeAnchor xmlns:cdr="http://schemas.openxmlformats.org/drawingml/2006/chartDrawing">
    <cdr:from>
      <cdr:x>0.24375</cdr:x>
      <cdr:y>0.298</cdr:y>
    </cdr:from>
    <cdr:to>
      <cdr:x>0.29475</cdr:x>
      <cdr:y>0.3395</cdr:y>
    </cdr:to>
    <cdr:sp macro="" textlink="">
      <cdr:nvSpPr>
        <cdr:cNvPr id="12" name="Text Box 176"/>
        <cdr:cNvSpPr txBox="1">
          <a:spLocks noChangeArrowheads="1"/>
        </cdr:cNvSpPr>
      </cdr:nvSpPr>
      <cdr:spPr bwMode="auto">
        <a:xfrm>
          <a:off x="4981575" y="2095500"/>
          <a:ext cx="1038225" cy="295275"/>
        </a:xfrm>
        <a:prstGeom prst="rect">
          <a:avLst/>
        </a:prstGeom>
        <a:solidFill>
          <a:srgbClr val="FFFFFF">
            <a:alpha val="0"/>
          </a:srgbClr>
        </a:solidFill>
        <a:ln w="9525">
          <a:noFill/>
        </a:ln>
      </cdr:spPr>
      <cdr:txBody>
        <a:bodyPr wrap="square" lIns="27432" tIns="22860" rIns="0" bIns="0" anchor="t"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1">
            <a:defRPr sz="1000"/>
          </a:pPr>
          <a:r>
            <a:rPr lang="en-US" sz="1100" b="1" i="0" strike="noStrike">
              <a:solidFill>
                <a:srgbClr val="000000"/>
              </a:solidFill>
              <a:latin typeface="Arial"/>
              <a:cs typeface="Arial"/>
            </a:rPr>
            <a:t>+12.8 %</a:t>
          </a:r>
        </a:p>
      </cdr:txBody>
    </cdr:sp>
  </cdr:relSizeAnchor>
</c:userShapes>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0.18325</cdr:x>
      <cdr:y>0.13325</cdr:y>
    </cdr:from>
    <cdr:to>
      <cdr:x>0.5185</cdr:x>
      <cdr:y>0.35325</cdr:y>
    </cdr:to>
    <cdr:sp macro="" textlink="">
      <cdr:nvSpPr>
        <cdr:cNvPr id="94209" name="Text Box 2"/>
        <cdr:cNvSpPr txBox="1">
          <a:spLocks noChangeArrowheads="1"/>
        </cdr:cNvSpPr>
      </cdr:nvSpPr>
      <cdr:spPr bwMode="auto">
        <a:xfrm>
          <a:off x="952500" y="495300"/>
          <a:ext cx="1752600" cy="828675"/>
        </a:xfrm>
        <a:prstGeom prst="rect">
          <a:avLst/>
        </a:prstGeom>
        <a:noFill/>
        <a:ln w="9525">
          <a:noFill/>
        </a:ln>
      </cdr:spPr>
      <cdr:txBody>
        <a:bodyPr vertOverflow="clip" wrap="square" lIns="27432" tIns="22860" rIns="27432" bIns="0" anchor="t" upright="1"/>
        <a:lstStyle/>
        <a:p>
          <a:pPr algn="ctr" rtl="1">
            <a:defRPr sz="1000"/>
          </a:pPr>
          <a:r>
            <a:rPr lang="en-US" sz="1100" b="1" i="0" strike="noStrike">
              <a:solidFill>
                <a:srgbClr val="000000"/>
              </a:solidFill>
              <a:latin typeface="Arial" panose="020B0604020202020204" pitchFamily="34" charset="0"/>
              <a:cs typeface="Arial" panose="020B0604020202020204" pitchFamily="34" charset="0"/>
            </a:rPr>
            <a:t>National</a:t>
          </a:r>
          <a:endParaRPr lang="en-US" sz="1100" b="0" i="0" strike="noStrike">
            <a:solidFill>
              <a:srgbClr val="000000"/>
            </a:solidFill>
            <a:latin typeface="Arial" panose="020B0604020202020204" pitchFamily="34" charset="0"/>
            <a:cs typeface="Arial" panose="020B0604020202020204" pitchFamily="34" charset="0"/>
          </a:endParaRPr>
        </a:p>
        <a:p>
          <a:pPr algn="ctr" rtl="1">
            <a:defRPr sz="1000"/>
          </a:pPr>
          <a:r>
            <a:rPr lang="en-US" sz="1100" b="0" i="0" strike="noStrike">
              <a:solidFill>
                <a:srgbClr val="000000"/>
              </a:solidFill>
              <a:latin typeface="Arial" panose="020B0604020202020204" pitchFamily="34" charset="0"/>
              <a:cs typeface="Arial" panose="020B0604020202020204" pitchFamily="34" charset="0"/>
            </a:rPr>
            <a:t> Share on total:15%</a:t>
          </a:r>
        </a:p>
        <a:p>
          <a:pPr algn="ctr" rtl="1">
            <a:defRPr sz="1000"/>
          </a:pPr>
          <a:r>
            <a:rPr lang="en-US" sz="1100" b="0" i="0" strike="noStrike">
              <a:solidFill>
                <a:srgbClr val="000000"/>
              </a:solidFill>
              <a:latin typeface="Arial" panose="020B0604020202020204" pitchFamily="34" charset="0"/>
              <a:cs typeface="Arial" panose="020B0604020202020204" pitchFamily="34" charset="0"/>
            </a:rPr>
            <a:t>Change</a:t>
          </a:r>
          <a:r>
            <a:rPr lang="en-US" sz="1100" b="0" i="0" strike="noStrike" baseline="0">
              <a:solidFill>
                <a:srgbClr val="000000"/>
              </a:solidFill>
              <a:latin typeface="Arial" panose="020B0604020202020204" pitchFamily="34" charset="0"/>
              <a:cs typeface="Arial" panose="020B0604020202020204" pitchFamily="34" charset="0"/>
            </a:rPr>
            <a:t> M01-09  23/22: +12</a:t>
          </a:r>
          <a:r>
            <a:rPr lang="en-US" sz="1100" b="0" i="0" strike="noStrike">
              <a:solidFill>
                <a:srgbClr val="000000"/>
              </a:solidFill>
              <a:latin typeface="Arial" panose="020B0604020202020204" pitchFamily="34" charset="0"/>
              <a:cs typeface="Arial" panose="020B0604020202020204" pitchFamily="34" charset="0"/>
            </a:rPr>
            <a:t>.0%</a:t>
          </a:r>
        </a:p>
      </cdr:txBody>
    </cdr:sp>
  </cdr:relSizeAnchor>
  <cdr:relSizeAnchor xmlns:cdr="http://schemas.openxmlformats.org/drawingml/2006/chartDrawing">
    <cdr:from>
      <cdr:x>0.494</cdr:x>
      <cdr:y>0.3385</cdr:y>
    </cdr:from>
    <cdr:to>
      <cdr:x>0.829</cdr:x>
      <cdr:y>0.60525</cdr:y>
    </cdr:to>
    <cdr:sp macro="" textlink="">
      <cdr:nvSpPr>
        <cdr:cNvPr id="94210" name="Text Box 3"/>
        <cdr:cNvSpPr txBox="1">
          <a:spLocks noChangeArrowheads="1"/>
        </cdr:cNvSpPr>
      </cdr:nvSpPr>
      <cdr:spPr bwMode="auto">
        <a:xfrm>
          <a:off x="2581275" y="1266825"/>
          <a:ext cx="1752600" cy="1000125"/>
        </a:xfrm>
        <a:prstGeom prst="rect">
          <a:avLst/>
        </a:prstGeom>
        <a:noFill/>
        <a:ln w="9525">
          <a:noFill/>
        </a:ln>
      </cdr:spPr>
      <cdr:txBody>
        <a:bodyPr vertOverflow="clip" wrap="square" lIns="27432" tIns="22860" rIns="27432" bIns="0" anchor="t" upright="1"/>
        <a:lstStyle/>
        <a:p>
          <a:pPr algn="ctr" rtl="1">
            <a:defRPr sz="1000"/>
          </a:pPr>
          <a:r>
            <a:rPr lang="en-US" sz="1100" b="1" i="0" strike="noStrike">
              <a:solidFill>
                <a:schemeClr val="bg1"/>
              </a:solidFill>
              <a:latin typeface="Arial" panose="020B0604020202020204" pitchFamily="34" charset="0"/>
              <a:cs typeface="Arial" panose="020B0604020202020204" pitchFamily="34" charset="0"/>
            </a:rPr>
            <a:t>Extra-EU</a:t>
          </a:r>
          <a:endParaRPr lang="en-US" sz="1100" b="0" i="0" strike="noStrike">
            <a:solidFill>
              <a:schemeClr val="bg1"/>
            </a:solidFill>
            <a:latin typeface="Arial" pitchFamily="34" charset="0"/>
            <a:cs typeface="Arial" pitchFamily="34" charset="0"/>
          </a:endParaRPr>
        </a:p>
        <a:p>
          <a:pPr algn="ctr" rtl="1">
            <a:defRPr sz="1000"/>
          </a:pPr>
          <a:r>
            <a:rPr lang="en-US" sz="1100" b="0" i="0" strike="noStrike">
              <a:solidFill>
                <a:schemeClr val="bg1"/>
              </a:solidFill>
              <a:latin typeface="Arial" pitchFamily="34" charset="0"/>
              <a:cs typeface="Arial" pitchFamily="34" charset="0"/>
            </a:rPr>
            <a:t> Share on total: 49%</a:t>
          </a:r>
        </a:p>
        <a:p>
          <a:pPr algn="ctr" rtl="1">
            <a:defRPr sz="1000"/>
          </a:pPr>
          <a:r>
            <a:rPr lang="en-US" sz="1100" b="0" i="0" strike="noStrike">
              <a:solidFill>
                <a:schemeClr val="bg1"/>
              </a:solidFill>
              <a:latin typeface="Arial" pitchFamily="34" charset="0"/>
              <a:cs typeface="Arial" pitchFamily="34" charset="0"/>
            </a:rPr>
            <a:t> Change M01-09 23/22</a:t>
          </a:r>
          <a:r>
            <a:rPr lang="en-US" sz="1100" b="0" i="0">
              <a:solidFill>
                <a:schemeClr val="bg1"/>
              </a:solidFill>
              <a:effectLst/>
              <a:latin typeface="Arial" pitchFamily="34" charset="0"/>
              <a:ea typeface="+mn-ea"/>
              <a:cs typeface="Arial" pitchFamily="34" charset="0"/>
            </a:rPr>
            <a:t>: </a:t>
          </a:r>
          <a:r>
            <a:rPr lang="en-US" sz="1100" b="0" i="0" strike="noStrike">
              <a:solidFill>
                <a:schemeClr val="bg1"/>
              </a:solidFill>
              <a:effectLst/>
              <a:latin typeface="Arial" pitchFamily="34" charset="0"/>
              <a:ea typeface="+mn-ea"/>
              <a:cs typeface="Arial" pitchFamily="34" charset="0"/>
            </a:rPr>
            <a:t>+26.6</a:t>
          </a:r>
          <a:r>
            <a:rPr lang="en-US" sz="1100" b="0" i="0" strike="noStrike">
              <a:solidFill>
                <a:schemeClr val="bg1"/>
              </a:solidFill>
              <a:latin typeface="Arial" pitchFamily="34" charset="0"/>
              <a:cs typeface="Arial" pitchFamily="34" charset="0"/>
            </a:rPr>
            <a:t>%</a:t>
          </a:r>
          <a:endParaRPr lang="en-US" sz="1050" b="0" i="0" strike="noStrike">
            <a:solidFill>
              <a:schemeClr val="bg1"/>
            </a:solidFill>
            <a:latin typeface="Arial" pitchFamily="34" charset="0"/>
            <a:cs typeface="Arial" pitchFamily="34" charset="0"/>
          </a:endParaRP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21</xdr:col>
      <xdr:colOff>333375</xdr:colOff>
      <xdr:row>51</xdr:row>
      <xdr:rowOff>28575</xdr:rowOff>
    </xdr:from>
    <xdr:to>
      <xdr:col>23</xdr:col>
      <xdr:colOff>381000</xdr:colOff>
      <xdr:row>53</xdr:row>
      <xdr:rowOff>38100</xdr:rowOff>
    </xdr:to>
    <xdr:pic>
      <xdr:nvPicPr>
        <xdr:cNvPr id="39" name="Picture 38"/>
        <xdr:cNvPicPr preferRelativeResize="1">
          <a:picLocks noChangeAspect="1"/>
        </xdr:cNvPicPr>
      </xdr:nvPicPr>
      <xdr:blipFill>
        <a:blip r:embed="rId1"/>
        <a:stretch>
          <a:fillRect/>
        </a:stretch>
      </xdr:blipFill>
      <xdr:spPr>
        <a:xfrm>
          <a:off x="17402175" y="8477250"/>
          <a:ext cx="1676400" cy="333375"/>
        </a:xfrm>
        <a:prstGeom prst="rect">
          <a:avLst/>
        </a:prstGeom>
        <a:ln>
          <a:noFill/>
        </a:ln>
      </xdr:spPr>
    </xdr:pic>
    <xdr:clientData/>
  </xdr:twoCellAnchor>
  <xdr:twoCellAnchor>
    <xdr:from>
      <xdr:col>0</xdr:col>
      <xdr:colOff>0</xdr:colOff>
      <xdr:row>7</xdr:row>
      <xdr:rowOff>104775</xdr:rowOff>
    </xdr:from>
    <xdr:to>
      <xdr:col>25</xdr:col>
      <xdr:colOff>66675</xdr:colOff>
      <xdr:row>51</xdr:row>
      <xdr:rowOff>38100</xdr:rowOff>
    </xdr:to>
    <xdr:grpSp>
      <xdr:nvGrpSpPr>
        <xdr:cNvPr id="46" name="Group 45"/>
        <xdr:cNvGrpSpPr/>
      </xdr:nvGrpSpPr>
      <xdr:grpSpPr>
        <a:xfrm>
          <a:off x="0" y="1428750"/>
          <a:ext cx="20440650" cy="7058025"/>
          <a:chOff x="0" y="1213032"/>
          <a:chExt cx="18336567" cy="6645920"/>
        </a:xfrm>
      </xdr:grpSpPr>
      <xdr:grpSp>
        <xdr:nvGrpSpPr>
          <xdr:cNvPr id="3" name="Group 2"/>
          <xdr:cNvGrpSpPr/>
        </xdr:nvGrpSpPr>
        <xdr:grpSpPr>
          <a:xfrm>
            <a:off x="0" y="1213032"/>
            <a:ext cx="18336567" cy="6645920"/>
            <a:chOff x="393999" y="616379"/>
            <a:chExt cx="17721786" cy="6649125"/>
          </a:xfrm>
        </xdr:grpSpPr>
        <xdr:grpSp>
          <xdr:nvGrpSpPr>
            <xdr:cNvPr id="5" name="Group 4"/>
            <xdr:cNvGrpSpPr/>
          </xdr:nvGrpSpPr>
          <xdr:grpSpPr>
            <a:xfrm>
              <a:off x="393999" y="616379"/>
              <a:ext cx="17721786" cy="6649125"/>
              <a:chOff x="2723981" y="600186"/>
              <a:chExt cx="16518694" cy="7029211"/>
            </a:xfrm>
          </xdr:grpSpPr>
          <xdr:graphicFrame macro="">
            <xdr:nvGraphicFramePr>
              <xdr:cNvPr id="14" name="Chart 1"/>
              <xdr:cNvGraphicFramePr/>
            </xdr:nvGraphicFramePr>
            <xdr:xfrm>
              <a:off x="2723981" y="600186"/>
              <a:ext cx="16518694" cy="7029211"/>
            </xdr:xfrm>
            <a:graphic>
              <a:graphicData uri="http://schemas.openxmlformats.org/drawingml/2006/chart">
                <c:chart xmlns:c="http://schemas.openxmlformats.org/drawingml/2006/chart" r:id="rId2"/>
              </a:graphicData>
            </a:graphic>
          </xdr:graphicFrame>
          <xdr:graphicFrame macro="">
            <xdr:nvGraphicFramePr>
              <xdr:cNvPr id="15" name="Chart 7"/>
              <xdr:cNvGraphicFramePr/>
            </xdr:nvGraphicFramePr>
            <xdr:xfrm>
              <a:off x="14572014" y="3390783"/>
              <a:ext cx="4232915" cy="3746569"/>
            </xdr:xfrm>
            <a:graphic>
              <a:graphicData uri="http://schemas.openxmlformats.org/drawingml/2006/chart">
                <c:chart xmlns:c="http://schemas.openxmlformats.org/drawingml/2006/chart" r:id="rId3"/>
              </a:graphicData>
            </a:graphic>
          </xdr:graphicFrame>
          <xdr:sp macro="" textlink="">
            <xdr:nvSpPr>
              <xdr:cNvPr id="16" name="Text Box 26"/>
              <xdr:cNvSpPr txBox="1">
                <a:spLocks noChangeArrowheads="1"/>
              </xdr:cNvSpPr>
            </xdr:nvSpPr>
            <xdr:spPr bwMode="auto">
              <a:xfrm>
                <a:off x="14580274" y="3100828"/>
                <a:ext cx="4092506" cy="507860"/>
              </a:xfrm>
              <a:prstGeom prst="rect">
                <a:avLst/>
              </a:prstGeom>
              <a:noFill/>
              <a:ln w="9525">
                <a:noFill/>
              </a:ln>
            </xdr:spPr>
            <xdr:txBody>
              <a:bodyPr vertOverflow="clip" wrap="square" lIns="27432" tIns="22860" rIns="27432" bIns="0" anchor="t" upright="1"/>
              <a:lstStyle/>
              <a:p>
                <a:pPr algn="ctr" rtl="1">
                  <a:defRPr sz="1000"/>
                </a:pPr>
                <a:r>
                  <a:rPr lang="en-US" sz="1200" b="1" baseline="0">
                    <a:latin typeface="Arial" panose="020B0604020202020204" pitchFamily="34" charset="0"/>
                    <a:ea typeface="+mn-ea"/>
                    <a:cs typeface="Arial" panose="020B0604020202020204" pitchFamily="34" charset="0"/>
                  </a:rPr>
                  <a:t>Air passenger transport, EU, January-September 2023</a:t>
                </a:r>
              </a:p>
              <a:p>
                <a:pPr algn="ctr" rtl="1">
                  <a:defRPr sz="1000"/>
                </a:pPr>
                <a:r>
                  <a:rPr lang="en-US" sz="1200" b="1" baseline="0">
                    <a:latin typeface="Arial" panose="020B0604020202020204" pitchFamily="34" charset="0"/>
                    <a:ea typeface="+mn-ea"/>
                    <a:cs typeface="Arial" panose="020B0604020202020204" pitchFamily="34" charset="0"/>
                  </a:rPr>
                  <a:t> 749 millions passengers carried</a:t>
                </a:r>
              </a:p>
              <a:p>
                <a:pPr algn="ctr" rtl="1">
                  <a:defRPr sz="1000"/>
                </a:pPr>
                <a:endParaRPr lang="en-US" sz="1000" b="1" i="0" strike="noStrike">
                  <a:solidFill>
                    <a:srgbClr val="000000"/>
                  </a:solidFill>
                  <a:latin typeface="Arial" panose="020B0604020202020204" pitchFamily="34" charset="0"/>
                  <a:cs typeface="Arial" panose="020B0604020202020204" pitchFamily="34" charset="0"/>
                </a:endParaRPr>
              </a:p>
            </xdr:txBody>
          </xdr:sp>
          <xdr:sp macro="" textlink="">
            <xdr:nvSpPr>
              <xdr:cNvPr id="17" name="Text Box 168"/>
              <xdr:cNvSpPr txBox="1">
                <a:spLocks noChangeArrowheads="1"/>
              </xdr:cNvSpPr>
            </xdr:nvSpPr>
            <xdr:spPr bwMode="auto">
              <a:xfrm>
                <a:off x="15319485" y="5520634"/>
                <a:ext cx="1420608" cy="797815"/>
              </a:xfrm>
              <a:prstGeom prst="rect">
                <a:avLst/>
              </a:prstGeom>
              <a:solidFill>
                <a:srgbClr val="FFFFFF">
                  <a:alpha val="0"/>
                </a:srgbClr>
              </a:solidFill>
              <a:ln w="9525">
                <a:noFill/>
              </a:ln>
            </xdr:spPr>
            <xdr:txBody>
              <a:bodyPr vertOverflow="clip" wrap="square" lIns="27432" tIns="22860" rIns="27432" bIns="0" anchor="t" upright="1"/>
              <a:lstStyle/>
              <a:p>
                <a:pPr algn="ctr" rtl="1">
                  <a:defRPr sz="1000"/>
                </a:pPr>
                <a:r>
                  <a:rPr lang="en-US" sz="1100" b="1" i="0" strike="noStrike">
                    <a:solidFill>
                      <a:srgbClr val="000000"/>
                    </a:solidFill>
                    <a:latin typeface="Arial" panose="020B0604020202020204" pitchFamily="34" charset="0"/>
                    <a:cs typeface="Arial" panose="020B0604020202020204" pitchFamily="34" charset="0"/>
                  </a:rPr>
                  <a:t>Intra-EU</a:t>
                </a:r>
                <a:endParaRPr lang="en-US" sz="1100" b="0" i="0" strike="noStrike">
                  <a:solidFill>
                    <a:srgbClr val="000000"/>
                  </a:solidFill>
                  <a:latin typeface="Arial" panose="020B0604020202020204" pitchFamily="34" charset="0"/>
                  <a:cs typeface="Arial" panose="020B0604020202020204" pitchFamily="34" charset="0"/>
                </a:endParaRPr>
              </a:p>
              <a:p>
                <a:pPr algn="ctr" rtl="1">
                  <a:defRPr sz="1000"/>
                </a:pPr>
                <a:r>
                  <a:rPr lang="en-US" sz="1100" b="0" i="0" strike="noStrike">
                    <a:solidFill>
                      <a:srgbClr val="000000"/>
                    </a:solidFill>
                    <a:latin typeface="Arial" panose="020B0604020202020204" pitchFamily="34" charset="0"/>
                    <a:cs typeface="Arial" panose="020B0604020202020204" pitchFamily="34" charset="0"/>
                  </a:rPr>
                  <a:t> Share on total: 36%</a:t>
                </a:r>
              </a:p>
              <a:p>
                <a:pPr algn="ctr" rtl="1">
                  <a:defRPr sz="1000"/>
                </a:pPr>
                <a:r>
                  <a:rPr lang="en-US" sz="1100" b="0" i="0" strike="noStrike">
                    <a:solidFill>
                      <a:srgbClr val="000000"/>
                    </a:solidFill>
                    <a:latin typeface="Arial" panose="020B0604020202020204" pitchFamily="34" charset="0"/>
                    <a:cs typeface="Arial" panose="020B0604020202020204" pitchFamily="34" charset="0"/>
                  </a:rPr>
                  <a:t> Change M01-09 23/22</a:t>
                </a:r>
                <a:r>
                  <a:rPr lang="en-US" sz="1100" b="0" i="0">
                    <a:effectLst/>
                    <a:latin typeface="Arial" panose="020B0604020202020204" pitchFamily="34" charset="0"/>
                    <a:ea typeface="+mn-ea"/>
                    <a:cs typeface="Arial" panose="020B0604020202020204" pitchFamily="34" charset="0"/>
                  </a:rPr>
                  <a:t>: +18.0</a:t>
                </a:r>
                <a:r>
                  <a:rPr lang="en-US" sz="1100" b="0" i="0" strike="noStrike">
                    <a:solidFill>
                      <a:srgbClr val="000000"/>
                    </a:solidFill>
                    <a:latin typeface="Arial" panose="020B0604020202020204" pitchFamily="34" charset="0"/>
                    <a:cs typeface="Arial" panose="020B0604020202020204" pitchFamily="34" charset="0"/>
                  </a:rPr>
                  <a:t>%</a:t>
                </a:r>
              </a:p>
            </xdr:txBody>
          </xdr:sp>
          <xdr:cxnSp macro="">
            <xdr:nvCxnSpPr>
              <xdr:cNvPr id="19" name="Straight Arrow Connector 18"/>
              <xdr:cNvCxnSpPr/>
            </xdr:nvCxnSpPr>
            <xdr:spPr bwMode="auto">
              <a:xfrm flipV="1">
                <a:off x="5697346" y="3777389"/>
                <a:ext cx="507950" cy="685348"/>
              </a:xfrm>
              <a:prstGeom prst="straightConnector1">
                <a:avLst/>
              </a:prstGeom>
              <a:solidFill>
                <a:srgbClr val="FFFFFF"/>
              </a:solidFill>
              <a:ln w="9525" cap="flat" cmpd="sng" algn="ctr">
                <a:solidFill>
                  <a:srgbClr val="000000"/>
                </a:solidFill>
                <a:prstDash val="solid"/>
                <a:round/>
                <a:headEnd type="none" w="med" len="med"/>
                <a:tailEnd type="arrow"/>
              </a:ln>
            </xdr:spPr>
          </xdr:cxnSp>
          <xdr:cxnSp macro="">
            <xdr:nvCxnSpPr>
              <xdr:cNvPr id="21" name="Straight Arrow Connector 20"/>
              <xdr:cNvCxnSpPr/>
            </xdr:nvCxnSpPr>
            <xdr:spPr bwMode="auto">
              <a:xfrm>
                <a:off x="11788614" y="4014625"/>
                <a:ext cx="512080" cy="166944"/>
              </a:xfrm>
              <a:prstGeom prst="straightConnector1">
                <a:avLst/>
              </a:prstGeom>
              <a:solidFill>
                <a:srgbClr val="FFFFFF"/>
              </a:solidFill>
              <a:ln w="9525" cap="flat" cmpd="sng" algn="ctr">
                <a:solidFill>
                  <a:srgbClr val="000000"/>
                </a:solidFill>
                <a:prstDash val="solid"/>
                <a:round/>
                <a:headEnd type="none" w="med" len="med"/>
                <a:tailEnd type="arrow"/>
              </a:ln>
            </xdr:spPr>
          </xdr:cxnSp>
          <xdr:cxnSp macro="">
            <xdr:nvCxnSpPr>
              <xdr:cNvPr id="22" name="Straight Arrow Connector 21"/>
              <xdr:cNvCxnSpPr/>
            </xdr:nvCxnSpPr>
            <xdr:spPr bwMode="auto">
              <a:xfrm flipV="1">
                <a:off x="4404758" y="5220135"/>
                <a:ext cx="549247" cy="159915"/>
              </a:xfrm>
              <a:prstGeom prst="straightConnector1">
                <a:avLst/>
              </a:prstGeom>
              <a:solidFill>
                <a:srgbClr val="FFFFFF"/>
              </a:solidFill>
              <a:ln w="9525" cap="flat" cmpd="sng" algn="ctr">
                <a:solidFill>
                  <a:srgbClr val="000000"/>
                </a:solidFill>
                <a:prstDash val="solid"/>
                <a:round/>
                <a:headEnd type="none" w="med" len="med"/>
                <a:tailEnd type="arrow"/>
              </a:ln>
            </xdr:spPr>
          </xdr:cxnSp>
        </xdr:grpSp>
        <xdr:cxnSp macro="">
          <xdr:nvCxnSpPr>
            <xdr:cNvPr id="6" name="Straight Arrow Connector 5"/>
            <xdr:cNvCxnSpPr/>
          </xdr:nvCxnSpPr>
          <xdr:spPr bwMode="auto">
            <a:xfrm flipV="1">
              <a:off x="2959228" y="4359836"/>
              <a:ext cx="505071" cy="470426"/>
            </a:xfrm>
            <a:prstGeom prst="straightConnector1">
              <a:avLst/>
            </a:prstGeom>
            <a:solidFill>
              <a:srgbClr val="FFFFFF"/>
            </a:solidFill>
            <a:ln w="9525" cap="flat" cmpd="sng" algn="ctr">
              <a:solidFill>
                <a:srgbClr val="000000"/>
              </a:solidFill>
              <a:prstDash val="solid"/>
              <a:round/>
              <a:headEnd type="none" w="med" len="med"/>
              <a:tailEnd type="arrow"/>
            </a:ln>
          </xdr:spPr>
        </xdr:cxnSp>
        <xdr:cxnSp macro="">
          <xdr:nvCxnSpPr>
            <xdr:cNvPr id="8" name="Straight Arrow Connector 7"/>
            <xdr:cNvCxnSpPr/>
          </xdr:nvCxnSpPr>
          <xdr:spPr bwMode="auto">
            <a:xfrm flipV="1">
              <a:off x="5692813" y="2077524"/>
              <a:ext cx="655706" cy="460452"/>
            </a:xfrm>
            <a:prstGeom prst="straightConnector1">
              <a:avLst/>
            </a:prstGeom>
            <a:solidFill>
              <a:srgbClr val="FFFFFF"/>
            </a:solidFill>
            <a:ln w="9525" cap="flat" cmpd="sng" algn="ctr">
              <a:solidFill>
                <a:srgbClr val="000000"/>
              </a:solidFill>
              <a:prstDash val="solid"/>
              <a:round/>
              <a:headEnd type="none" w="med" len="med"/>
              <a:tailEnd type="arrow"/>
            </a:ln>
          </xdr:spPr>
        </xdr:cxnSp>
        <xdr:sp macro="" textlink="">
          <xdr:nvSpPr>
            <xdr:cNvPr id="9" name="Text Box 176"/>
            <xdr:cNvSpPr txBox="1">
              <a:spLocks noChangeArrowheads="1"/>
            </xdr:cNvSpPr>
          </xdr:nvSpPr>
          <xdr:spPr bwMode="auto">
            <a:xfrm>
              <a:off x="5511165" y="2099134"/>
              <a:ext cx="824063" cy="269290"/>
            </a:xfrm>
            <a:prstGeom prst="rect">
              <a:avLst/>
            </a:prstGeom>
            <a:solidFill>
              <a:srgbClr val="FFFFFF">
                <a:alpha val="0"/>
              </a:srgbClr>
            </a:solidFill>
            <a:ln w="9525">
              <a:noFill/>
            </a:ln>
          </xdr:spPr>
          <xdr:txBody>
            <a:bodyPr vertOverflow="clip" wrap="square" lIns="27432" tIns="22860" rIns="0" bIns="0" anchor="t" upright="1"/>
            <a:lstStyle/>
            <a:p>
              <a:pPr algn="l" rtl="1">
                <a:defRPr sz="1000"/>
              </a:pPr>
              <a:r>
                <a:rPr lang="en-US" sz="1100" b="1" i="0" strike="noStrike">
                  <a:solidFill>
                    <a:srgbClr val="000000"/>
                  </a:solidFill>
                  <a:latin typeface="Arial"/>
                  <a:cs typeface="Arial"/>
                </a:rPr>
                <a:t>+12.0%</a:t>
              </a:r>
            </a:p>
          </xdr:txBody>
        </xdr:sp>
        <xdr:cxnSp macro="">
          <xdr:nvCxnSpPr>
            <xdr:cNvPr id="10" name="Straight Arrow Connector 9"/>
            <xdr:cNvCxnSpPr/>
          </xdr:nvCxnSpPr>
          <xdr:spPr bwMode="auto">
            <a:xfrm flipV="1">
              <a:off x="11505559" y="3425634"/>
              <a:ext cx="668997" cy="518632"/>
            </a:xfrm>
            <a:prstGeom prst="straightConnector1">
              <a:avLst/>
            </a:prstGeom>
            <a:solidFill>
              <a:srgbClr val="FFFFFF"/>
            </a:solidFill>
            <a:ln w="9525" cap="flat" cmpd="sng" algn="ctr">
              <a:solidFill>
                <a:srgbClr val="000000"/>
              </a:solidFill>
              <a:prstDash val="solid"/>
              <a:round/>
              <a:headEnd type="none" w="med" len="med"/>
              <a:tailEnd type="arrow"/>
            </a:ln>
          </xdr:spPr>
        </xdr:cxnSp>
        <xdr:sp macro="" textlink="">
          <xdr:nvSpPr>
            <xdr:cNvPr id="11" name="Text Box 176"/>
            <xdr:cNvSpPr txBox="1">
              <a:spLocks noChangeArrowheads="1"/>
            </xdr:cNvSpPr>
          </xdr:nvSpPr>
          <xdr:spPr bwMode="auto">
            <a:xfrm>
              <a:off x="11399228" y="3463867"/>
              <a:ext cx="824063" cy="269290"/>
            </a:xfrm>
            <a:prstGeom prst="rect">
              <a:avLst/>
            </a:prstGeom>
            <a:solidFill>
              <a:srgbClr val="FFFFFF">
                <a:alpha val="0"/>
              </a:srgbClr>
            </a:solidFill>
            <a:ln w="9525">
              <a:noFill/>
            </a:ln>
          </xdr:spPr>
          <xdr:txBody>
            <a:bodyPr vertOverflow="clip" wrap="square" lIns="27432" tIns="22860" rIns="0" bIns="0" anchor="t" upright="1"/>
            <a:lstStyle/>
            <a:p>
              <a:pPr algn="l" rtl="1">
                <a:defRPr sz="1000"/>
              </a:pPr>
              <a:r>
                <a:rPr lang="en-US" sz="1100" b="1" i="0" strike="noStrike">
                  <a:solidFill>
                    <a:srgbClr val="000000"/>
                  </a:solidFill>
                  <a:latin typeface="Arial"/>
                  <a:cs typeface="Arial"/>
                </a:rPr>
                <a:t>+19.7%</a:t>
              </a:r>
            </a:p>
          </xdr:txBody>
        </xdr:sp>
        <xdr:cxnSp macro="">
          <xdr:nvCxnSpPr>
            <xdr:cNvPr id="12" name="Straight Arrow Connector 11"/>
            <xdr:cNvCxnSpPr/>
          </xdr:nvCxnSpPr>
          <xdr:spPr bwMode="auto">
            <a:xfrm flipV="1">
              <a:off x="12232152" y="2855472"/>
              <a:ext cx="629123" cy="513645"/>
            </a:xfrm>
            <a:prstGeom prst="straightConnector1">
              <a:avLst/>
            </a:prstGeom>
            <a:solidFill>
              <a:srgbClr val="FFFFFF"/>
            </a:solidFill>
            <a:ln w="9525" cap="flat" cmpd="sng" algn="ctr">
              <a:solidFill>
                <a:srgbClr val="000000"/>
              </a:solidFill>
              <a:prstDash val="solid"/>
              <a:round/>
              <a:headEnd type="none" w="med" len="med"/>
              <a:tailEnd type="arrow"/>
            </a:ln>
          </xdr:spPr>
        </xdr:cxnSp>
        <xdr:sp macro="" textlink="">
          <xdr:nvSpPr>
            <xdr:cNvPr id="13" name="Text Box 176"/>
            <xdr:cNvSpPr txBox="1">
              <a:spLocks noChangeArrowheads="1"/>
            </xdr:cNvSpPr>
          </xdr:nvSpPr>
          <xdr:spPr bwMode="auto">
            <a:xfrm>
              <a:off x="12046073" y="2908665"/>
              <a:ext cx="824063" cy="269290"/>
            </a:xfrm>
            <a:prstGeom prst="rect">
              <a:avLst/>
            </a:prstGeom>
            <a:solidFill>
              <a:srgbClr val="FFFFFF">
                <a:alpha val="0"/>
              </a:srgbClr>
            </a:solidFill>
            <a:ln w="9525">
              <a:noFill/>
            </a:ln>
          </xdr:spPr>
          <xdr:txBody>
            <a:bodyPr vertOverflow="clip" wrap="square" lIns="27432" tIns="22860" rIns="0" bIns="0" anchor="t" upright="1"/>
            <a:lstStyle/>
            <a:p>
              <a:pPr algn="l" rtl="1">
                <a:defRPr sz="1000"/>
              </a:pPr>
              <a:r>
                <a:rPr lang="en-US" sz="1100" b="1" i="0" strike="noStrike">
                  <a:solidFill>
                    <a:srgbClr val="000000"/>
                  </a:solidFill>
                  <a:latin typeface="Arial"/>
                  <a:cs typeface="Arial"/>
                </a:rPr>
                <a:t>+18.1%</a:t>
              </a:r>
            </a:p>
          </xdr:txBody>
        </xdr:sp>
        <xdr:cxnSp macro="">
          <xdr:nvCxnSpPr>
            <xdr:cNvPr id="45" name="Straight Arrow Connector 44"/>
            <xdr:cNvCxnSpPr/>
          </xdr:nvCxnSpPr>
          <xdr:spPr bwMode="auto">
            <a:xfrm>
              <a:off x="7332078" y="2016020"/>
              <a:ext cx="629123" cy="360715"/>
            </a:xfrm>
            <a:prstGeom prst="straightConnector1">
              <a:avLst/>
            </a:prstGeom>
            <a:solidFill>
              <a:srgbClr val="FFFFFF"/>
            </a:solidFill>
            <a:ln w="9525" cap="flat" cmpd="sng" algn="ctr">
              <a:solidFill>
                <a:srgbClr val="000000"/>
              </a:solidFill>
              <a:prstDash val="solid"/>
              <a:round/>
              <a:headEnd type="none" w="med" len="med"/>
              <a:tailEnd type="arrow"/>
            </a:ln>
          </xdr:spPr>
        </xdr:cxnSp>
        <xdr:sp macro="" textlink="">
          <xdr:nvSpPr>
            <xdr:cNvPr id="47" name="Text Box 176"/>
            <xdr:cNvSpPr txBox="1">
              <a:spLocks noChangeArrowheads="1"/>
            </xdr:cNvSpPr>
          </xdr:nvSpPr>
          <xdr:spPr bwMode="auto">
            <a:xfrm>
              <a:off x="7726388" y="1997735"/>
              <a:ext cx="824063" cy="269290"/>
            </a:xfrm>
            <a:prstGeom prst="rect">
              <a:avLst/>
            </a:prstGeom>
            <a:solidFill>
              <a:srgbClr val="FFFFFF">
                <a:alpha val="0"/>
              </a:srgbClr>
            </a:solidFill>
            <a:ln w="9525">
              <a:noFill/>
            </a:ln>
          </xdr:spPr>
          <xdr:txBody>
            <a:bodyPr vertOverflow="clip" wrap="square" lIns="27432" tIns="22860" rIns="0" bIns="0" anchor="t" upright="1"/>
            <a:lstStyle/>
            <a:p>
              <a:pPr algn="l" rtl="1">
                <a:defRPr sz="1000"/>
              </a:pPr>
              <a:r>
                <a:rPr lang="en-US" sz="1100" b="1" i="0" strike="noStrike">
                  <a:solidFill>
                    <a:srgbClr val="000000"/>
                  </a:solidFill>
                  <a:latin typeface="Arial"/>
                  <a:cs typeface="Arial"/>
                </a:rPr>
                <a:t>-9.1%</a:t>
              </a:r>
            </a:p>
          </xdr:txBody>
        </xdr:sp>
        <xdr:cxnSp macro="">
          <xdr:nvCxnSpPr>
            <xdr:cNvPr id="49" name="Straight Arrow Connector 48"/>
            <xdr:cNvCxnSpPr/>
          </xdr:nvCxnSpPr>
          <xdr:spPr bwMode="auto">
            <a:xfrm>
              <a:off x="8594755" y="2855472"/>
              <a:ext cx="637984" cy="970772"/>
            </a:xfrm>
            <a:prstGeom prst="straightConnector1">
              <a:avLst/>
            </a:prstGeom>
            <a:solidFill>
              <a:srgbClr val="FFFFFF"/>
            </a:solidFill>
            <a:ln w="9525" cap="flat" cmpd="sng" algn="ctr">
              <a:solidFill>
                <a:srgbClr val="000000"/>
              </a:solidFill>
              <a:prstDash val="solid"/>
              <a:round/>
              <a:headEnd type="none" w="med" len="med"/>
              <a:tailEnd type="arrow"/>
            </a:ln>
          </xdr:spPr>
        </xdr:cxnSp>
        <xdr:cxnSp macro="">
          <xdr:nvCxnSpPr>
            <xdr:cNvPr id="2" name="Straight Arrow Connector 1"/>
            <xdr:cNvCxnSpPr/>
          </xdr:nvCxnSpPr>
          <xdr:spPr bwMode="auto">
            <a:xfrm>
              <a:off x="8058671" y="2403331"/>
              <a:ext cx="536084" cy="229395"/>
            </a:xfrm>
            <a:prstGeom prst="straightConnector1">
              <a:avLst/>
            </a:prstGeom>
            <a:solidFill>
              <a:srgbClr val="FFFFFF"/>
            </a:solidFill>
            <a:ln w="9525" cap="flat" cmpd="sng" algn="ctr">
              <a:solidFill>
                <a:srgbClr val="000000"/>
              </a:solidFill>
              <a:prstDash val="solid"/>
              <a:round/>
              <a:headEnd type="none" w="med" len="med"/>
              <a:tailEnd type="arrow"/>
            </a:ln>
          </xdr:spPr>
        </xdr:cxnSp>
        <xdr:sp macro="" textlink="">
          <xdr:nvSpPr>
            <xdr:cNvPr id="4" name="Text Box 176"/>
            <xdr:cNvSpPr txBox="1">
              <a:spLocks noChangeArrowheads="1"/>
            </xdr:cNvSpPr>
          </xdr:nvSpPr>
          <xdr:spPr bwMode="auto">
            <a:xfrm>
              <a:off x="8466273" y="2315230"/>
              <a:ext cx="824063" cy="269290"/>
            </a:xfrm>
            <a:prstGeom prst="rect">
              <a:avLst/>
            </a:prstGeom>
            <a:solidFill>
              <a:srgbClr val="FFFFFF">
                <a:alpha val="0"/>
              </a:srgbClr>
            </a:solidFill>
            <a:ln w="9525">
              <a:noFill/>
            </a:ln>
          </xdr:spPr>
          <xdr:txBody>
            <a:bodyPr vertOverflow="clip" wrap="square" lIns="27432" tIns="22860" rIns="0" bIns="0" anchor="t" upright="1"/>
            <a:lstStyle/>
            <a:p>
              <a:pPr algn="l" rtl="1">
                <a:defRPr sz="1000"/>
              </a:pPr>
              <a:r>
                <a:rPr lang="en-US" sz="1100" b="1" i="0" strike="noStrike">
                  <a:solidFill>
                    <a:srgbClr val="000000"/>
                  </a:solidFill>
                  <a:latin typeface="Arial"/>
                  <a:cs typeface="Arial"/>
                </a:rPr>
                <a:t>-6.7%</a:t>
              </a:r>
            </a:p>
          </xdr:txBody>
        </xdr:sp>
      </xdr:grpSp>
      <xdr:cxnSp macro="">
        <xdr:nvCxnSpPr>
          <xdr:cNvPr id="26" name="Straight Arrow Connector 25"/>
          <xdr:cNvCxnSpPr/>
        </xdr:nvCxnSpPr>
        <xdr:spPr bwMode="auto">
          <a:xfrm flipV="1">
            <a:off x="13037299" y="3045644"/>
            <a:ext cx="545513" cy="309035"/>
          </a:xfrm>
          <a:prstGeom prst="straightConnector1">
            <a:avLst/>
          </a:prstGeom>
          <a:solidFill>
            <a:srgbClr val="FFFFFF"/>
          </a:solidFill>
          <a:ln w="9525" cap="flat" cmpd="sng" algn="ctr">
            <a:solidFill>
              <a:srgbClr val="000000"/>
            </a:solidFill>
            <a:prstDash val="solid"/>
            <a:round/>
            <a:headEnd type="none" w="med" len="med"/>
            <a:tailEnd type="arrow"/>
          </a:ln>
        </xdr:spPr>
      </xdr:cxnSp>
      <xdr:cxnSp macro="">
        <xdr:nvCxnSpPr>
          <xdr:cNvPr id="27" name="Straight Arrow Connector 26"/>
          <xdr:cNvCxnSpPr/>
        </xdr:nvCxnSpPr>
        <xdr:spPr bwMode="auto">
          <a:xfrm flipV="1">
            <a:off x="13738673" y="2655197"/>
            <a:ext cx="678453" cy="323989"/>
          </a:xfrm>
          <a:prstGeom prst="straightConnector1">
            <a:avLst/>
          </a:prstGeom>
          <a:solidFill>
            <a:srgbClr val="FFFFFF"/>
          </a:solidFill>
          <a:ln w="9525" cap="flat" cmpd="sng" algn="ctr">
            <a:solidFill>
              <a:srgbClr val="000000"/>
            </a:solidFill>
            <a:prstDash val="solid"/>
            <a:round/>
            <a:headEnd type="none" w="med" len="med"/>
            <a:tailEnd type="arrow"/>
          </a:ln>
        </xdr:spPr>
      </xdr:cxnSp>
      <xdr:sp macro="" textlink="">
        <xdr:nvSpPr>
          <xdr:cNvPr id="28" name="Text Box 176"/>
          <xdr:cNvSpPr txBox="1">
            <a:spLocks noChangeArrowheads="1"/>
          </xdr:cNvSpPr>
        </xdr:nvSpPr>
        <xdr:spPr bwMode="auto">
          <a:xfrm>
            <a:off x="12780587" y="2957586"/>
            <a:ext cx="843482" cy="269160"/>
          </a:xfrm>
          <a:prstGeom prst="rect">
            <a:avLst/>
          </a:prstGeom>
          <a:solidFill>
            <a:srgbClr val="FFFFFF">
              <a:alpha val="0"/>
            </a:srgbClr>
          </a:solidFill>
          <a:ln w="9525">
            <a:noFill/>
          </a:ln>
        </xdr:spPr>
        <xdr:txBody>
          <a:bodyPr vertOverflow="clip" wrap="square" lIns="27432" tIns="22860" rIns="0" bIns="0" anchor="t" upright="1"/>
          <a:lstStyle/>
          <a:p>
            <a:pPr algn="l" rtl="1">
              <a:defRPr sz="1000"/>
            </a:pPr>
            <a:r>
              <a:rPr lang="en-US" sz="1100" b="1" i="0" strike="noStrike">
                <a:solidFill>
                  <a:srgbClr val="000000"/>
                </a:solidFill>
                <a:latin typeface="Arial"/>
                <a:cs typeface="Arial"/>
              </a:rPr>
              <a:t>+11.0%</a:t>
            </a:r>
          </a:p>
        </xdr:txBody>
      </xdr:sp>
      <xdr:sp macro="" textlink="">
        <xdr:nvSpPr>
          <xdr:cNvPr id="29" name="Text Box 176"/>
          <xdr:cNvSpPr txBox="1">
            <a:spLocks noChangeArrowheads="1"/>
          </xdr:cNvSpPr>
        </xdr:nvSpPr>
        <xdr:spPr bwMode="auto">
          <a:xfrm>
            <a:off x="13665327" y="2593722"/>
            <a:ext cx="843482" cy="272483"/>
          </a:xfrm>
          <a:prstGeom prst="rect">
            <a:avLst/>
          </a:prstGeom>
          <a:solidFill>
            <a:srgbClr val="FFFFFF">
              <a:alpha val="0"/>
            </a:srgbClr>
          </a:solidFill>
          <a:ln w="9525">
            <a:noFill/>
          </a:ln>
        </xdr:spPr>
        <xdr:txBody>
          <a:bodyPr vertOverflow="clip" wrap="square" lIns="27432" tIns="22860" rIns="0" bIns="0" anchor="t" upright="1"/>
          <a:lstStyle/>
          <a:p>
            <a:pPr algn="l" rtl="1">
              <a:defRPr sz="1000"/>
            </a:pPr>
            <a:r>
              <a:rPr lang="en-US" sz="1100" b="1" i="0" strike="noStrike">
                <a:solidFill>
                  <a:srgbClr val="000000"/>
                </a:solidFill>
                <a:latin typeface="Arial"/>
                <a:cs typeface="Arial"/>
              </a:rPr>
              <a:t>+8.0%</a:t>
            </a:r>
          </a:p>
        </xdr:txBody>
      </xdr:sp>
      <xdr:cxnSp macro="">
        <xdr:nvCxnSpPr>
          <xdr:cNvPr id="36" name="Straight Arrow Connector 35"/>
          <xdr:cNvCxnSpPr/>
        </xdr:nvCxnSpPr>
        <xdr:spPr bwMode="auto">
          <a:xfrm flipV="1">
            <a:off x="14499640" y="2141799"/>
            <a:ext cx="641780" cy="456907"/>
          </a:xfrm>
          <a:prstGeom prst="straightConnector1">
            <a:avLst/>
          </a:prstGeom>
          <a:solidFill>
            <a:srgbClr val="FFFFFF"/>
          </a:solidFill>
          <a:ln w="9525" cap="flat" cmpd="sng" algn="ctr">
            <a:solidFill>
              <a:srgbClr val="000000"/>
            </a:solidFill>
            <a:prstDash val="solid"/>
            <a:round/>
            <a:headEnd type="none" w="med" len="med"/>
            <a:tailEnd type="arrow"/>
          </a:ln>
        </xdr:spPr>
      </xdr:cxnSp>
      <xdr:sp macro="" textlink="">
        <xdr:nvSpPr>
          <xdr:cNvPr id="37" name="Text Box 176"/>
          <xdr:cNvSpPr txBox="1">
            <a:spLocks noChangeArrowheads="1"/>
          </xdr:cNvSpPr>
        </xdr:nvSpPr>
        <xdr:spPr bwMode="auto">
          <a:xfrm>
            <a:off x="14403373" y="2133492"/>
            <a:ext cx="848066" cy="269160"/>
          </a:xfrm>
          <a:prstGeom prst="rect">
            <a:avLst/>
          </a:prstGeom>
          <a:solidFill>
            <a:srgbClr val="FFFFFF">
              <a:alpha val="0"/>
            </a:srgbClr>
          </a:solidFill>
          <a:ln w="9525">
            <a:noFill/>
          </a:ln>
        </xdr:spPr>
        <xdr:txBody>
          <a:bodyPr vertOverflow="clip" wrap="square" lIns="27432" tIns="22860" rIns="0" bIns="0" anchor="t" upright="1"/>
          <a:lstStyle/>
          <a:p>
            <a:pPr algn="l" rtl="1">
              <a:defRPr sz="1000"/>
            </a:pPr>
            <a:r>
              <a:rPr lang="en-US" sz="1100" b="1" i="0" strike="noStrike">
                <a:solidFill>
                  <a:srgbClr val="000000"/>
                </a:solidFill>
                <a:latin typeface="Arial"/>
                <a:cs typeface="Arial"/>
              </a:rPr>
              <a:t>+11.9%</a:t>
            </a:r>
          </a:p>
        </xdr:txBody>
      </xdr:sp>
      <xdr:cxnSp macro="">
        <xdr:nvCxnSpPr>
          <xdr:cNvPr id="38" name="Straight Arrow Connector 37"/>
          <xdr:cNvCxnSpPr/>
        </xdr:nvCxnSpPr>
        <xdr:spPr bwMode="auto">
          <a:xfrm>
            <a:off x="16186605" y="2163399"/>
            <a:ext cx="623443" cy="335619"/>
          </a:xfrm>
          <a:prstGeom prst="straightConnector1">
            <a:avLst/>
          </a:prstGeom>
          <a:solidFill>
            <a:srgbClr val="FFFFFF"/>
          </a:solidFill>
          <a:ln w="9525" cap="flat" cmpd="sng" algn="ctr">
            <a:solidFill>
              <a:srgbClr val="000000"/>
            </a:solidFill>
            <a:prstDash val="solid"/>
            <a:round/>
            <a:headEnd type="none" w="med" len="med"/>
            <a:tailEnd type="arrow"/>
          </a:ln>
        </xdr:spPr>
      </xdr:cxnSp>
      <xdr:sp macro="" textlink="">
        <xdr:nvSpPr>
          <xdr:cNvPr id="40" name="Text Box 176"/>
          <xdr:cNvSpPr txBox="1">
            <a:spLocks noChangeArrowheads="1"/>
          </xdr:cNvSpPr>
        </xdr:nvSpPr>
        <xdr:spPr bwMode="auto">
          <a:xfrm>
            <a:off x="16484574" y="2116877"/>
            <a:ext cx="848066" cy="269160"/>
          </a:xfrm>
          <a:prstGeom prst="rect">
            <a:avLst/>
          </a:prstGeom>
          <a:solidFill>
            <a:srgbClr val="FFFFFF">
              <a:alpha val="0"/>
            </a:srgbClr>
          </a:solidFill>
          <a:ln w="9525">
            <a:noFill/>
          </a:ln>
        </xdr:spPr>
        <xdr:txBody>
          <a:bodyPr vertOverflow="clip" wrap="square" lIns="27432" tIns="22860" rIns="0" bIns="0" anchor="t" upright="1"/>
          <a:lstStyle/>
          <a:p>
            <a:pPr algn="l" rtl="1">
              <a:defRPr sz="1000"/>
            </a:pPr>
            <a:r>
              <a:rPr lang="en-US" sz="1100" b="1" i="0" strike="noStrike">
                <a:solidFill>
                  <a:srgbClr val="000000"/>
                </a:solidFill>
                <a:latin typeface="Arial"/>
                <a:cs typeface="Arial"/>
              </a:rPr>
              <a:t>-7.4%</a:t>
            </a:r>
          </a:p>
        </xdr:txBody>
      </xdr:sp>
    </xdr:grpSp>
    <xdr:clientData/>
  </xdr:two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0.891</cdr:y>
    </cdr:from>
    <cdr:to>
      <cdr:x>0</cdr:x>
      <cdr:y>0</cdr:y>
    </cdr:to>
    <cdr:sp macro="" textlink="">
      <cdr:nvSpPr>
        <cdr:cNvPr id="11" name="FootonotesShape"/>
        <cdr:cNvSpPr txBox="1"/>
      </cdr:nvSpPr>
      <cdr:spPr>
        <a:xfrm>
          <a:off x="0" y="3962400"/>
          <a:ext cx="0" cy="0"/>
        </a:xfrm>
        <a:prstGeom prst="rect">
          <a:avLst/>
        </a:prstGeom>
        <a:ln>
          <a:noFill/>
        </a:ln>
      </cdr:spPr>
      <cdr:txBody>
        <a:bodyPr vertOverflow="clip" vert="horz" wrap="square" rtlCol="0">
          <a:spAutoFit/>
        </a:bodyPr>
        <a:lstStyle/>
        <a:p>
          <a:r>
            <a:rPr lang="en-GB" sz="1200">
              <a:latin typeface="Arial" panose="020B0604020202020204" pitchFamily="34" charset="0"/>
            </a:rPr>
            <a:t>Note: Based on passengers carried.</a:t>
          </a:r>
        </a:p>
        <a:p>
          <a:pPr>
            <a:spcBef>
              <a:spcPts val="300"/>
            </a:spcBef>
          </a:pPr>
          <a:r>
            <a:rPr lang="en-GB" sz="1200" i="1">
              <a:latin typeface="Arial" panose="020B0604020202020204" pitchFamily="34" charset="0"/>
            </a:rPr>
            <a:t>Source:</a:t>
          </a:r>
          <a:r>
            <a:rPr lang="en-GB" sz="1200">
              <a:latin typeface="Arial" panose="020B0604020202020204" pitchFamily="34" charset="0"/>
            </a:rPr>
            <a:t> Eurostat (online data code: avia_paoc)</a:t>
          </a:r>
        </a:p>
      </cdr:txBody>
    </cdr:sp>
  </cdr:relSizeAnchor>
  <cdr:relSizeAnchor xmlns:cdr="http://schemas.openxmlformats.org/drawingml/2006/chartDrawing">
    <cdr:from>
      <cdr:x>0</cdr:x>
      <cdr:y>0</cdr:y>
    </cdr:from>
    <cdr:to>
      <cdr:x>0</cdr:x>
      <cdr:y>0</cdr:y>
    </cdr:to>
    <cdr:pic>
      <cdr:nvPicPr>
        <cdr:cNvPr id="13" name="LogoShape"/>
        <cdr:cNvPicPr preferRelativeResize="1">
          <a:picLocks noChangeAspect="1"/>
        </cdr:cNvPicPr>
      </cdr:nvPicPr>
      <cdr:blipFill>
        <a:blip r:link="rId1"/>
        <a:stretch>
          <a:fillRect/>
        </a:stretch>
      </cdr:blipFill>
      <cdr:spPr>
        <a:xfrm>
          <a:off x="0" y="0"/>
          <a:ext cx="0" cy="0"/>
        </a:xfrm>
        <a:prstGeom prst="rect">
          <a:avLst/>
        </a:prstGeom>
        <a:ln>
          <a:noFill/>
        </a:ln>
      </cdr:spPr>
    </cdr:pic>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3</xdr:row>
      <xdr:rowOff>104775</xdr:rowOff>
    </xdr:from>
    <xdr:ext cx="12296775" cy="4457700"/>
    <xdr:graphicFrame macro="">
      <xdr:nvGraphicFramePr>
        <xdr:cNvPr id="2" name="Chart 1025"/>
        <xdr:cNvGraphicFramePr/>
      </xdr:nvGraphicFramePr>
      <xdr:xfrm>
        <a:off x="0" y="590550"/>
        <a:ext cx="12296775" cy="4457700"/>
      </xdr:xfrm>
      <a:graphic>
        <a:graphicData uri="http://schemas.openxmlformats.org/drawingml/2006/chart">
          <c:chart xmlns:c="http://schemas.openxmlformats.org/drawingml/2006/chart" r:id="rId1"/>
        </a:graphicData>
      </a:graphic>
    </xdr:graphicFrame>
    <xdr:clientData/>
  </xdr:oneCellAnchor>
  <xdr:twoCellAnchor editAs="oneCell">
    <xdr:from>
      <xdr:col>24</xdr:col>
      <xdr:colOff>361950</xdr:colOff>
      <xdr:row>34</xdr:row>
      <xdr:rowOff>133350</xdr:rowOff>
    </xdr:from>
    <xdr:to>
      <xdr:col>26</xdr:col>
      <xdr:colOff>600075</xdr:colOff>
      <xdr:row>36</xdr:row>
      <xdr:rowOff>133350</xdr:rowOff>
    </xdr:to>
    <xdr:pic>
      <xdr:nvPicPr>
        <xdr:cNvPr id="3" name="Picture 2"/>
        <xdr:cNvPicPr preferRelativeResize="1">
          <a:picLocks noChangeAspect="1"/>
        </xdr:cNvPicPr>
      </xdr:nvPicPr>
      <xdr:blipFill>
        <a:blip r:embed="rId2"/>
        <a:stretch>
          <a:fillRect/>
        </a:stretch>
      </xdr:blipFill>
      <xdr:spPr>
        <a:xfrm>
          <a:off x="16992600" y="5800725"/>
          <a:ext cx="1628775" cy="323850"/>
        </a:xfrm>
        <a:prstGeom prst="rect">
          <a:avLst/>
        </a:prstGeom>
        <a:ln>
          <a:noFill/>
        </a:ln>
      </xdr:spPr>
    </xdr:pic>
    <xdr:clientData/>
  </xdr:twoCellAnchor>
</xdr:wsDr>
</file>

<file path=xl/theme/theme1.xml><?xml version="1.0" encoding="utf-8"?>
<a:theme xmlns:a="http://schemas.openxmlformats.org/drawingml/2006/main" name="Office Theme">
  <a:themeElements>
    <a:clrScheme name="Palette A">
      <a:dk1>
        <a:sysClr val="windowText" lastClr="000000"/>
      </a:dk1>
      <a:lt1>
        <a:sysClr val="window" lastClr="FFFFFF"/>
      </a:lt1>
      <a:dk2>
        <a:srgbClr val="1F497D"/>
      </a:dk2>
      <a:lt2>
        <a:srgbClr val="EEECE1"/>
      </a:lt2>
      <a:accent1>
        <a:srgbClr val="2644A7"/>
      </a:accent1>
      <a:accent2>
        <a:srgbClr val="B09120"/>
      </a:accent2>
      <a:accent3>
        <a:srgbClr val="E04040"/>
      </a:accent3>
      <a:accent4>
        <a:srgbClr val="208486"/>
      </a:accent4>
      <a:accent5>
        <a:srgbClr val="388AE2"/>
      </a:accent5>
      <a:accent6>
        <a:srgbClr val="C05F03"/>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V53"/>
  <sheetViews>
    <sheetView showGridLines="0" tabSelected="1" workbookViewId="0" topLeftCell="A1"/>
  </sheetViews>
  <sheetFormatPr defaultColWidth="8.875" defaultRowHeight="12.75"/>
  <cols>
    <col min="1" max="16384" width="8.875" style="3" customWidth="1"/>
  </cols>
  <sheetData>
    <row r="2" ht="12.75">
      <c r="A2" s="1" t="s">
        <v>91</v>
      </c>
    </row>
    <row r="3" ht="12.75">
      <c r="A3" s="3" t="s">
        <v>85</v>
      </c>
    </row>
    <row r="6" ht="15.75" customHeight="1">
      <c r="A6" s="2"/>
    </row>
    <row r="46" ht="12.75">
      <c r="B46" s="4"/>
    </row>
    <row r="47" ht="12.75">
      <c r="A47" s="2" t="s">
        <v>94</v>
      </c>
    </row>
    <row r="50" spans="1:2" ht="12.75">
      <c r="A50" s="3" t="s">
        <v>73</v>
      </c>
      <c r="B50" s="3" t="s">
        <v>84</v>
      </c>
    </row>
    <row r="52" spans="1:22" ht="28.5" customHeight="1">
      <c r="A52" s="5" t="s">
        <v>74</v>
      </c>
      <c r="B52" s="6">
        <v>44562</v>
      </c>
      <c r="C52" s="6">
        <v>44593</v>
      </c>
      <c r="D52" s="6">
        <v>44621</v>
      </c>
      <c r="E52" s="6">
        <v>44652</v>
      </c>
      <c r="F52" s="6">
        <v>44682</v>
      </c>
      <c r="G52" s="6">
        <v>44713</v>
      </c>
      <c r="H52" s="6">
        <v>44743</v>
      </c>
      <c r="I52" s="6">
        <v>44774</v>
      </c>
      <c r="J52" s="6">
        <v>44805</v>
      </c>
      <c r="K52" s="6">
        <v>44835</v>
      </c>
      <c r="L52" s="6">
        <v>44866</v>
      </c>
      <c r="M52" s="6">
        <v>44896</v>
      </c>
      <c r="N52" s="6">
        <v>44927</v>
      </c>
      <c r="O52" s="6">
        <v>44958</v>
      </c>
      <c r="P52" s="6">
        <v>44986</v>
      </c>
      <c r="Q52" s="6">
        <v>45017</v>
      </c>
      <c r="R52" s="6">
        <v>45047</v>
      </c>
      <c r="S52" s="6">
        <v>45078</v>
      </c>
      <c r="T52" s="6">
        <v>45108</v>
      </c>
      <c r="U52" s="6">
        <v>45139</v>
      </c>
      <c r="V52" s="6">
        <v>45170</v>
      </c>
    </row>
    <row r="53" spans="1:22" ht="12.75">
      <c r="A53" s="7" t="s">
        <v>75</v>
      </c>
      <c r="B53" s="112">
        <v>-34.4</v>
      </c>
      <c r="C53" s="112">
        <v>-32.8</v>
      </c>
      <c r="D53" s="112">
        <v>-26.6</v>
      </c>
      <c r="E53" s="112">
        <v>-19.4</v>
      </c>
      <c r="F53" s="112">
        <v>-16.1</v>
      </c>
      <c r="G53" s="112">
        <v>-16.2</v>
      </c>
      <c r="H53" s="112">
        <v>-15.3</v>
      </c>
      <c r="I53" s="112">
        <v>-14.3</v>
      </c>
      <c r="J53" s="112">
        <v>-15.6</v>
      </c>
      <c r="K53" s="112">
        <v>-14.1</v>
      </c>
      <c r="L53" s="112">
        <v>-16.3</v>
      </c>
      <c r="M53" s="112">
        <v>-15.1</v>
      </c>
      <c r="N53" s="112">
        <v>-17.5</v>
      </c>
      <c r="O53" s="112">
        <v>-16.4</v>
      </c>
      <c r="P53" s="112">
        <v>-15.4</v>
      </c>
      <c r="Q53" s="112">
        <v>-12.5</v>
      </c>
      <c r="R53" s="112">
        <v>-10.4</v>
      </c>
      <c r="S53" s="112">
        <v>-10.3</v>
      </c>
      <c r="T53" s="112">
        <v>-8.8</v>
      </c>
      <c r="U53" s="112">
        <v>-8.4</v>
      </c>
      <c r="V53" s="3">
        <v>-8.7</v>
      </c>
    </row>
  </sheetData>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AK77"/>
  <sheetViews>
    <sheetView showGridLines="0" zoomScale="70" zoomScaleNormal="70" workbookViewId="0" topLeftCell="A1">
      <selection activeCell="AC18" sqref="AC18"/>
    </sheetView>
  </sheetViews>
  <sheetFormatPr defaultColWidth="9.125" defaultRowHeight="12.75"/>
  <cols>
    <col min="1" max="1" width="9.75390625" style="3" customWidth="1"/>
    <col min="2" max="2" width="11.00390625" style="3" customWidth="1"/>
    <col min="3" max="3" width="11.375" style="3" customWidth="1"/>
    <col min="4" max="4" width="11.25390625" style="3" bestFit="1" customWidth="1"/>
    <col min="5" max="6" width="10.125" style="3" bestFit="1" customWidth="1"/>
    <col min="7" max="7" width="11.875" style="3" bestFit="1" customWidth="1"/>
    <col min="8" max="8" width="9.875" style="3" customWidth="1"/>
    <col min="9" max="9" width="13.25390625" style="3" customWidth="1"/>
    <col min="10" max="11" width="9.625" style="3" bestFit="1" customWidth="1"/>
    <col min="12" max="12" width="10.125" style="3" bestFit="1" customWidth="1"/>
    <col min="13" max="13" width="10.25390625" style="3" customWidth="1"/>
    <col min="14" max="15" width="10.125" style="3" bestFit="1" customWidth="1"/>
    <col min="16" max="16" width="11.125" style="3" customWidth="1"/>
    <col min="17" max="17" width="10.25390625" style="3" customWidth="1"/>
    <col min="18" max="18" width="10.125" style="3" customWidth="1"/>
    <col min="19" max="20" width="11.375" style="3" customWidth="1"/>
    <col min="21" max="21" width="11.25390625" style="3" customWidth="1"/>
    <col min="22" max="22" width="10.125" style="3" bestFit="1" customWidth="1"/>
    <col min="23" max="23" width="11.25390625" style="3" bestFit="1" customWidth="1"/>
    <col min="24" max="24" width="9.375" style="3" bestFit="1" customWidth="1"/>
    <col min="25" max="25" width="12.625" style="3" customWidth="1"/>
    <col min="26" max="30" width="9.25390625" style="3" bestFit="1" customWidth="1"/>
    <col min="31" max="31" width="11.75390625" style="3" customWidth="1"/>
    <col min="32" max="33" width="9.25390625" style="3" bestFit="1" customWidth="1"/>
    <col min="34" max="34" width="12.125" style="3" customWidth="1"/>
    <col min="35" max="16384" width="9.125" style="3" customWidth="1"/>
  </cols>
  <sheetData>
    <row r="2" spans="1:11" ht="12.75">
      <c r="A2" s="8" t="s">
        <v>97</v>
      </c>
      <c r="D2" s="114"/>
      <c r="E2" s="114"/>
      <c r="F2" s="114"/>
      <c r="G2" s="114"/>
      <c r="K2" s="9"/>
    </row>
    <row r="3" spans="1:7" ht="12.75">
      <c r="A3" s="113" t="s">
        <v>76</v>
      </c>
      <c r="D3" s="113"/>
      <c r="E3" s="113"/>
      <c r="F3" s="113"/>
      <c r="G3" s="113"/>
    </row>
    <row r="4" spans="1:7" ht="12.75">
      <c r="A4" s="113"/>
      <c r="B4" s="113"/>
      <c r="C4" s="113"/>
      <c r="D4" s="113"/>
      <c r="E4" s="113"/>
      <c r="F4" s="113"/>
      <c r="G4" s="113"/>
    </row>
    <row r="5" spans="1:7" ht="12.75">
      <c r="A5" s="113"/>
      <c r="D5" s="113"/>
      <c r="E5" s="113"/>
      <c r="F5" s="113"/>
      <c r="G5" s="113"/>
    </row>
    <row r="6" spans="1:7" ht="20.25">
      <c r="A6" s="113"/>
      <c r="B6" s="187" t="s">
        <v>149</v>
      </c>
      <c r="D6" s="113"/>
      <c r="E6" s="113"/>
      <c r="F6" s="113"/>
      <c r="G6" s="113"/>
    </row>
    <row r="7" spans="1:18" ht="20.25">
      <c r="A7" s="113"/>
      <c r="B7" s="188" t="s">
        <v>76</v>
      </c>
      <c r="C7" s="113"/>
      <c r="D7" s="113"/>
      <c r="E7" s="113"/>
      <c r="F7" s="113"/>
      <c r="G7" s="113"/>
      <c r="H7" s="113"/>
      <c r="I7" s="113"/>
      <c r="J7" s="113"/>
      <c r="K7" s="113"/>
      <c r="L7" s="113"/>
      <c r="M7" s="113"/>
      <c r="N7" s="113"/>
      <c r="O7" s="113"/>
      <c r="P7" s="113"/>
      <c r="Q7" s="113"/>
      <c r="R7" s="113"/>
    </row>
    <row r="8" spans="1:18" ht="12.75">
      <c r="A8" s="113"/>
      <c r="B8" s="113"/>
      <c r="C8" s="113"/>
      <c r="D8" s="113"/>
      <c r="E8" s="113"/>
      <c r="F8" s="113"/>
      <c r="G8" s="113"/>
      <c r="H8" s="113"/>
      <c r="I8" s="113"/>
      <c r="J8" s="113"/>
      <c r="K8" s="113"/>
      <c r="L8" s="113"/>
      <c r="M8" s="113"/>
      <c r="N8" s="113"/>
      <c r="O8" s="113"/>
      <c r="P8" s="113"/>
      <c r="Q8" s="113"/>
      <c r="R8" s="113"/>
    </row>
    <row r="9" spans="1:18" ht="12.75">
      <c r="A9" s="113"/>
      <c r="B9" s="113"/>
      <c r="C9" s="113"/>
      <c r="D9" s="113"/>
      <c r="E9" s="113"/>
      <c r="F9" s="113"/>
      <c r="G9" s="113"/>
      <c r="H9" s="113"/>
      <c r="I9" s="113"/>
      <c r="J9" s="113"/>
      <c r="K9" s="113"/>
      <c r="L9" s="113"/>
      <c r="M9" s="113"/>
      <c r="N9" s="113"/>
      <c r="O9" s="113"/>
      <c r="P9" s="113"/>
      <c r="Q9" s="113"/>
      <c r="R9" s="113"/>
    </row>
    <row r="10" spans="1:18" ht="12.75">
      <c r="A10" s="113"/>
      <c r="B10" s="113"/>
      <c r="C10" s="113"/>
      <c r="D10" s="113"/>
      <c r="E10" s="113"/>
      <c r="F10" s="113"/>
      <c r="G10" s="113"/>
      <c r="H10" s="113"/>
      <c r="I10" s="113"/>
      <c r="J10" s="113"/>
      <c r="K10" s="113"/>
      <c r="L10" s="113"/>
      <c r="M10" s="113"/>
      <c r="N10" s="113"/>
      <c r="O10" s="113"/>
      <c r="P10" s="113"/>
      <c r="Q10" s="113"/>
      <c r="R10" s="113"/>
    </row>
    <row r="11" spans="1:18" ht="12.75">
      <c r="A11" s="113"/>
      <c r="B11" s="113"/>
      <c r="C11" s="113"/>
      <c r="D11" s="113"/>
      <c r="E11" s="113"/>
      <c r="F11" s="113"/>
      <c r="G11" s="113"/>
      <c r="H11" s="113"/>
      <c r="I11" s="113"/>
      <c r="J11" s="113"/>
      <c r="K11" s="113"/>
      <c r="L11" s="113"/>
      <c r="M11" s="113"/>
      <c r="N11" s="113"/>
      <c r="O11" s="113"/>
      <c r="P11" s="113"/>
      <c r="Q11" s="113"/>
      <c r="R11" s="113"/>
    </row>
    <row r="12" spans="1:18" ht="12.75">
      <c r="A12" s="113"/>
      <c r="B12" s="113"/>
      <c r="C12" s="113"/>
      <c r="D12" s="113"/>
      <c r="E12" s="113"/>
      <c r="F12" s="113"/>
      <c r="G12" s="113"/>
      <c r="H12" s="113"/>
      <c r="I12" s="113"/>
      <c r="J12" s="113"/>
      <c r="K12" s="113"/>
      <c r="L12" s="113"/>
      <c r="M12" s="113"/>
      <c r="N12" s="113"/>
      <c r="O12" s="113"/>
      <c r="P12" s="113"/>
      <c r="Q12" s="113"/>
      <c r="R12" s="113"/>
    </row>
    <row r="13" spans="1:18" ht="12.75">
      <c r="A13" s="113"/>
      <c r="B13" s="113"/>
      <c r="C13" s="113"/>
      <c r="D13" s="113"/>
      <c r="E13" s="113"/>
      <c r="F13" s="113"/>
      <c r="G13" s="113"/>
      <c r="H13" s="113"/>
      <c r="I13" s="113"/>
      <c r="J13" s="113"/>
      <c r="K13" s="113"/>
      <c r="L13" s="113"/>
      <c r="M13" s="113"/>
      <c r="N13" s="113"/>
      <c r="O13" s="113"/>
      <c r="P13" s="113"/>
      <c r="Q13" s="113"/>
      <c r="R13" s="113"/>
    </row>
    <row r="14" spans="1:18" ht="12.75">
      <c r="A14" s="113"/>
      <c r="B14" s="113"/>
      <c r="C14" s="113"/>
      <c r="D14" s="113"/>
      <c r="E14" s="113"/>
      <c r="F14" s="113"/>
      <c r="G14" s="113"/>
      <c r="H14" s="113"/>
      <c r="I14" s="113"/>
      <c r="J14" s="113"/>
      <c r="K14" s="113"/>
      <c r="L14" s="113"/>
      <c r="M14" s="113"/>
      <c r="N14" s="113"/>
      <c r="O14" s="113"/>
      <c r="P14" s="113"/>
      <c r="Q14" s="113"/>
      <c r="R14" s="113"/>
    </row>
    <row r="15" spans="1:18" ht="12.75">
      <c r="A15" s="113"/>
      <c r="B15" s="113"/>
      <c r="C15" s="113"/>
      <c r="D15" s="113"/>
      <c r="E15" s="113"/>
      <c r="F15" s="113"/>
      <c r="G15" s="113"/>
      <c r="H15" s="113"/>
      <c r="I15" s="113"/>
      <c r="J15" s="113"/>
      <c r="K15" s="113"/>
      <c r="L15" s="113"/>
      <c r="M15" s="113"/>
      <c r="N15" s="113"/>
      <c r="O15" s="113"/>
      <c r="P15" s="113"/>
      <c r="Q15" s="113"/>
      <c r="R15" s="113"/>
    </row>
    <row r="16" spans="1:18" ht="12.75">
      <c r="A16" s="113"/>
      <c r="B16" s="113"/>
      <c r="C16" s="113"/>
      <c r="D16" s="113"/>
      <c r="E16" s="113"/>
      <c r="F16" s="113"/>
      <c r="G16" s="113"/>
      <c r="H16" s="113"/>
      <c r="I16" s="113"/>
      <c r="J16" s="113"/>
      <c r="K16" s="113"/>
      <c r="L16" s="113"/>
      <c r="M16" s="113"/>
      <c r="N16" s="113"/>
      <c r="O16" s="113"/>
      <c r="P16" s="113"/>
      <c r="Q16" s="113"/>
      <c r="R16" s="113"/>
    </row>
    <row r="17" spans="1:18" ht="12.75">
      <c r="A17" s="113"/>
      <c r="B17" s="113"/>
      <c r="C17" s="113"/>
      <c r="D17" s="113"/>
      <c r="E17" s="113"/>
      <c r="F17" s="113"/>
      <c r="G17" s="113"/>
      <c r="H17" s="113"/>
      <c r="I17" s="113"/>
      <c r="J17" s="113"/>
      <c r="K17" s="113"/>
      <c r="L17" s="113"/>
      <c r="M17" s="113"/>
      <c r="N17" s="113"/>
      <c r="O17" s="113"/>
      <c r="P17" s="113"/>
      <c r="Q17" s="113"/>
      <c r="R17" s="113"/>
    </row>
    <row r="18" spans="1:18" ht="12.75">
      <c r="A18" s="113"/>
      <c r="B18" s="113"/>
      <c r="C18" s="113"/>
      <c r="D18" s="113"/>
      <c r="E18" s="113"/>
      <c r="F18" s="113"/>
      <c r="G18" s="113"/>
      <c r="H18" s="113"/>
      <c r="I18" s="113"/>
      <c r="J18" s="113"/>
      <c r="K18" s="113"/>
      <c r="L18" s="113"/>
      <c r="M18" s="113"/>
      <c r="N18" s="113"/>
      <c r="O18" s="113"/>
      <c r="P18" s="113"/>
      <c r="Q18" s="113"/>
      <c r="R18" s="113"/>
    </row>
    <row r="19" spans="1:18" ht="12.75">
      <c r="A19" s="114"/>
      <c r="B19" s="114"/>
      <c r="C19" s="113"/>
      <c r="D19" s="113"/>
      <c r="E19" s="113"/>
      <c r="F19" s="113"/>
      <c r="G19" s="113"/>
      <c r="H19" s="113"/>
      <c r="I19" s="113"/>
      <c r="J19" s="113"/>
      <c r="K19" s="113"/>
      <c r="L19" s="113"/>
      <c r="M19" s="113"/>
      <c r="N19" s="113"/>
      <c r="O19" s="113"/>
      <c r="P19" s="113"/>
      <c r="Q19" s="113"/>
      <c r="R19" s="113"/>
    </row>
    <row r="44" spans="2:22" ht="12.75">
      <c r="B44" s="10"/>
      <c r="C44" s="10"/>
      <c r="D44" s="10"/>
      <c r="E44" s="10"/>
      <c r="F44" s="10"/>
      <c r="G44" s="10"/>
      <c r="H44" s="10"/>
      <c r="I44" s="10"/>
      <c r="J44" s="10"/>
      <c r="K44" s="10"/>
      <c r="L44" s="10"/>
      <c r="M44" s="10"/>
      <c r="N44" s="10"/>
      <c r="O44" s="10"/>
      <c r="P44" s="10"/>
      <c r="Q44" s="10"/>
      <c r="R44" s="10"/>
      <c r="S44" s="10"/>
      <c r="T44" s="10"/>
      <c r="U44" s="10"/>
      <c r="V44" s="10"/>
    </row>
    <row r="45" spans="3:22" ht="12.75">
      <c r="C45" s="10"/>
      <c r="D45" s="10"/>
      <c r="E45" s="10"/>
      <c r="F45" s="10"/>
      <c r="G45" s="10"/>
      <c r="H45" s="10"/>
      <c r="I45" s="10"/>
      <c r="J45" s="10"/>
      <c r="K45" s="10"/>
      <c r="L45" s="10"/>
      <c r="M45" s="10"/>
      <c r="N45" s="10"/>
      <c r="O45" s="10"/>
      <c r="P45" s="10"/>
      <c r="Q45" s="10"/>
      <c r="R45" s="10"/>
      <c r="S45" s="10"/>
      <c r="T45" s="10"/>
      <c r="U45" s="10"/>
      <c r="V45" s="10"/>
    </row>
    <row r="49" spans="20:30" ht="12.75">
      <c r="T49" s="9"/>
      <c r="AD49" s="11"/>
    </row>
    <row r="50" ht="12.75">
      <c r="AD50" s="11"/>
    </row>
    <row r="51" spans="2:30" ht="12.75">
      <c r="B51" s="12" t="s">
        <v>81</v>
      </c>
      <c r="AD51" s="11"/>
    </row>
    <row r="52" spans="2:16" ht="12.75">
      <c r="B52" s="2" t="s">
        <v>92</v>
      </c>
      <c r="P52" s="13"/>
    </row>
    <row r="53" ht="12.75"/>
    <row r="54" ht="12.75"/>
    <row r="57" ht="12.75">
      <c r="F57" s="160" t="s">
        <v>96</v>
      </c>
    </row>
    <row r="58" ht="12.75">
      <c r="A58" s="9" t="s">
        <v>70</v>
      </c>
    </row>
    <row r="59" ht="12.75">
      <c r="A59" s="3" t="s">
        <v>72</v>
      </c>
    </row>
    <row r="60" spans="1:34" ht="12.75">
      <c r="A60" s="5"/>
      <c r="B60" s="6">
        <v>44197</v>
      </c>
      <c r="C60" s="6">
        <v>44228</v>
      </c>
      <c r="D60" s="6">
        <v>44256</v>
      </c>
      <c r="E60" s="6">
        <v>44287</v>
      </c>
      <c r="F60" s="6">
        <v>44317</v>
      </c>
      <c r="G60" s="6">
        <v>44348</v>
      </c>
      <c r="H60" s="6">
        <v>44378</v>
      </c>
      <c r="I60" s="6">
        <v>44409</v>
      </c>
      <c r="J60" s="6">
        <v>44440</v>
      </c>
      <c r="K60" s="6">
        <v>44470</v>
      </c>
      <c r="L60" s="6">
        <v>44501</v>
      </c>
      <c r="M60" s="6">
        <v>44531</v>
      </c>
      <c r="N60" s="6">
        <v>44562</v>
      </c>
      <c r="O60" s="6">
        <v>44593</v>
      </c>
      <c r="P60" s="6">
        <v>44621</v>
      </c>
      <c r="Q60" s="6">
        <v>44652</v>
      </c>
      <c r="R60" s="6">
        <v>44682</v>
      </c>
      <c r="S60" s="6">
        <v>44713</v>
      </c>
      <c r="T60" s="6">
        <v>44743</v>
      </c>
      <c r="U60" s="6">
        <v>44774</v>
      </c>
      <c r="V60" s="6">
        <v>44805</v>
      </c>
      <c r="W60" s="6">
        <v>44835</v>
      </c>
      <c r="X60" s="6">
        <v>44866</v>
      </c>
      <c r="Y60" s="6">
        <v>44896</v>
      </c>
      <c r="Z60" s="6">
        <v>44927</v>
      </c>
      <c r="AA60" s="6">
        <v>44958</v>
      </c>
      <c r="AB60" s="6">
        <v>44986</v>
      </c>
      <c r="AC60" s="6">
        <v>45017</v>
      </c>
      <c r="AD60" s="6">
        <v>45047</v>
      </c>
      <c r="AE60" s="6">
        <v>45078</v>
      </c>
      <c r="AF60" s="6">
        <v>45108</v>
      </c>
      <c r="AG60" s="6">
        <v>45139</v>
      </c>
      <c r="AH60" s="6">
        <v>45170</v>
      </c>
    </row>
    <row r="61" spans="1:35" ht="12.75">
      <c r="A61" s="7" t="s">
        <v>32</v>
      </c>
      <c r="B61" s="115">
        <v>9.928014</v>
      </c>
      <c r="C61" s="116">
        <v>6.768367</v>
      </c>
      <c r="D61" s="116">
        <v>8.506732</v>
      </c>
      <c r="E61" s="116">
        <v>10.001375</v>
      </c>
      <c r="F61" s="116">
        <v>15.204485</v>
      </c>
      <c r="G61" s="116">
        <v>26.989414</v>
      </c>
      <c r="H61" s="116">
        <v>48.960587</v>
      </c>
      <c r="I61" s="116">
        <v>59.263957</v>
      </c>
      <c r="J61" s="116">
        <v>52.44284</v>
      </c>
      <c r="K61" s="116">
        <v>53.716941</v>
      </c>
      <c r="L61" s="116">
        <v>42.146857</v>
      </c>
      <c r="M61" s="116">
        <v>39.880194</v>
      </c>
      <c r="N61" s="116">
        <v>31.567947</v>
      </c>
      <c r="O61" s="116">
        <v>35.580611</v>
      </c>
      <c r="P61" s="116">
        <v>48.376854</v>
      </c>
      <c r="Q61" s="116">
        <v>65.06999</v>
      </c>
      <c r="R61" s="116">
        <v>75.164917</v>
      </c>
      <c r="S61" s="116">
        <v>84.783497</v>
      </c>
      <c r="T61" s="116">
        <v>94.942621</v>
      </c>
      <c r="U61" s="116">
        <v>96.043335</v>
      </c>
      <c r="V61" s="116">
        <v>87.256928</v>
      </c>
      <c r="W61" s="116">
        <v>81.405744</v>
      </c>
      <c r="X61" s="116">
        <v>59.227305</v>
      </c>
      <c r="Y61" s="117">
        <v>61.221388</v>
      </c>
      <c r="Z61" s="118">
        <v>56.758043</v>
      </c>
      <c r="AA61" s="116">
        <v>55.659867</v>
      </c>
      <c r="AB61" s="116">
        <v>66.623929</v>
      </c>
      <c r="AC61" s="116">
        <v>78.682712</v>
      </c>
      <c r="AD61" s="116">
        <v>87.372983</v>
      </c>
      <c r="AE61" s="116">
        <v>94.319346</v>
      </c>
      <c r="AF61" s="116">
        <v>105.512412</v>
      </c>
      <c r="AG61" s="116">
        <v>105.898781</v>
      </c>
      <c r="AH61" s="116">
        <v>98.029612</v>
      </c>
      <c r="AI61" s="11">
        <f>SUM(Z61:AH61)</f>
        <v>748.8576850000001</v>
      </c>
    </row>
    <row r="62" spans="1:37" ht="12.75">
      <c r="A62" s="14" t="s">
        <v>31</v>
      </c>
      <c r="B62" s="158">
        <v>63.822312</v>
      </c>
      <c r="C62" s="159">
        <v>61.892324</v>
      </c>
      <c r="D62" s="159">
        <v>74.498411</v>
      </c>
      <c r="E62" s="159">
        <v>85.110974</v>
      </c>
      <c r="F62" s="159">
        <v>91.336136</v>
      </c>
      <c r="G62" s="159">
        <v>101.804421</v>
      </c>
      <c r="H62" s="159">
        <v>110.506124</v>
      </c>
      <c r="I62" s="159">
        <v>111.294621</v>
      </c>
      <c r="J62" s="159">
        <v>101.522967</v>
      </c>
      <c r="K62" s="159">
        <v>92.522218</v>
      </c>
      <c r="L62" s="159">
        <v>69.975439</v>
      </c>
      <c r="M62" s="159">
        <v>70.833885</v>
      </c>
      <c r="N62" s="119">
        <v>9.928014</v>
      </c>
      <c r="O62" s="119">
        <v>6.768367</v>
      </c>
      <c r="P62" s="119">
        <v>8.506732</v>
      </c>
      <c r="Q62" s="119">
        <v>10.001375</v>
      </c>
      <c r="R62" s="119">
        <v>15.204485</v>
      </c>
      <c r="S62" s="119">
        <v>26.989414</v>
      </c>
      <c r="T62" s="119">
        <v>48.960587</v>
      </c>
      <c r="U62" s="119">
        <v>59.263957</v>
      </c>
      <c r="V62" s="119">
        <v>52.44284</v>
      </c>
      <c r="W62" s="119">
        <v>53.716941</v>
      </c>
      <c r="X62" s="119">
        <v>42.146857</v>
      </c>
      <c r="Y62" s="120">
        <v>39.880194</v>
      </c>
      <c r="Z62" s="121">
        <v>31.567947</v>
      </c>
      <c r="AA62" s="119">
        <v>35.580611</v>
      </c>
      <c r="AB62" s="119">
        <v>48.376854</v>
      </c>
      <c r="AC62" s="119">
        <v>65.06999</v>
      </c>
      <c r="AD62" s="119">
        <v>75.164917</v>
      </c>
      <c r="AE62" s="119">
        <v>84.783497</v>
      </c>
      <c r="AF62" s="119">
        <v>94.942621</v>
      </c>
      <c r="AG62" s="119">
        <v>96.043335</v>
      </c>
      <c r="AH62" s="119">
        <v>87.256928</v>
      </c>
      <c r="AJ62" s="3">
        <v>59.227305</v>
      </c>
      <c r="AK62" s="3">
        <v>61.221388</v>
      </c>
    </row>
    <row r="63" spans="1:34" ht="50.25" customHeight="1">
      <c r="A63" s="15" t="s">
        <v>101</v>
      </c>
      <c r="B63" s="16"/>
      <c r="C63" s="17"/>
      <c r="D63" s="17"/>
      <c r="E63" s="17"/>
      <c r="F63" s="17"/>
      <c r="G63" s="17"/>
      <c r="H63" s="17"/>
      <c r="I63" s="17"/>
      <c r="J63" s="17"/>
      <c r="K63" s="17"/>
      <c r="L63" s="17"/>
      <c r="M63" s="17"/>
      <c r="N63" s="18">
        <f>N61/B62-1</f>
        <v>-0.505377570778069</v>
      </c>
      <c r="O63" s="18">
        <f aca="true" t="shared" si="0" ref="O63:Y63">O61/C62-1</f>
        <v>-0.4251207791130933</v>
      </c>
      <c r="P63" s="18">
        <f t="shared" si="0"/>
        <v>-0.3506324047636399</v>
      </c>
      <c r="Q63" s="18">
        <f t="shared" si="0"/>
        <v>-0.23546885975009513</v>
      </c>
      <c r="R63" s="18">
        <f t="shared" si="0"/>
        <v>-0.17705170930375236</v>
      </c>
      <c r="S63" s="18">
        <f t="shared" si="0"/>
        <v>-0.16719238548589166</v>
      </c>
      <c r="T63" s="18">
        <f t="shared" si="0"/>
        <v>-0.1408383756179884</v>
      </c>
      <c r="U63" s="18">
        <f t="shared" si="0"/>
        <v>-0.13703524809163958</v>
      </c>
      <c r="V63" s="18">
        <f t="shared" si="0"/>
        <v>-0.14052031201964377</v>
      </c>
      <c r="W63" s="18">
        <f t="shared" si="0"/>
        <v>-0.12014923809976108</v>
      </c>
      <c r="X63" s="18">
        <f t="shared" si="0"/>
        <v>-0.1535986648115204</v>
      </c>
      <c r="Y63" s="18">
        <f t="shared" si="0"/>
        <v>-0.13570478309921863</v>
      </c>
      <c r="Z63" s="18">
        <f>Z61/B62-1</f>
        <v>-0.11068651038527089</v>
      </c>
      <c r="AA63" s="19">
        <f aca="true" t="shared" si="1" ref="AA63:AE63">AA61/C62-1</f>
        <v>-0.10069838385774632</v>
      </c>
      <c r="AB63" s="19">
        <f t="shared" si="1"/>
        <v>-0.10569999942683339</v>
      </c>
      <c r="AC63" s="19">
        <f t="shared" si="1"/>
        <v>-0.07552800417957861</v>
      </c>
      <c r="AD63" s="19">
        <f t="shared" si="1"/>
        <v>-0.04339085463392045</v>
      </c>
      <c r="AE63" s="19">
        <f t="shared" si="1"/>
        <v>-0.07352406630749375</v>
      </c>
      <c r="AF63" s="19">
        <f aca="true" t="shared" si="2" ref="AF63">AF61/H62-1</f>
        <v>-0.04518945936426111</v>
      </c>
      <c r="AG63" s="19">
        <f aca="true" t="shared" si="3" ref="AG63">AG61/I62-1</f>
        <v>-0.04848248685801271</v>
      </c>
      <c r="AH63" s="19">
        <f aca="true" t="shared" si="4" ref="AH63">AH61/J62-1</f>
        <v>-0.0344095046000773</v>
      </c>
    </row>
    <row r="64" spans="1:34" ht="25.5">
      <c r="A64" s="15" t="s">
        <v>68</v>
      </c>
      <c r="B64" s="20">
        <f aca="true" t="shared" si="5" ref="B64:AH64">(B61/B62)-1</f>
        <v>-0.8444428963964827</v>
      </c>
      <c r="C64" s="18">
        <f t="shared" si="5"/>
        <v>-0.8906428687344169</v>
      </c>
      <c r="D64" s="18">
        <f t="shared" si="5"/>
        <v>-0.8858132423790892</v>
      </c>
      <c r="E64" s="18">
        <f t="shared" si="5"/>
        <v>-0.8824901827583362</v>
      </c>
      <c r="F64" s="18">
        <f t="shared" si="5"/>
        <v>-0.8335326447354856</v>
      </c>
      <c r="G64" s="18">
        <f t="shared" si="5"/>
        <v>-0.7348895683027361</v>
      </c>
      <c r="H64" s="18">
        <f t="shared" si="5"/>
        <v>-0.5569423193234069</v>
      </c>
      <c r="I64" s="18">
        <f t="shared" si="5"/>
        <v>-0.467503851780941</v>
      </c>
      <c r="J64" s="18">
        <f t="shared" si="5"/>
        <v>-0.4834386587618149</v>
      </c>
      <c r="K64" s="18">
        <f t="shared" si="5"/>
        <v>-0.419415766708057</v>
      </c>
      <c r="L64" s="18">
        <f t="shared" si="5"/>
        <v>-0.39769070973602605</v>
      </c>
      <c r="M64" s="18">
        <f t="shared" si="5"/>
        <v>-0.43698988132586536</v>
      </c>
      <c r="N64" s="18">
        <f t="shared" si="5"/>
        <v>2.1796839730483866</v>
      </c>
      <c r="O64" s="18">
        <f t="shared" si="5"/>
        <v>4.25689741705791</v>
      </c>
      <c r="P64" s="18">
        <f t="shared" si="5"/>
        <v>4.686890570903139</v>
      </c>
      <c r="Q64" s="18">
        <f t="shared" si="5"/>
        <v>5.5061044106435375</v>
      </c>
      <c r="R64" s="18">
        <f t="shared" si="5"/>
        <v>3.943601641226257</v>
      </c>
      <c r="S64" s="18">
        <f t="shared" si="5"/>
        <v>2.141361164788535</v>
      </c>
      <c r="T64" s="18">
        <f t="shared" si="5"/>
        <v>0.9391642710492831</v>
      </c>
      <c r="U64" s="18">
        <f t="shared" si="5"/>
        <v>0.6206028058504429</v>
      </c>
      <c r="V64" s="18">
        <f t="shared" si="5"/>
        <v>0.6638482584085836</v>
      </c>
      <c r="W64" s="18">
        <f t="shared" si="5"/>
        <v>0.5154575536980037</v>
      </c>
      <c r="X64" s="18">
        <f t="shared" si="5"/>
        <v>0.4052603020908536</v>
      </c>
      <c r="Y64" s="21">
        <f t="shared" si="5"/>
        <v>0.5351326525643278</v>
      </c>
      <c r="Z64" s="19">
        <f t="shared" si="5"/>
        <v>0.7979643402214278</v>
      </c>
      <c r="AA64" s="18">
        <f t="shared" si="5"/>
        <v>0.5643313994804644</v>
      </c>
      <c r="AB64" s="18">
        <f t="shared" si="5"/>
        <v>0.37718606092078666</v>
      </c>
      <c r="AC64" s="18">
        <f t="shared" si="5"/>
        <v>0.2092012308592639</v>
      </c>
      <c r="AD64" s="18">
        <f t="shared" si="5"/>
        <v>0.1624170755087777</v>
      </c>
      <c r="AE64" s="18">
        <f t="shared" si="5"/>
        <v>0.11247293798225844</v>
      </c>
      <c r="AF64" s="18">
        <f t="shared" si="5"/>
        <v>0.11132819895502988</v>
      </c>
      <c r="AG64" s="18">
        <f t="shared" si="5"/>
        <v>0.10261457497284954</v>
      </c>
      <c r="AH64" s="18">
        <f t="shared" si="5"/>
        <v>0.12345935442512945</v>
      </c>
    </row>
    <row r="65" spans="1:34" ht="25.5">
      <c r="A65" s="22" t="s">
        <v>71</v>
      </c>
      <c r="B65" s="23" t="s">
        <v>69</v>
      </c>
      <c r="C65" s="24">
        <f aca="true" t="shared" si="6" ref="C65:Q65">(C61/B61)-1</f>
        <v>-0.318255695449261</v>
      </c>
      <c r="D65" s="24">
        <f>(D61/C61)-1</f>
        <v>0.2568366934003432</v>
      </c>
      <c r="E65" s="24">
        <f t="shared" si="6"/>
        <v>0.175701197592683</v>
      </c>
      <c r="F65" s="24">
        <f t="shared" si="6"/>
        <v>0.5202394670732775</v>
      </c>
      <c r="G65" s="24">
        <f t="shared" si="6"/>
        <v>0.7750955721288817</v>
      </c>
      <c r="H65" s="24">
        <f t="shared" si="6"/>
        <v>0.8140663224477567</v>
      </c>
      <c r="I65" s="24">
        <f t="shared" si="6"/>
        <v>0.21044212562239095</v>
      </c>
      <c r="J65" s="24">
        <f>(J61/I61)-1</f>
        <v>-0.11509722511441489</v>
      </c>
      <c r="K65" s="24">
        <f t="shared" si="6"/>
        <v>0.024295041992386412</v>
      </c>
      <c r="L65" s="24">
        <f>(L61/K61)-1</f>
        <v>-0.2153898525234339</v>
      </c>
      <c r="M65" s="24">
        <f t="shared" si="6"/>
        <v>-0.05378011935741722</v>
      </c>
      <c r="N65" s="24">
        <f t="shared" si="6"/>
        <v>-0.20843045547872718</v>
      </c>
      <c r="O65" s="24">
        <f t="shared" si="6"/>
        <v>0.12711197215327297</v>
      </c>
      <c r="P65" s="24">
        <f t="shared" si="6"/>
        <v>0.3596409010514183</v>
      </c>
      <c r="Q65" s="24">
        <f t="shared" si="6"/>
        <v>0.3450645219716024</v>
      </c>
      <c r="R65" s="24">
        <f>(R61/Q61)-1</f>
        <v>0.1551395197694052</v>
      </c>
      <c r="S65" s="24">
        <f>(S61/R61)-1</f>
        <v>0.12796634898166648</v>
      </c>
      <c r="T65" s="24">
        <f aca="true" t="shared" si="7" ref="T65:Y65">(T61/S61)-1</f>
        <v>0.11982430967668156</v>
      </c>
      <c r="U65" s="24">
        <f t="shared" si="7"/>
        <v>0.011593465489013521</v>
      </c>
      <c r="V65" s="24">
        <f t="shared" si="7"/>
        <v>-0.09148377656815021</v>
      </c>
      <c r="W65" s="24">
        <f t="shared" si="7"/>
        <v>-0.06705695621097274</v>
      </c>
      <c r="X65" s="24">
        <f t="shared" si="7"/>
        <v>-0.27244317059493983</v>
      </c>
      <c r="Y65" s="25">
        <f t="shared" si="7"/>
        <v>0.033668305522258635</v>
      </c>
      <c r="Z65" s="25">
        <f aca="true" t="shared" si="8" ref="Z65">(Z61/Y61)-1</f>
        <v>-0.0729049952281382</v>
      </c>
      <c r="AA65" s="25">
        <f aca="true" t="shared" si="9" ref="AA65">(AA61/Z61)-1</f>
        <v>-0.019348376757810426</v>
      </c>
      <c r="AB65" s="25">
        <f aca="true" t="shared" si="10" ref="AB65">(AB61/AA61)-1</f>
        <v>0.19698325905090663</v>
      </c>
      <c r="AC65" s="25">
        <f aca="true" t="shared" si="11" ref="AC65">(AC61/AB61)-1</f>
        <v>0.180997776339489</v>
      </c>
      <c r="AD65" s="25">
        <f aca="true" t="shared" si="12" ref="AD65">(AD61/AC61)-1</f>
        <v>0.11044701916222732</v>
      </c>
      <c r="AE65" s="25">
        <f aca="true" t="shared" si="13" ref="AE65">(AE61/AD61)-1</f>
        <v>0.07950241323453477</v>
      </c>
      <c r="AF65" s="25">
        <f aca="true" t="shared" si="14" ref="AF65">(AF61/AE61)-1</f>
        <v>0.11867200605907513</v>
      </c>
      <c r="AG65" s="25">
        <f aca="true" t="shared" si="15" ref="AG65">(AG61/AF61)-1</f>
        <v>0.0036618345906072047</v>
      </c>
      <c r="AH65" s="25">
        <f aca="true" t="shared" si="16" ref="AH65">(AH61/AG61)-1</f>
        <v>-0.07430840020717522</v>
      </c>
    </row>
    <row r="66" spans="1:26" ht="12.75">
      <c r="A66" s="122"/>
      <c r="B66" s="122"/>
      <c r="C66" s="122"/>
      <c r="D66" s="122"/>
      <c r="E66" s="122"/>
      <c r="F66" s="122"/>
      <c r="G66" s="122"/>
      <c r="H66" s="122"/>
      <c r="I66" s="122"/>
      <c r="J66" s="122"/>
      <c r="K66" s="122"/>
      <c r="L66" s="122"/>
      <c r="M66" s="122"/>
      <c r="N66" s="122"/>
      <c r="O66" s="122"/>
      <c r="P66" s="122"/>
      <c r="Q66" s="26"/>
      <c r="R66" s="26"/>
      <c r="S66" s="26"/>
      <c r="T66" s="122"/>
      <c r="U66" s="26"/>
      <c r="V66" s="26"/>
      <c r="W66" s="26"/>
      <c r="X66" s="26"/>
      <c r="Y66" s="26"/>
      <c r="Z66" s="26"/>
    </row>
    <row r="67" spans="1:34" ht="30.75" customHeight="1">
      <c r="A67" s="122"/>
      <c r="B67" s="26"/>
      <c r="C67" s="27"/>
      <c r="D67" s="27"/>
      <c r="E67" s="27"/>
      <c r="F67" s="27"/>
      <c r="G67" s="27"/>
      <c r="H67" s="27"/>
      <c r="I67" s="27"/>
      <c r="J67" s="27"/>
      <c r="K67" s="27"/>
      <c r="L67" s="27"/>
      <c r="M67" s="28" t="s">
        <v>140</v>
      </c>
      <c r="N67" s="27"/>
      <c r="O67" s="27"/>
      <c r="P67" s="27"/>
      <c r="Q67" s="26"/>
      <c r="R67" s="26"/>
      <c r="S67" s="26"/>
      <c r="T67" s="27"/>
      <c r="U67" s="26"/>
      <c r="V67" s="26"/>
      <c r="W67" s="26"/>
      <c r="X67" s="26"/>
      <c r="Y67" s="28" t="s">
        <v>86</v>
      </c>
      <c r="Z67" s="26"/>
      <c r="AH67" s="28" t="s">
        <v>95</v>
      </c>
    </row>
    <row r="68" spans="6:34" ht="12.75">
      <c r="F68" s="123"/>
      <c r="G68" s="122"/>
      <c r="H68" s="123"/>
      <c r="I68" s="123"/>
      <c r="J68" s="123"/>
      <c r="K68" s="123"/>
      <c r="L68" s="123"/>
      <c r="M68" s="29">
        <f>(SUM(Z61:AH61)/SUM(B62:J62))-1</f>
        <v>-0.0660156872582911</v>
      </c>
      <c r="N68" s="123"/>
      <c r="O68" s="123"/>
      <c r="P68" s="27"/>
      <c r="Q68" s="123"/>
      <c r="R68" s="123"/>
      <c r="S68" s="27"/>
      <c r="T68" s="123"/>
      <c r="U68" s="26"/>
      <c r="V68" s="27"/>
      <c r="W68" s="26"/>
      <c r="X68" s="26"/>
      <c r="Y68" s="29">
        <f>(SUM(N61:Y61)/SUM(N62:Y62))-1</f>
        <v>1.1953443120745888</v>
      </c>
      <c r="Z68" s="26"/>
      <c r="AH68" s="29">
        <f>(SUM(Z61:AH61)/SUM(Z62:AH62))-1</f>
        <v>0.21020326551944324</v>
      </c>
    </row>
    <row r="69" spans="6:26" ht="12" customHeight="1">
      <c r="F69" s="122"/>
      <c r="H69" s="122"/>
      <c r="I69" s="122"/>
      <c r="J69" s="122"/>
      <c r="K69" s="122"/>
      <c r="L69" s="122"/>
      <c r="N69" s="122"/>
      <c r="O69" s="122"/>
      <c r="P69" s="122"/>
      <c r="Q69" s="122"/>
      <c r="R69" s="122"/>
      <c r="S69" s="26"/>
      <c r="T69" s="26"/>
      <c r="U69" s="26"/>
      <c r="V69" s="26"/>
      <c r="W69" s="26"/>
      <c r="X69" s="26"/>
      <c r="Y69" s="26"/>
      <c r="Z69" s="26"/>
    </row>
    <row r="70" spans="8:26" ht="12.75">
      <c r="H70" s="26"/>
      <c r="I70" s="122"/>
      <c r="J70" s="122"/>
      <c r="K70" s="122"/>
      <c r="L70" s="26"/>
      <c r="M70" s="26"/>
      <c r="N70" s="26"/>
      <c r="O70" s="26"/>
      <c r="P70" s="26"/>
      <c r="Q70" s="26"/>
      <c r="R70" s="26"/>
      <c r="S70" s="26"/>
      <c r="T70" s="26"/>
      <c r="U70" s="26"/>
      <c r="V70" s="26"/>
      <c r="W70" s="26"/>
      <c r="X70" s="26"/>
      <c r="Y70" s="26"/>
      <c r="Z70" s="26"/>
    </row>
    <row r="71" spans="8:26" ht="12.75">
      <c r="H71" s="26"/>
      <c r="I71" s="122"/>
      <c r="J71" s="122"/>
      <c r="K71" s="122"/>
      <c r="L71" s="26"/>
      <c r="M71" s="26"/>
      <c r="N71" s="26"/>
      <c r="O71" s="26"/>
      <c r="P71" s="26"/>
      <c r="Q71" s="26"/>
      <c r="R71" s="26"/>
      <c r="S71" s="26"/>
      <c r="T71" s="26"/>
      <c r="U71" s="26"/>
      <c r="V71" s="26"/>
      <c r="W71" s="26"/>
      <c r="X71" s="26"/>
      <c r="Y71" s="26"/>
      <c r="Z71" s="26"/>
    </row>
    <row r="72" spans="1:26" ht="12.75">
      <c r="A72" s="9" t="s">
        <v>87</v>
      </c>
      <c r="B72" s="30"/>
      <c r="C72" s="30"/>
      <c r="D72" s="30"/>
      <c r="E72" s="30"/>
      <c r="F72" s="27"/>
      <c r="H72" s="26"/>
      <c r="I72" s="26"/>
      <c r="J72" s="26"/>
      <c r="K72" s="26"/>
      <c r="L72" s="26"/>
      <c r="M72" s="26"/>
      <c r="N72" s="26"/>
      <c r="O72" s="26"/>
      <c r="P72" s="26">
        <v>10</v>
      </c>
      <c r="Q72" s="26"/>
      <c r="R72" s="26"/>
      <c r="S72" s="26"/>
      <c r="T72" s="26"/>
      <c r="U72" s="26"/>
      <c r="V72" s="26"/>
      <c r="W72" s="26"/>
      <c r="X72" s="26"/>
      <c r="Y72" s="26"/>
      <c r="Z72" s="26"/>
    </row>
    <row r="73" spans="1:27" ht="89.25">
      <c r="A73" s="31"/>
      <c r="B73" s="32" t="s">
        <v>89</v>
      </c>
      <c r="C73" s="33" t="s">
        <v>90</v>
      </c>
      <c r="D73" s="33" t="s">
        <v>98</v>
      </c>
      <c r="E73" s="32" t="s">
        <v>99</v>
      </c>
      <c r="F73" s="32" t="s">
        <v>100</v>
      </c>
      <c r="G73" s="122"/>
      <c r="I73" s="26"/>
      <c r="J73" s="26"/>
      <c r="K73" s="26"/>
      <c r="L73" s="26"/>
      <c r="M73" s="26"/>
      <c r="N73" s="26"/>
      <c r="O73" s="26"/>
      <c r="P73" s="26">
        <v>20</v>
      </c>
      <c r="R73" s="26"/>
      <c r="S73" s="26"/>
      <c r="T73" s="26"/>
      <c r="U73" s="26"/>
      <c r="V73" s="26"/>
      <c r="W73" s="26"/>
      <c r="X73" s="26"/>
      <c r="Y73" s="26"/>
      <c r="Z73" s="26"/>
      <c r="AA73" s="26"/>
    </row>
    <row r="74" spans="1:9" ht="12.75">
      <c r="A74" s="7" t="s">
        <v>12</v>
      </c>
      <c r="B74" s="124">
        <v>238065771</v>
      </c>
      <c r="C74" s="125">
        <v>618786700</v>
      </c>
      <c r="D74" s="126">
        <v>748857631</v>
      </c>
      <c r="E74" s="34">
        <f>(D74/C74)-1</f>
        <v>0.21020317825189205</v>
      </c>
      <c r="F74" s="35">
        <f>SUM(F75:F77)</f>
        <v>1</v>
      </c>
      <c r="G74" s="113"/>
      <c r="H74" s="11"/>
      <c r="I74" s="11"/>
    </row>
    <row r="75" spans="1:16" ht="12.75">
      <c r="A75" s="15" t="s">
        <v>13</v>
      </c>
      <c r="B75" s="127">
        <v>89484663</v>
      </c>
      <c r="C75" s="128">
        <v>287113365</v>
      </c>
      <c r="D75" s="129">
        <v>363556060</v>
      </c>
      <c r="E75" s="20">
        <f>(D75/C75)-1</f>
        <v>0.2662456866123246</v>
      </c>
      <c r="F75" s="20">
        <f>D75/D$74</f>
        <v>0.4854808777397636</v>
      </c>
      <c r="I75" s="3">
        <v>49</v>
      </c>
      <c r="P75" s="3">
        <f>AVERAGE(P72:P73)</f>
        <v>15</v>
      </c>
    </row>
    <row r="76" spans="1:18" ht="12.75">
      <c r="A76" s="14" t="s">
        <v>14</v>
      </c>
      <c r="B76" s="130">
        <v>90506336</v>
      </c>
      <c r="C76" s="131">
        <v>229731231</v>
      </c>
      <c r="D76" s="132">
        <v>271081506</v>
      </c>
      <c r="E76" s="36">
        <f>(D76/C76)-1</f>
        <v>0.1799941384547754</v>
      </c>
      <c r="F76" s="36">
        <f>D76/D$74</f>
        <v>0.3619933813560885</v>
      </c>
      <c r="G76" s="113"/>
      <c r="I76" s="3">
        <v>36</v>
      </c>
      <c r="R76" s="10"/>
    </row>
    <row r="77" spans="1:9" ht="12.75">
      <c r="A77" s="22" t="s">
        <v>21</v>
      </c>
      <c r="B77" s="133">
        <v>58074772</v>
      </c>
      <c r="C77" s="134">
        <v>101942104</v>
      </c>
      <c r="D77" s="135">
        <v>114220065</v>
      </c>
      <c r="E77" s="23">
        <f>(D77/C77)-1</f>
        <v>0.120440529655931</v>
      </c>
      <c r="F77" s="23">
        <f>D77/D$74</f>
        <v>0.15252574090414792</v>
      </c>
      <c r="I77" s="3">
        <v>15</v>
      </c>
    </row>
  </sheetData>
  <printOptions/>
  <pageMargins left="0.75" right="0.75" top="1" bottom="1" header="0.5" footer="0.5"/>
  <pageSetup horizontalDpi="1200" verticalDpi="1200" orientation="portrait" paperSize="9" r:id="rId2"/>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K72"/>
  <sheetViews>
    <sheetView showGridLines="0" workbookViewId="0" topLeftCell="A1">
      <selection activeCell="E24" sqref="E24"/>
    </sheetView>
  </sheetViews>
  <sheetFormatPr defaultColWidth="9.125" defaultRowHeight="12.75"/>
  <cols>
    <col min="1" max="1" width="9.125" style="3" customWidth="1"/>
    <col min="2" max="2" width="10.25390625" style="3" customWidth="1"/>
    <col min="3" max="22" width="9.125" style="3" customWidth="1"/>
    <col min="23" max="23" width="7.25390625" style="3" customWidth="1"/>
    <col min="24" max="16384" width="9.125" style="3" customWidth="1"/>
  </cols>
  <sheetData>
    <row r="1" spans="1:17" ht="12.75">
      <c r="A1" s="113"/>
      <c r="B1" s="113"/>
      <c r="C1" s="113"/>
      <c r="D1" s="113"/>
      <c r="E1" s="113"/>
      <c r="F1" s="113"/>
      <c r="G1" s="113"/>
      <c r="H1" s="113"/>
      <c r="I1" s="113"/>
      <c r="J1" s="113"/>
      <c r="K1" s="113"/>
      <c r="L1" s="113"/>
      <c r="M1" s="113"/>
      <c r="N1" s="113"/>
      <c r="O1" s="113"/>
      <c r="P1" s="113"/>
      <c r="Q1" s="113"/>
    </row>
    <row r="2" spans="1:17" ht="12.75">
      <c r="A2" s="8" t="s">
        <v>102</v>
      </c>
      <c r="B2" s="114"/>
      <c r="C2" s="114"/>
      <c r="D2" s="114"/>
      <c r="E2" s="114"/>
      <c r="F2" s="114"/>
      <c r="G2" s="114"/>
      <c r="H2" s="114"/>
      <c r="I2" s="113"/>
      <c r="J2" s="113"/>
      <c r="K2" s="113"/>
      <c r="L2" s="113"/>
      <c r="M2" s="113"/>
      <c r="N2" s="113"/>
      <c r="O2" s="113"/>
      <c r="P2" s="113"/>
      <c r="Q2" s="113"/>
    </row>
    <row r="3" spans="1:17" ht="12.75">
      <c r="A3" s="3" t="s">
        <v>78</v>
      </c>
      <c r="B3" s="113"/>
      <c r="C3" s="113"/>
      <c r="D3" s="113"/>
      <c r="E3" s="113"/>
      <c r="F3" s="113"/>
      <c r="G3" s="113"/>
      <c r="H3" s="113"/>
      <c r="I3" s="113"/>
      <c r="J3" s="113"/>
      <c r="K3" s="113"/>
      <c r="L3" s="113"/>
      <c r="M3" s="113"/>
      <c r="N3" s="113"/>
      <c r="O3" s="113"/>
      <c r="P3" s="113"/>
      <c r="Q3" s="113"/>
    </row>
    <row r="4" spans="1:17" ht="12.75">
      <c r="A4" s="113"/>
      <c r="B4" s="113"/>
      <c r="C4" s="113"/>
      <c r="D4" s="113"/>
      <c r="E4" s="113"/>
      <c r="F4" s="113"/>
      <c r="G4" s="113"/>
      <c r="H4" s="113"/>
      <c r="I4" s="113"/>
      <c r="J4" s="113"/>
      <c r="K4" s="113"/>
      <c r="L4" s="113"/>
      <c r="M4" s="113"/>
      <c r="N4" s="113"/>
      <c r="O4" s="113"/>
      <c r="P4" s="113"/>
      <c r="Q4" s="113"/>
    </row>
    <row r="5" spans="1:17" ht="12.75">
      <c r="A5" s="113"/>
      <c r="B5" s="113"/>
      <c r="C5" s="113"/>
      <c r="D5" s="113"/>
      <c r="E5" s="113"/>
      <c r="F5" s="113"/>
      <c r="G5" s="113"/>
      <c r="H5" s="113"/>
      <c r="I5" s="113"/>
      <c r="J5" s="113"/>
      <c r="K5" s="113"/>
      <c r="L5" s="113"/>
      <c r="M5" s="113"/>
      <c r="N5" s="113"/>
      <c r="O5" s="113"/>
      <c r="P5" s="113"/>
      <c r="Q5" s="113"/>
    </row>
    <row r="6" spans="1:17" ht="12.75">
      <c r="A6" s="114"/>
      <c r="B6" s="113"/>
      <c r="C6" s="113"/>
      <c r="D6" s="113"/>
      <c r="E6" s="113"/>
      <c r="F6" s="113"/>
      <c r="G6" s="113"/>
      <c r="H6" s="113"/>
      <c r="I6" s="113"/>
      <c r="J6" s="113"/>
      <c r="K6" s="113"/>
      <c r="L6" s="113"/>
      <c r="M6" s="113"/>
      <c r="N6" s="113"/>
      <c r="O6" s="113"/>
      <c r="P6" s="113"/>
      <c r="Q6" s="113"/>
    </row>
    <row r="7" spans="1:17" ht="12.75">
      <c r="A7" s="113"/>
      <c r="B7" s="113"/>
      <c r="C7" s="113"/>
      <c r="D7" s="113"/>
      <c r="E7" s="113"/>
      <c r="F7" s="113"/>
      <c r="G7" s="113"/>
      <c r="H7" s="113"/>
      <c r="I7" s="113"/>
      <c r="J7" s="113"/>
      <c r="K7" s="113"/>
      <c r="L7" s="113"/>
      <c r="M7" s="113"/>
      <c r="N7" s="113"/>
      <c r="O7" s="113"/>
      <c r="P7" s="113"/>
      <c r="Q7" s="113"/>
    </row>
    <row r="8" ht="12.75"/>
    <row r="9" ht="12.75"/>
    <row r="10" ht="12.75"/>
    <row r="11" ht="12.75"/>
    <row r="12" ht="12.75"/>
    <row r="13" ht="12.75"/>
    <row r="14" ht="12.75"/>
    <row r="15" ht="12.75"/>
    <row r="16" ht="12.75"/>
    <row r="17" ht="12.75"/>
    <row r="18" ht="12.75"/>
    <row r="19" ht="12.75"/>
    <row r="20" ht="12.75"/>
    <row r="21" ht="12.75"/>
    <row r="22" ht="12.75"/>
    <row r="23" ht="12.75"/>
    <row r="24" ht="12.75"/>
    <row r="25" ht="12.75"/>
    <row r="26" spans="2:19" ht="25.5" customHeight="1">
      <c r="B26" s="37"/>
      <c r="C26" s="37"/>
      <c r="D26" s="37"/>
      <c r="E26" s="37"/>
      <c r="F26" s="37"/>
      <c r="G26" s="37"/>
      <c r="H26" s="37"/>
      <c r="I26" s="37"/>
      <c r="J26" s="37"/>
      <c r="K26" s="37"/>
      <c r="L26" s="37"/>
      <c r="M26" s="37"/>
      <c r="N26" s="37"/>
      <c r="O26" s="37"/>
      <c r="P26" s="37"/>
      <c r="Q26" s="37"/>
      <c r="R26" s="37"/>
      <c r="S26" s="37"/>
    </row>
    <row r="27" ht="12.75"/>
    <row r="28" ht="12.75"/>
    <row r="29" ht="12.75"/>
    <row r="30" ht="12.75"/>
    <row r="31" ht="12.75"/>
    <row r="35" ht="12.75"/>
    <row r="36" ht="12.75"/>
    <row r="37" ht="12.75"/>
    <row r="38" ht="12.75">
      <c r="A38" s="12"/>
    </row>
    <row r="39" ht="12.75">
      <c r="A39" s="3" t="s">
        <v>77</v>
      </c>
    </row>
    <row r="40" ht="12.75">
      <c r="A40" s="2" t="s">
        <v>92</v>
      </c>
    </row>
    <row r="42" spans="1:37" ht="12.75">
      <c r="A42" s="38"/>
      <c r="B42" s="38"/>
      <c r="C42" s="38"/>
      <c r="D42" s="38"/>
      <c r="E42" s="38"/>
      <c r="F42" s="38"/>
      <c r="G42" s="38"/>
      <c r="H42" s="38"/>
      <c r="I42" s="38"/>
      <c r="J42" s="38"/>
      <c r="K42" s="38"/>
      <c r="L42" s="38"/>
      <c r="M42" s="38"/>
      <c r="N42" s="38"/>
      <c r="O42" s="38"/>
      <c r="P42" s="38"/>
      <c r="Q42" s="38"/>
      <c r="R42" s="38"/>
      <c r="S42" s="38"/>
      <c r="T42" s="38"/>
      <c r="U42" s="38"/>
      <c r="V42" s="38"/>
      <c r="W42" s="38"/>
      <c r="X42" s="38"/>
      <c r="Y42" s="38"/>
      <c r="Z42" s="38"/>
      <c r="AA42" s="38"/>
      <c r="AB42" s="38"/>
      <c r="AC42" s="38"/>
      <c r="AD42" s="38"/>
      <c r="AE42" s="38"/>
      <c r="AF42" s="38"/>
      <c r="AG42" s="38"/>
      <c r="AH42" s="38"/>
      <c r="AI42" s="38"/>
      <c r="AJ42" s="38"/>
      <c r="AK42" s="38"/>
    </row>
    <row r="43" spans="1:37" ht="12.75">
      <c r="A43" s="38"/>
      <c r="B43" s="38"/>
      <c r="C43" s="38"/>
      <c r="D43" s="38"/>
      <c r="E43" s="38"/>
      <c r="F43" s="38"/>
      <c r="G43" s="38"/>
      <c r="H43" s="38"/>
      <c r="I43" s="38"/>
      <c r="J43" s="38"/>
      <c r="K43" s="38"/>
      <c r="L43" s="38"/>
      <c r="M43" s="38"/>
      <c r="N43" s="38"/>
      <c r="O43" s="38"/>
      <c r="P43" s="38"/>
      <c r="Q43" s="38"/>
      <c r="R43" s="38"/>
      <c r="S43" s="38"/>
      <c r="T43" s="38"/>
      <c r="U43" s="38"/>
      <c r="V43" s="38"/>
      <c r="W43" s="38"/>
      <c r="X43" s="38"/>
      <c r="Y43" s="38"/>
      <c r="Z43" s="38"/>
      <c r="AA43" s="38"/>
      <c r="AB43" s="38"/>
      <c r="AC43" s="38"/>
      <c r="AD43" s="38"/>
      <c r="AE43" s="38"/>
      <c r="AF43" s="38"/>
      <c r="AG43" s="38"/>
      <c r="AH43" s="38"/>
      <c r="AI43" s="38"/>
      <c r="AJ43" s="38"/>
      <c r="AK43" s="38"/>
    </row>
    <row r="44" spans="1:37" ht="12.75">
      <c r="A44" s="38"/>
      <c r="B44" s="38"/>
      <c r="C44" s="38"/>
      <c r="D44" s="38"/>
      <c r="E44" s="38"/>
      <c r="F44" s="38"/>
      <c r="G44" s="38"/>
      <c r="H44" s="38"/>
      <c r="I44" s="38"/>
      <c r="J44" s="38"/>
      <c r="K44" s="38"/>
      <c r="L44" s="38"/>
      <c r="M44" s="38"/>
      <c r="N44" s="38"/>
      <c r="O44" s="38"/>
      <c r="P44" s="38"/>
      <c r="Q44" s="38"/>
      <c r="R44" s="38"/>
      <c r="S44" s="38"/>
      <c r="T44" s="38"/>
      <c r="U44" s="38"/>
      <c r="V44" s="38"/>
      <c r="W44" s="38"/>
      <c r="X44" s="38"/>
      <c r="Y44" s="38"/>
      <c r="Z44" s="38"/>
      <c r="AA44" s="38"/>
      <c r="AB44" s="38"/>
      <c r="AC44" s="38"/>
      <c r="AD44" s="38"/>
      <c r="AE44" s="38"/>
      <c r="AF44" s="38"/>
      <c r="AG44" s="38"/>
      <c r="AH44" s="38"/>
      <c r="AI44" s="38"/>
      <c r="AJ44" s="38"/>
      <c r="AK44" s="38"/>
    </row>
    <row r="45" spans="1:37" ht="12.75">
      <c r="A45" s="38"/>
      <c r="B45" s="38"/>
      <c r="C45" s="38"/>
      <c r="D45" s="38"/>
      <c r="E45" s="38"/>
      <c r="F45" s="38"/>
      <c r="G45" s="38"/>
      <c r="H45" s="38"/>
      <c r="I45" s="38"/>
      <c r="J45" s="38"/>
      <c r="K45" s="38"/>
      <c r="L45" s="38"/>
      <c r="M45" s="38"/>
      <c r="N45" s="38"/>
      <c r="O45" s="38"/>
      <c r="P45" s="38"/>
      <c r="Q45" s="38"/>
      <c r="R45" s="38"/>
      <c r="S45" s="38"/>
      <c r="T45" s="38"/>
      <c r="U45" s="38"/>
      <c r="V45" s="38"/>
      <c r="W45" s="38"/>
      <c r="X45" s="38"/>
      <c r="Y45" s="38"/>
      <c r="Z45" s="38"/>
      <c r="AA45" s="38"/>
      <c r="AB45" s="38"/>
      <c r="AC45" s="38"/>
      <c r="AD45" s="38"/>
      <c r="AE45" s="38"/>
      <c r="AF45" s="38"/>
      <c r="AG45" s="38"/>
      <c r="AH45" s="38"/>
      <c r="AI45" s="38"/>
      <c r="AJ45" s="38"/>
      <c r="AK45" s="38"/>
    </row>
    <row r="46" spans="1:22" ht="12.75">
      <c r="A46" s="39"/>
      <c r="B46" s="6">
        <v>44562</v>
      </c>
      <c r="C46" s="6">
        <v>44593</v>
      </c>
      <c r="D46" s="6">
        <v>44621</v>
      </c>
      <c r="E46" s="6">
        <v>44652</v>
      </c>
      <c r="F46" s="6">
        <v>44682</v>
      </c>
      <c r="G46" s="6">
        <v>44713</v>
      </c>
      <c r="H46" s="6">
        <v>44743</v>
      </c>
      <c r="I46" s="6">
        <v>44774</v>
      </c>
      <c r="J46" s="6">
        <v>44805</v>
      </c>
      <c r="K46" s="6">
        <v>44835</v>
      </c>
      <c r="L46" s="6">
        <v>44866</v>
      </c>
      <c r="M46" s="6">
        <v>44896</v>
      </c>
      <c r="N46" s="6">
        <v>44927</v>
      </c>
      <c r="O46" s="6">
        <v>44958</v>
      </c>
      <c r="P46" s="6">
        <v>44986</v>
      </c>
      <c r="Q46" s="6">
        <v>45017</v>
      </c>
      <c r="R46" s="6">
        <v>45047</v>
      </c>
      <c r="S46" s="6">
        <v>45078</v>
      </c>
      <c r="T46" s="6">
        <v>45108</v>
      </c>
      <c r="U46" s="6">
        <v>45139</v>
      </c>
      <c r="V46" s="6">
        <v>45170</v>
      </c>
    </row>
    <row r="47" spans="1:22" ht="25.5">
      <c r="A47" s="40" t="s">
        <v>67</v>
      </c>
      <c r="B47" s="136">
        <v>217.96839730483862</v>
      </c>
      <c r="C47" s="136">
        <v>425.68974170579105</v>
      </c>
      <c r="D47" s="136">
        <v>468.6890570903139</v>
      </c>
      <c r="E47" s="136">
        <v>550.6104410643536</v>
      </c>
      <c r="F47" s="136">
        <v>394.36016412262563</v>
      </c>
      <c r="G47" s="136">
        <v>214.13611647885352</v>
      </c>
      <c r="H47" s="136">
        <v>93.91642710492829</v>
      </c>
      <c r="I47" s="136">
        <v>62.06028058504429</v>
      </c>
      <c r="J47" s="136">
        <v>66.38482584085834</v>
      </c>
      <c r="K47" s="136">
        <v>51.545755369800375</v>
      </c>
      <c r="L47" s="136">
        <v>40.52603020908534</v>
      </c>
      <c r="M47" s="136">
        <v>53.51326525643281</v>
      </c>
      <c r="N47" s="136">
        <v>79.79643402214278</v>
      </c>
      <c r="O47" s="136">
        <v>56.43313994804642</v>
      </c>
      <c r="P47" s="136">
        <v>37.718606092078666</v>
      </c>
      <c r="Q47" s="136">
        <v>20.92012308592639</v>
      </c>
      <c r="R47" s="136">
        <v>16.24170755087775</v>
      </c>
      <c r="S47" s="136">
        <v>11.247293798225844</v>
      </c>
      <c r="T47" s="136">
        <v>11.132819895502987</v>
      </c>
      <c r="U47" s="136">
        <v>10.261457497284955</v>
      </c>
      <c r="V47" s="136">
        <v>12.345935442512946</v>
      </c>
    </row>
    <row r="48" spans="2:37" ht="12.75">
      <c r="B48" s="26"/>
      <c r="C48" s="26"/>
      <c r="D48" s="26"/>
      <c r="E48" s="26"/>
      <c r="F48" s="26"/>
      <c r="G48" s="26"/>
      <c r="H48" s="26"/>
      <c r="I48" s="26"/>
      <c r="J48" s="26"/>
      <c r="K48" s="26"/>
      <c r="L48" s="26"/>
      <c r="M48" s="26"/>
      <c r="N48" s="26"/>
      <c r="O48" s="26"/>
      <c r="P48" s="26"/>
      <c r="Q48" s="26"/>
      <c r="R48" s="26"/>
      <c r="S48" s="26"/>
      <c r="T48" s="26"/>
      <c r="U48" s="26"/>
      <c r="V48" s="26"/>
      <c r="W48" s="26"/>
      <c r="X48" s="26"/>
      <c r="Y48" s="26"/>
      <c r="Z48" s="38"/>
      <c r="AA48" s="38"/>
      <c r="AB48" s="38"/>
      <c r="AC48" s="38"/>
      <c r="AD48" s="38"/>
      <c r="AE48" s="38"/>
      <c r="AF48" s="38"/>
      <c r="AG48" s="38"/>
      <c r="AH48" s="38"/>
      <c r="AI48" s="38"/>
      <c r="AJ48" s="38"/>
      <c r="AK48" s="38"/>
    </row>
    <row r="49" spans="1:37" ht="12.75">
      <c r="A49" s="26"/>
      <c r="B49" s="26"/>
      <c r="C49" s="26"/>
      <c r="D49" s="26"/>
      <c r="E49" s="26"/>
      <c r="F49" s="26"/>
      <c r="G49" s="26"/>
      <c r="H49" s="26"/>
      <c r="I49" s="26"/>
      <c r="J49" s="26"/>
      <c r="K49" s="26"/>
      <c r="L49" s="26"/>
      <c r="M49" s="26"/>
      <c r="N49" s="26"/>
      <c r="O49" s="26"/>
      <c r="P49" s="26"/>
      <c r="Q49" s="26"/>
      <c r="R49" s="26"/>
      <c r="S49" s="26"/>
      <c r="T49" s="26"/>
      <c r="U49" s="26"/>
      <c r="V49" s="26"/>
      <c r="W49" s="26"/>
      <c r="X49" s="26"/>
      <c r="Y49" s="26"/>
      <c r="Z49" s="38"/>
      <c r="AA49" s="38"/>
      <c r="AB49" s="38"/>
      <c r="AC49" s="38"/>
      <c r="AD49" s="38"/>
      <c r="AE49" s="38"/>
      <c r="AF49" s="38"/>
      <c r="AG49" s="38"/>
      <c r="AH49" s="38"/>
      <c r="AI49" s="38"/>
      <c r="AJ49" s="38"/>
      <c r="AK49" s="38"/>
    </row>
    <row r="50" spans="1:37" ht="12.75">
      <c r="A50" s="26"/>
      <c r="B50" s="26"/>
      <c r="C50" s="26"/>
      <c r="D50" s="26"/>
      <c r="E50" s="26"/>
      <c r="F50" s="26"/>
      <c r="G50" s="26"/>
      <c r="H50" s="26"/>
      <c r="I50" s="26"/>
      <c r="J50" s="26"/>
      <c r="K50" s="26"/>
      <c r="L50" s="26"/>
      <c r="M50" s="26"/>
      <c r="N50" s="26"/>
      <c r="O50" s="26"/>
      <c r="P50" s="26"/>
      <c r="Q50" s="26"/>
      <c r="R50" s="26"/>
      <c r="S50" s="26"/>
      <c r="T50" s="26"/>
      <c r="U50" s="26"/>
      <c r="V50" s="26"/>
      <c r="W50" s="26"/>
      <c r="X50" s="26"/>
      <c r="Y50" s="26"/>
      <c r="Z50" s="26"/>
      <c r="AA50" s="26"/>
      <c r="AB50" s="26"/>
      <c r="AC50" s="26"/>
      <c r="AD50" s="26"/>
      <c r="AE50" s="26"/>
      <c r="AF50" s="38"/>
      <c r="AG50" s="38"/>
      <c r="AH50" s="38"/>
      <c r="AI50" s="38"/>
      <c r="AJ50" s="38"/>
      <c r="AK50" s="38"/>
    </row>
    <row r="51" spans="1:37" ht="12.75">
      <c r="A51" s="26"/>
      <c r="B51" s="26"/>
      <c r="C51" s="26"/>
      <c r="D51" s="26"/>
      <c r="E51" s="26"/>
      <c r="F51" s="26"/>
      <c r="G51" s="26"/>
      <c r="H51" s="26"/>
      <c r="I51" s="26"/>
      <c r="J51" s="26"/>
      <c r="K51" s="26"/>
      <c r="L51" s="26"/>
      <c r="M51" s="26"/>
      <c r="N51" s="26"/>
      <c r="O51" s="26"/>
      <c r="P51" s="26"/>
      <c r="Q51" s="26"/>
      <c r="R51" s="26"/>
      <c r="S51" s="26"/>
      <c r="T51" s="26"/>
      <c r="U51" s="26"/>
      <c r="V51" s="26"/>
      <c r="W51" s="26"/>
      <c r="X51" s="26"/>
      <c r="Y51" s="26"/>
      <c r="Z51" s="38"/>
      <c r="AA51" s="38"/>
      <c r="AB51" s="38"/>
      <c r="AC51" s="38"/>
      <c r="AD51" s="38"/>
      <c r="AE51" s="38"/>
      <c r="AF51" s="38"/>
      <c r="AG51" s="38"/>
      <c r="AH51" s="38"/>
      <c r="AI51" s="38"/>
      <c r="AJ51" s="38"/>
      <c r="AK51" s="38"/>
    </row>
    <row r="52" spans="1:37" ht="12.75">
      <c r="A52" s="26"/>
      <c r="B52" s="26"/>
      <c r="C52" s="26"/>
      <c r="D52" s="26"/>
      <c r="E52" s="26"/>
      <c r="F52" s="26"/>
      <c r="G52" s="26"/>
      <c r="H52" s="26"/>
      <c r="I52" s="26"/>
      <c r="J52" s="26"/>
      <c r="K52" s="26"/>
      <c r="L52" s="26"/>
      <c r="M52" s="26"/>
      <c r="N52" s="26"/>
      <c r="O52" s="26"/>
      <c r="P52" s="26"/>
      <c r="Q52" s="26"/>
      <c r="R52" s="26"/>
      <c r="S52" s="26"/>
      <c r="T52" s="26"/>
      <c r="U52" s="26"/>
      <c r="V52" s="26"/>
      <c r="W52" s="26"/>
      <c r="X52" s="26"/>
      <c r="Y52" s="26"/>
      <c r="Z52" s="38"/>
      <c r="AA52" s="38"/>
      <c r="AB52" s="38"/>
      <c r="AC52" s="38"/>
      <c r="AD52" s="38"/>
      <c r="AE52" s="38"/>
      <c r="AF52" s="38"/>
      <c r="AG52" s="38"/>
      <c r="AH52" s="38"/>
      <c r="AI52" s="38"/>
      <c r="AJ52" s="38"/>
      <c r="AK52" s="38"/>
    </row>
    <row r="53" spans="1:37" ht="12.75">
      <c r="A53" s="26"/>
      <c r="B53" s="26"/>
      <c r="C53" s="26"/>
      <c r="D53" s="26"/>
      <c r="E53" s="26"/>
      <c r="F53" s="26"/>
      <c r="G53" s="26"/>
      <c r="H53" s="26"/>
      <c r="I53" s="26"/>
      <c r="J53" s="26"/>
      <c r="K53" s="26"/>
      <c r="L53" s="26"/>
      <c r="M53" s="26"/>
      <c r="N53" s="26"/>
      <c r="O53" s="26"/>
      <c r="P53" s="26"/>
      <c r="Q53" s="26"/>
      <c r="R53" s="26"/>
      <c r="S53" s="26"/>
      <c r="T53" s="26"/>
      <c r="U53" s="26"/>
      <c r="V53" s="26"/>
      <c r="W53" s="26"/>
      <c r="X53" s="26"/>
      <c r="Y53" s="26"/>
      <c r="Z53" s="38"/>
      <c r="AA53" s="38"/>
      <c r="AB53" s="38"/>
      <c r="AC53" s="38"/>
      <c r="AD53" s="38"/>
      <c r="AE53" s="38"/>
      <c r="AF53" s="38"/>
      <c r="AG53" s="38"/>
      <c r="AH53" s="38"/>
      <c r="AI53" s="38"/>
      <c r="AJ53" s="38"/>
      <c r="AK53" s="38"/>
    </row>
    <row r="54" spans="1:37" ht="12.75">
      <c r="A54" s="26"/>
      <c r="B54" s="26"/>
      <c r="C54" s="26"/>
      <c r="D54" s="26"/>
      <c r="E54" s="26"/>
      <c r="F54" s="26"/>
      <c r="G54" s="26"/>
      <c r="H54" s="26"/>
      <c r="I54" s="26"/>
      <c r="J54" s="26"/>
      <c r="K54" s="26"/>
      <c r="L54" s="26"/>
      <c r="M54" s="26"/>
      <c r="N54" s="26"/>
      <c r="O54" s="26"/>
      <c r="P54" s="26"/>
      <c r="Q54" s="26"/>
      <c r="R54" s="26"/>
      <c r="S54" s="26"/>
      <c r="T54" s="26"/>
      <c r="U54" s="26"/>
      <c r="V54" s="26"/>
      <c r="W54" s="26"/>
      <c r="X54" s="26"/>
      <c r="Y54" s="26"/>
      <c r="Z54" s="38"/>
      <c r="AA54" s="38"/>
      <c r="AB54" s="38"/>
      <c r="AC54" s="38"/>
      <c r="AD54" s="38"/>
      <c r="AE54" s="38"/>
      <c r="AF54" s="38"/>
      <c r="AG54" s="38"/>
      <c r="AH54" s="38"/>
      <c r="AI54" s="38"/>
      <c r="AJ54" s="38"/>
      <c r="AK54" s="38"/>
    </row>
    <row r="55" spans="1:37" ht="12.75">
      <c r="A55" s="26"/>
      <c r="B55" s="26"/>
      <c r="C55" s="26"/>
      <c r="D55" s="26"/>
      <c r="E55" s="26"/>
      <c r="F55" s="26"/>
      <c r="G55" s="26"/>
      <c r="H55" s="26"/>
      <c r="I55" s="26"/>
      <c r="J55" s="26"/>
      <c r="K55" s="26"/>
      <c r="L55" s="26"/>
      <c r="M55" s="26"/>
      <c r="N55" s="26"/>
      <c r="O55" s="26"/>
      <c r="P55" s="26"/>
      <c r="Q55" s="26"/>
      <c r="R55" s="26"/>
      <c r="S55" s="26"/>
      <c r="T55" s="26"/>
      <c r="U55" s="26"/>
      <c r="V55" s="26"/>
      <c r="W55" s="26"/>
      <c r="X55" s="26"/>
      <c r="Y55" s="26"/>
      <c r="Z55" s="38"/>
      <c r="AA55" s="38"/>
      <c r="AB55" s="38"/>
      <c r="AC55" s="38"/>
      <c r="AD55" s="38"/>
      <c r="AE55" s="38"/>
      <c r="AF55" s="38"/>
      <c r="AG55" s="38"/>
      <c r="AH55" s="38"/>
      <c r="AI55" s="38"/>
      <c r="AJ55" s="38"/>
      <c r="AK55" s="38"/>
    </row>
    <row r="56" spans="1:37" ht="12.75">
      <c r="A56" s="26"/>
      <c r="B56" s="26"/>
      <c r="C56" s="26"/>
      <c r="D56" s="26"/>
      <c r="E56" s="26"/>
      <c r="F56" s="26"/>
      <c r="G56" s="26"/>
      <c r="H56" s="26"/>
      <c r="I56" s="26"/>
      <c r="J56" s="26"/>
      <c r="K56" s="26"/>
      <c r="L56" s="26"/>
      <c r="M56" s="26"/>
      <c r="N56" s="26"/>
      <c r="O56" s="26"/>
      <c r="P56" s="26"/>
      <c r="Q56" s="26"/>
      <c r="R56" s="26"/>
      <c r="S56" s="26"/>
      <c r="T56" s="26"/>
      <c r="U56" s="26"/>
      <c r="V56" s="26"/>
      <c r="W56" s="26"/>
      <c r="X56" s="26"/>
      <c r="Y56" s="26"/>
      <c r="Z56" s="38"/>
      <c r="AA56" s="38"/>
      <c r="AB56" s="38"/>
      <c r="AC56" s="38"/>
      <c r="AD56" s="38"/>
      <c r="AE56" s="38"/>
      <c r="AF56" s="38"/>
      <c r="AG56" s="38"/>
      <c r="AH56" s="38"/>
      <c r="AI56" s="38"/>
      <c r="AJ56" s="38"/>
      <c r="AK56" s="38"/>
    </row>
    <row r="57" spans="1:37" ht="12.75">
      <c r="A57" s="26"/>
      <c r="B57" s="122"/>
      <c r="C57" s="122"/>
      <c r="D57" s="122"/>
      <c r="E57" s="122"/>
      <c r="F57" s="122"/>
      <c r="G57" s="122"/>
      <c r="H57" s="122"/>
      <c r="I57" s="122"/>
      <c r="J57" s="122"/>
      <c r="K57" s="122"/>
      <c r="L57" s="122"/>
      <c r="M57" s="122"/>
      <c r="N57" s="122"/>
      <c r="O57" s="122"/>
      <c r="P57" s="122"/>
      <c r="Q57" s="122"/>
      <c r="R57" s="26"/>
      <c r="S57" s="26"/>
      <c r="T57" s="26"/>
      <c r="U57" s="26"/>
      <c r="V57" s="26"/>
      <c r="W57" s="26"/>
      <c r="X57" s="26"/>
      <c r="Y57" s="26"/>
      <c r="Z57" s="38"/>
      <c r="AA57" s="38"/>
      <c r="AB57" s="38"/>
      <c r="AC57" s="38"/>
      <c r="AD57" s="38"/>
      <c r="AE57" s="38"/>
      <c r="AF57" s="38"/>
      <c r="AG57" s="38"/>
      <c r="AH57" s="38"/>
      <c r="AI57" s="38"/>
      <c r="AJ57" s="38"/>
      <c r="AK57" s="38"/>
    </row>
    <row r="58" spans="1:37" ht="12.75">
      <c r="A58" s="26"/>
      <c r="B58" s="137"/>
      <c r="C58" s="137"/>
      <c r="D58" s="137"/>
      <c r="E58" s="137"/>
      <c r="F58" s="137"/>
      <c r="G58" s="137"/>
      <c r="H58" s="122"/>
      <c r="I58" s="122"/>
      <c r="J58" s="122"/>
      <c r="K58" s="122"/>
      <c r="L58" s="122"/>
      <c r="M58" s="122"/>
      <c r="N58" s="122"/>
      <c r="O58" s="122"/>
      <c r="P58" s="122"/>
      <c r="Q58" s="122"/>
      <c r="R58" s="122"/>
      <c r="S58" s="122"/>
      <c r="T58" s="122"/>
      <c r="U58" s="122"/>
      <c r="V58" s="122"/>
      <c r="W58" s="26"/>
      <c r="X58" s="26"/>
      <c r="Y58" s="26"/>
      <c r="Z58" s="38"/>
      <c r="AA58" s="38"/>
      <c r="AB58" s="38"/>
      <c r="AC58" s="38"/>
      <c r="AD58" s="38"/>
      <c r="AE58" s="38"/>
      <c r="AF58" s="38"/>
      <c r="AG58" s="38"/>
      <c r="AH58" s="38"/>
      <c r="AI58" s="38"/>
      <c r="AJ58" s="38"/>
      <c r="AK58" s="38"/>
    </row>
    <row r="59" spans="1:37" ht="12.75">
      <c r="A59" s="122"/>
      <c r="B59" s="41"/>
      <c r="C59" s="41"/>
      <c r="D59" s="41"/>
      <c r="E59" s="41"/>
      <c r="F59" s="41"/>
      <c r="G59" s="41"/>
      <c r="H59" s="41"/>
      <c r="I59" s="41"/>
      <c r="J59" s="41"/>
      <c r="K59" s="41"/>
      <c r="L59" s="41"/>
      <c r="M59" s="41"/>
      <c r="N59" s="41"/>
      <c r="O59" s="41"/>
      <c r="P59" s="41"/>
      <c r="Q59" s="41"/>
      <c r="R59" s="41"/>
      <c r="S59" s="41"/>
      <c r="T59" s="41"/>
      <c r="U59" s="41"/>
      <c r="V59" s="41"/>
      <c r="W59" s="41"/>
      <c r="X59" s="41"/>
      <c r="Y59" s="41"/>
      <c r="Z59" s="38"/>
      <c r="AA59" s="38"/>
      <c r="AB59" s="38"/>
      <c r="AC59" s="38"/>
      <c r="AD59" s="38"/>
      <c r="AE59" s="38"/>
      <c r="AF59" s="38"/>
      <c r="AG59" s="38"/>
      <c r="AH59" s="38"/>
      <c r="AI59" s="38"/>
      <c r="AJ59" s="38"/>
      <c r="AK59" s="38"/>
    </row>
    <row r="60" spans="1:37" ht="12.75">
      <c r="A60" s="42"/>
      <c r="B60" s="43"/>
      <c r="C60" s="43"/>
      <c r="D60" s="43"/>
      <c r="E60" s="43"/>
      <c r="F60" s="43"/>
      <c r="G60" s="43"/>
      <c r="H60" s="43"/>
      <c r="I60" s="43"/>
      <c r="J60" s="43"/>
      <c r="K60" s="43"/>
      <c r="L60" s="43"/>
      <c r="M60" s="43"/>
      <c r="N60" s="43"/>
      <c r="O60" s="43"/>
      <c r="P60" s="43"/>
      <c r="Q60" s="43"/>
      <c r="R60" s="43"/>
      <c r="S60" s="43"/>
      <c r="T60" s="43"/>
      <c r="U60" s="43"/>
      <c r="V60" s="43"/>
      <c r="W60" s="43"/>
      <c r="X60" s="43"/>
      <c r="Y60" s="43"/>
      <c r="Z60" s="38"/>
      <c r="AA60" s="38"/>
      <c r="AB60" s="38"/>
      <c r="AC60" s="38"/>
      <c r="AD60" s="38"/>
      <c r="AE60" s="38"/>
      <c r="AF60" s="38"/>
      <c r="AG60" s="38"/>
      <c r="AH60" s="38"/>
      <c r="AI60" s="38"/>
      <c r="AJ60" s="38"/>
      <c r="AK60" s="38"/>
    </row>
    <row r="61" spans="1:37" ht="12.75">
      <c r="A61" s="122"/>
      <c r="B61" s="122"/>
      <c r="C61" s="122"/>
      <c r="D61" s="43"/>
      <c r="E61" s="138"/>
      <c r="F61" s="138"/>
      <c r="G61" s="43"/>
      <c r="H61" s="122"/>
      <c r="I61" s="122"/>
      <c r="J61" s="122"/>
      <c r="K61" s="122"/>
      <c r="L61" s="122"/>
      <c r="M61" s="139"/>
      <c r="N61" s="122"/>
      <c r="O61" s="122"/>
      <c r="P61" s="122"/>
      <c r="Q61" s="122"/>
      <c r="R61" s="26"/>
      <c r="S61" s="26"/>
      <c r="T61" s="26"/>
      <c r="U61" s="26"/>
      <c r="V61" s="26"/>
      <c r="W61" s="26"/>
      <c r="X61" s="26"/>
      <c r="Y61" s="26"/>
      <c r="Z61" s="38"/>
      <c r="AA61" s="38"/>
      <c r="AB61" s="38"/>
      <c r="AC61" s="38"/>
      <c r="AD61" s="38"/>
      <c r="AE61" s="38"/>
      <c r="AF61" s="38"/>
      <c r="AG61" s="38"/>
      <c r="AH61" s="38"/>
      <c r="AI61" s="38"/>
      <c r="AJ61" s="38"/>
      <c r="AK61" s="38"/>
    </row>
    <row r="62" spans="1:37" ht="12.75">
      <c r="A62" s="122"/>
      <c r="B62" s="44"/>
      <c r="C62" s="44"/>
      <c r="D62" s="44"/>
      <c r="E62" s="45">
        <f>MIN(B60:M60)</f>
        <v>0</v>
      </c>
      <c r="F62" s="45">
        <f>MAX(B60:M60)</f>
        <v>0</v>
      </c>
      <c r="G62" s="44"/>
      <c r="H62" s="44"/>
      <c r="I62" s="44"/>
      <c r="J62" s="44"/>
      <c r="K62" s="44"/>
      <c r="L62" s="44"/>
      <c r="M62" s="44"/>
      <c r="N62" s="44"/>
      <c r="O62" s="44"/>
      <c r="P62" s="44"/>
      <c r="Q62" s="44"/>
      <c r="R62" s="38"/>
      <c r="S62" s="38"/>
      <c r="T62" s="38"/>
      <c r="U62" s="38"/>
      <c r="V62" s="38"/>
      <c r="W62" s="38"/>
      <c r="X62" s="38"/>
      <c r="Y62" s="38"/>
      <c r="Z62" s="38"/>
      <c r="AA62" s="38"/>
      <c r="AB62" s="38"/>
      <c r="AC62" s="38"/>
      <c r="AD62" s="38"/>
      <c r="AE62" s="38"/>
      <c r="AF62" s="38"/>
      <c r="AG62" s="38"/>
      <c r="AH62" s="38"/>
      <c r="AI62" s="38"/>
      <c r="AJ62" s="38"/>
      <c r="AK62" s="38"/>
    </row>
    <row r="63" spans="1:37" ht="12.75">
      <c r="A63" s="44"/>
      <c r="B63" s="46" t="e">
        <f>#REF!</f>
        <v>#REF!</v>
      </c>
      <c r="C63" s="44"/>
      <c r="D63" s="44"/>
      <c r="E63" s="44"/>
      <c r="F63" s="44"/>
      <c r="G63" s="44"/>
      <c r="H63" s="44"/>
      <c r="I63" s="44"/>
      <c r="J63" s="44"/>
      <c r="K63" s="44"/>
      <c r="L63" s="44"/>
      <c r="M63" s="44"/>
      <c r="N63" s="44"/>
      <c r="O63" s="44"/>
      <c r="P63" s="44"/>
      <c r="Q63" s="44"/>
      <c r="R63" s="38"/>
      <c r="S63" s="38"/>
      <c r="T63" s="38"/>
      <c r="U63" s="38"/>
      <c r="V63" s="38"/>
      <c r="W63" s="38"/>
      <c r="X63" s="38"/>
      <c r="Y63" s="38"/>
      <c r="Z63" s="38"/>
      <c r="AA63" s="38"/>
      <c r="AB63" s="38"/>
      <c r="AC63" s="38"/>
      <c r="AD63" s="38"/>
      <c r="AE63" s="38"/>
      <c r="AF63" s="38"/>
      <c r="AG63" s="38"/>
      <c r="AH63" s="38"/>
      <c r="AI63" s="38"/>
      <c r="AJ63" s="38"/>
      <c r="AK63" s="38"/>
    </row>
    <row r="64" spans="1:37" ht="12.75">
      <c r="A64" s="47" t="s">
        <v>12</v>
      </c>
      <c r="B64" s="46" t="e">
        <f>#REF!</f>
        <v>#REF!</v>
      </c>
      <c r="C64" s="48"/>
      <c r="D64" s="44"/>
      <c r="E64" s="44"/>
      <c r="F64" s="44"/>
      <c r="G64" s="44"/>
      <c r="H64" s="44"/>
      <c r="I64" s="44"/>
      <c r="J64" s="44"/>
      <c r="K64" s="44"/>
      <c r="L64" s="44"/>
      <c r="M64" s="44"/>
      <c r="N64" s="44"/>
      <c r="O64" s="44"/>
      <c r="P64" s="44"/>
      <c r="Q64" s="44"/>
      <c r="R64" s="38"/>
      <c r="S64" s="38"/>
      <c r="T64" s="38"/>
      <c r="U64" s="38"/>
      <c r="V64" s="38"/>
      <c r="W64" s="38"/>
      <c r="X64" s="38"/>
      <c r="Y64" s="38"/>
      <c r="Z64" s="38"/>
      <c r="AA64" s="38"/>
      <c r="AB64" s="38"/>
      <c r="AC64" s="38"/>
      <c r="AD64" s="38"/>
      <c r="AE64" s="38"/>
      <c r="AF64" s="38"/>
      <c r="AG64" s="38"/>
      <c r="AH64" s="38"/>
      <c r="AI64" s="38"/>
      <c r="AJ64" s="38"/>
      <c r="AK64" s="38"/>
    </row>
    <row r="65" spans="1:37" ht="12.75">
      <c r="A65" s="47" t="s">
        <v>14</v>
      </c>
      <c r="B65" s="46" t="e">
        <f>#REF!</f>
        <v>#REF!</v>
      </c>
      <c r="C65" s="48"/>
      <c r="D65" s="44"/>
      <c r="E65" s="44"/>
      <c r="F65" s="44"/>
      <c r="G65" s="44"/>
      <c r="H65" s="44"/>
      <c r="I65" s="44"/>
      <c r="J65" s="44"/>
      <c r="K65" s="44"/>
      <c r="L65" s="44"/>
      <c r="M65" s="44"/>
      <c r="N65" s="44"/>
      <c r="O65" s="44"/>
      <c r="P65" s="44"/>
      <c r="Q65" s="44"/>
      <c r="R65" s="38"/>
      <c r="S65" s="38"/>
      <c r="T65" s="38"/>
      <c r="U65" s="38"/>
      <c r="V65" s="38"/>
      <c r="W65" s="38"/>
      <c r="X65" s="38"/>
      <c r="Y65" s="38"/>
      <c r="Z65" s="38"/>
      <c r="AA65" s="38"/>
      <c r="AB65" s="38"/>
      <c r="AC65" s="38"/>
      <c r="AD65" s="38"/>
      <c r="AE65" s="38"/>
      <c r="AF65" s="38"/>
      <c r="AG65" s="38"/>
      <c r="AH65" s="38"/>
      <c r="AI65" s="38"/>
      <c r="AJ65" s="38"/>
      <c r="AK65" s="38"/>
    </row>
    <row r="66" spans="1:37" ht="12.75">
      <c r="A66" s="47" t="s">
        <v>13</v>
      </c>
      <c r="B66" s="46" t="e">
        <f>#REF!</f>
        <v>#REF!</v>
      </c>
      <c r="C66" s="48"/>
      <c r="D66" s="44"/>
      <c r="E66" s="44"/>
      <c r="F66" s="44"/>
      <c r="G66" s="44"/>
      <c r="H66" s="44"/>
      <c r="I66" s="44"/>
      <c r="J66" s="44"/>
      <c r="K66" s="44"/>
      <c r="L66" s="44"/>
      <c r="M66" s="44"/>
      <c r="N66" s="44"/>
      <c r="O66" s="44"/>
      <c r="P66" s="44"/>
      <c r="Q66" s="44"/>
      <c r="R66" s="38"/>
      <c r="S66" s="38"/>
      <c r="T66" s="38"/>
      <c r="U66" s="38"/>
      <c r="V66" s="38"/>
      <c r="W66" s="38"/>
      <c r="X66" s="38"/>
      <c r="Y66" s="38"/>
      <c r="Z66" s="38"/>
      <c r="AA66" s="38"/>
      <c r="AB66" s="38"/>
      <c r="AC66" s="38"/>
      <c r="AD66" s="38"/>
      <c r="AE66" s="38"/>
      <c r="AF66" s="38"/>
      <c r="AG66" s="38"/>
      <c r="AH66" s="38"/>
      <c r="AI66" s="38"/>
      <c r="AJ66" s="38"/>
      <c r="AK66" s="38"/>
    </row>
    <row r="67" spans="1:37" ht="12.75">
      <c r="A67" s="47" t="s">
        <v>21</v>
      </c>
      <c r="B67" s="49"/>
      <c r="C67" s="48"/>
      <c r="D67" s="44"/>
      <c r="E67" s="44"/>
      <c r="F67" s="44"/>
      <c r="G67" s="44"/>
      <c r="H67" s="44"/>
      <c r="I67" s="44"/>
      <c r="J67" s="44"/>
      <c r="K67" s="44"/>
      <c r="L67" s="44"/>
      <c r="M67" s="44"/>
      <c r="N67" s="44"/>
      <c r="O67" s="44"/>
      <c r="P67" s="44"/>
      <c r="Q67" s="44"/>
      <c r="R67" s="38"/>
      <c r="S67" s="38"/>
      <c r="T67" s="38"/>
      <c r="U67" s="38"/>
      <c r="V67" s="38"/>
      <c r="W67" s="38"/>
      <c r="X67" s="38"/>
      <c r="Y67" s="38"/>
      <c r="Z67" s="38"/>
      <c r="AA67" s="38"/>
      <c r="AB67" s="38"/>
      <c r="AC67" s="38"/>
      <c r="AD67" s="38"/>
      <c r="AE67" s="38"/>
      <c r="AF67" s="38"/>
      <c r="AG67" s="38"/>
      <c r="AH67" s="38"/>
      <c r="AI67" s="38"/>
      <c r="AJ67" s="38"/>
      <c r="AK67" s="38"/>
    </row>
    <row r="68" spans="1:37" ht="12.75">
      <c r="A68" s="47"/>
      <c r="B68" s="49"/>
      <c r="C68" s="48"/>
      <c r="D68" s="44"/>
      <c r="E68" s="44"/>
      <c r="F68" s="44"/>
      <c r="G68" s="44"/>
      <c r="H68" s="44"/>
      <c r="I68" s="44"/>
      <c r="J68" s="44"/>
      <c r="K68" s="44"/>
      <c r="L68" s="44"/>
      <c r="M68" s="44"/>
      <c r="N68" s="44"/>
      <c r="O68" s="44"/>
      <c r="P68" s="44"/>
      <c r="Q68" s="44"/>
      <c r="R68" s="38"/>
      <c r="S68" s="38"/>
      <c r="T68" s="38"/>
      <c r="U68" s="38"/>
      <c r="V68" s="38"/>
      <c r="W68" s="38"/>
      <c r="X68" s="38"/>
      <c r="Y68" s="38"/>
      <c r="Z68" s="38"/>
      <c r="AA68" s="38"/>
      <c r="AB68" s="38"/>
      <c r="AC68" s="38"/>
      <c r="AD68" s="38"/>
      <c r="AE68" s="38"/>
      <c r="AF68" s="38"/>
      <c r="AG68" s="38"/>
      <c r="AH68" s="38"/>
      <c r="AI68" s="38"/>
      <c r="AJ68" s="38"/>
      <c r="AK68" s="38"/>
    </row>
    <row r="69" spans="1:37" ht="12.75">
      <c r="A69" s="47"/>
      <c r="B69" s="49"/>
      <c r="C69" s="48"/>
      <c r="D69" s="44"/>
      <c r="E69" s="44"/>
      <c r="F69" s="44"/>
      <c r="G69" s="44"/>
      <c r="H69" s="44"/>
      <c r="I69" s="44"/>
      <c r="J69" s="44"/>
      <c r="K69" s="44"/>
      <c r="L69" s="44"/>
      <c r="M69" s="44"/>
      <c r="N69" s="44"/>
      <c r="O69" s="44"/>
      <c r="P69" s="44"/>
      <c r="Q69" s="44"/>
      <c r="R69" s="38"/>
      <c r="S69" s="38"/>
      <c r="T69" s="38"/>
      <c r="U69" s="38"/>
      <c r="V69" s="38"/>
      <c r="W69" s="38"/>
      <c r="X69" s="38"/>
      <c r="Y69" s="38"/>
      <c r="Z69" s="38"/>
      <c r="AA69" s="38"/>
      <c r="AB69" s="38"/>
      <c r="AC69" s="38"/>
      <c r="AD69" s="38"/>
      <c r="AE69" s="38"/>
      <c r="AF69" s="38"/>
      <c r="AG69" s="38"/>
      <c r="AH69" s="38"/>
      <c r="AI69" s="38"/>
      <c r="AJ69" s="38"/>
      <c r="AK69" s="38"/>
    </row>
    <row r="70" spans="1:37" ht="12.75">
      <c r="A70" s="38"/>
      <c r="B70" s="38"/>
      <c r="C70" s="38"/>
      <c r="D70" s="38"/>
      <c r="E70" s="38"/>
      <c r="F70" s="38"/>
      <c r="G70" s="38"/>
      <c r="H70" s="38"/>
      <c r="I70" s="38"/>
      <c r="J70" s="38"/>
      <c r="K70" s="38"/>
      <c r="L70" s="38"/>
      <c r="M70" s="38"/>
      <c r="N70" s="38"/>
      <c r="O70" s="38"/>
      <c r="P70" s="38"/>
      <c r="Q70" s="38"/>
      <c r="R70" s="38"/>
      <c r="S70" s="38"/>
      <c r="T70" s="38"/>
      <c r="U70" s="38"/>
      <c r="V70" s="38"/>
      <c r="W70" s="38"/>
      <c r="X70" s="38"/>
      <c r="Y70" s="38"/>
      <c r="Z70" s="38"/>
      <c r="AA70" s="38"/>
      <c r="AB70" s="38"/>
      <c r="AC70" s="38"/>
      <c r="AD70" s="38"/>
      <c r="AE70" s="38"/>
      <c r="AF70" s="38"/>
      <c r="AG70" s="38"/>
      <c r="AH70" s="38"/>
      <c r="AI70" s="38"/>
      <c r="AJ70" s="38"/>
      <c r="AK70" s="38"/>
    </row>
    <row r="71" spans="1:37" ht="12.75">
      <c r="A71" s="38"/>
      <c r="B71" s="38"/>
      <c r="C71" s="38"/>
      <c r="D71" s="38"/>
      <c r="E71" s="38"/>
      <c r="F71" s="38"/>
      <c r="G71" s="38"/>
      <c r="H71" s="38"/>
      <c r="I71" s="38"/>
      <c r="J71" s="38"/>
      <c r="K71" s="38"/>
      <c r="L71" s="38"/>
      <c r="M71" s="38"/>
      <c r="N71" s="38"/>
      <c r="O71" s="38"/>
      <c r="P71" s="38"/>
      <c r="Q71" s="38"/>
      <c r="R71" s="38"/>
      <c r="S71" s="38"/>
      <c r="T71" s="38"/>
      <c r="U71" s="38"/>
      <c r="V71" s="38"/>
      <c r="W71" s="38"/>
      <c r="X71" s="38"/>
      <c r="Y71" s="38"/>
      <c r="Z71" s="38"/>
      <c r="AA71" s="38"/>
      <c r="AB71" s="38"/>
      <c r="AC71" s="38"/>
      <c r="AD71" s="38"/>
      <c r="AE71" s="38"/>
      <c r="AF71" s="38"/>
      <c r="AG71" s="38"/>
      <c r="AH71" s="38"/>
      <c r="AI71" s="38"/>
      <c r="AJ71" s="38"/>
      <c r="AK71" s="38"/>
    </row>
    <row r="72" spans="1:37" ht="12.75">
      <c r="A72" s="38"/>
      <c r="Z72" s="38"/>
      <c r="AA72" s="38"/>
      <c r="AB72" s="38"/>
      <c r="AC72" s="38"/>
      <c r="AD72" s="38"/>
      <c r="AE72" s="38"/>
      <c r="AF72" s="38"/>
      <c r="AG72" s="38"/>
      <c r="AH72" s="38"/>
      <c r="AI72" s="38"/>
      <c r="AJ72" s="38"/>
      <c r="AK72" s="38"/>
    </row>
  </sheetData>
  <printOptions/>
  <pageMargins left="0.75" right="0.75" top="1" bottom="1" header="0.5" footer="0.5"/>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J45"/>
  <sheetViews>
    <sheetView showGridLines="0" workbookViewId="0" topLeftCell="A1">
      <selection activeCell="A1" sqref="A1:X1"/>
    </sheetView>
  </sheetViews>
  <sheetFormatPr defaultColWidth="9.125" defaultRowHeight="12.75"/>
  <cols>
    <col min="1" max="1" width="23.25390625" style="114" customWidth="1"/>
    <col min="2" max="13" width="7.875" style="114" customWidth="1"/>
    <col min="14" max="14" width="9.125" style="114" customWidth="1"/>
    <col min="15" max="23" width="8.25390625" style="114" customWidth="1"/>
    <col min="24" max="24" width="11.125" style="114" customWidth="1"/>
    <col min="25" max="27" width="11.00390625" style="114" customWidth="1"/>
    <col min="28" max="31" width="9.125" style="114" customWidth="1"/>
    <col min="32" max="32" width="9.125" style="140" customWidth="1"/>
    <col min="33" max="16384" width="9.125" style="114" customWidth="1"/>
  </cols>
  <sheetData>
    <row r="1" spans="1:24" ht="21" customHeight="1">
      <c r="A1" s="172" t="s">
        <v>107</v>
      </c>
      <c r="B1" s="172"/>
      <c r="C1" s="172"/>
      <c r="D1" s="172"/>
      <c r="E1" s="172"/>
      <c r="F1" s="172"/>
      <c r="G1" s="172"/>
      <c r="H1" s="172"/>
      <c r="I1" s="172"/>
      <c r="J1" s="172"/>
      <c r="K1" s="172"/>
      <c r="L1" s="172"/>
      <c r="M1" s="172"/>
      <c r="N1" s="172"/>
      <c r="O1" s="172"/>
      <c r="P1" s="172"/>
      <c r="Q1" s="172"/>
      <c r="R1" s="172"/>
      <c r="S1" s="172"/>
      <c r="T1" s="172"/>
      <c r="U1" s="172"/>
      <c r="V1" s="172"/>
      <c r="W1" s="172"/>
      <c r="X1" s="172"/>
    </row>
    <row r="2" spans="1:24" ht="12.75">
      <c r="A2" s="173" t="s">
        <v>79</v>
      </c>
      <c r="B2" s="173"/>
      <c r="C2" s="173"/>
      <c r="D2" s="173"/>
      <c r="E2" s="173"/>
      <c r="F2" s="173"/>
      <c r="G2" s="173"/>
      <c r="H2" s="173"/>
      <c r="I2" s="173"/>
      <c r="J2" s="173"/>
      <c r="K2" s="173"/>
      <c r="L2" s="173"/>
      <c r="M2" s="173"/>
      <c r="N2" s="173"/>
      <c r="O2" s="173"/>
      <c r="P2" s="173"/>
      <c r="Q2" s="173"/>
      <c r="R2" s="173"/>
      <c r="S2" s="173"/>
      <c r="T2" s="173"/>
      <c r="U2" s="173"/>
      <c r="V2" s="173"/>
      <c r="W2" s="173"/>
      <c r="X2" s="173"/>
    </row>
    <row r="3" spans="1:27" ht="16.5" customHeight="1">
      <c r="A3" s="174"/>
      <c r="B3" s="176">
        <v>2022</v>
      </c>
      <c r="C3" s="177"/>
      <c r="D3" s="177"/>
      <c r="E3" s="177"/>
      <c r="F3" s="177"/>
      <c r="G3" s="177"/>
      <c r="H3" s="177"/>
      <c r="I3" s="177"/>
      <c r="J3" s="177"/>
      <c r="K3" s="177"/>
      <c r="L3" s="177"/>
      <c r="M3" s="178"/>
      <c r="N3" s="179">
        <v>2022</v>
      </c>
      <c r="O3" s="168">
        <v>2023</v>
      </c>
      <c r="P3" s="181"/>
      <c r="Q3" s="181"/>
      <c r="R3" s="181"/>
      <c r="S3" s="181"/>
      <c r="T3" s="181"/>
      <c r="U3" s="181"/>
      <c r="V3" s="181"/>
      <c r="W3" s="182"/>
      <c r="X3" s="168" t="s">
        <v>103</v>
      </c>
      <c r="Y3" s="168" t="s">
        <v>104</v>
      </c>
      <c r="Z3" s="168" t="s">
        <v>105</v>
      </c>
      <c r="AA3" s="168" t="s">
        <v>106</v>
      </c>
    </row>
    <row r="4" spans="1:32" ht="55.5" customHeight="1">
      <c r="A4" s="175"/>
      <c r="B4" s="50" t="s">
        <v>15</v>
      </c>
      <c r="C4" s="51" t="s">
        <v>16</v>
      </c>
      <c r="D4" s="51" t="s">
        <v>17</v>
      </c>
      <c r="E4" s="51" t="s">
        <v>18</v>
      </c>
      <c r="F4" s="51" t="s">
        <v>19</v>
      </c>
      <c r="G4" s="51" t="s">
        <v>20</v>
      </c>
      <c r="H4" s="51" t="s">
        <v>27</v>
      </c>
      <c r="I4" s="51" t="s">
        <v>26</v>
      </c>
      <c r="J4" s="51" t="s">
        <v>25</v>
      </c>
      <c r="K4" s="51" t="s">
        <v>24</v>
      </c>
      <c r="L4" s="51" t="s">
        <v>23</v>
      </c>
      <c r="M4" s="52" t="s">
        <v>22</v>
      </c>
      <c r="N4" s="180"/>
      <c r="O4" s="51" t="s">
        <v>15</v>
      </c>
      <c r="P4" s="51" t="s">
        <v>16</v>
      </c>
      <c r="Q4" s="51" t="s">
        <v>17</v>
      </c>
      <c r="R4" s="51" t="s">
        <v>18</v>
      </c>
      <c r="S4" s="51" t="s">
        <v>19</v>
      </c>
      <c r="T4" s="51" t="s">
        <v>20</v>
      </c>
      <c r="U4" s="51" t="s">
        <v>27</v>
      </c>
      <c r="V4" s="51" t="s">
        <v>26</v>
      </c>
      <c r="W4" s="51" t="s">
        <v>25</v>
      </c>
      <c r="X4" s="169"/>
      <c r="Y4" s="169"/>
      <c r="Z4" s="169"/>
      <c r="AA4" s="169"/>
      <c r="AF4" s="114"/>
    </row>
    <row r="5" spans="1:32" ht="12.75">
      <c r="A5" s="53" t="s">
        <v>141</v>
      </c>
      <c r="B5" s="54">
        <v>31567.947</v>
      </c>
      <c r="C5" s="55">
        <v>35580.611</v>
      </c>
      <c r="D5" s="55">
        <v>48376.854</v>
      </c>
      <c r="E5" s="55">
        <v>65069.99</v>
      </c>
      <c r="F5" s="55">
        <v>75164.917</v>
      </c>
      <c r="G5" s="55">
        <v>84783.497</v>
      </c>
      <c r="H5" s="55">
        <v>94942.621</v>
      </c>
      <c r="I5" s="55">
        <v>96043.335</v>
      </c>
      <c r="J5" s="55">
        <v>87256.928</v>
      </c>
      <c r="K5" s="55">
        <v>81405.744</v>
      </c>
      <c r="L5" s="55">
        <v>59227.305</v>
      </c>
      <c r="M5" s="56">
        <v>61221.388</v>
      </c>
      <c r="N5" s="55">
        <f>SUM(B5:M5)</f>
        <v>820641.137</v>
      </c>
      <c r="O5" s="54">
        <v>56758.043</v>
      </c>
      <c r="P5" s="55">
        <v>55659.867</v>
      </c>
      <c r="Q5" s="55">
        <v>66623.929</v>
      </c>
      <c r="R5" s="55">
        <v>78682.712</v>
      </c>
      <c r="S5" s="55">
        <v>87372.983</v>
      </c>
      <c r="T5" s="55">
        <v>94319.346</v>
      </c>
      <c r="U5" s="55">
        <v>105512.412</v>
      </c>
      <c r="V5" s="55">
        <v>105898.727</v>
      </c>
      <c r="W5" s="55">
        <v>98029.612</v>
      </c>
      <c r="X5" s="57">
        <f aca="true" t="shared" si="0" ref="X5:X11">((SUM(O5:W5)/SUM(B5:J5))-1)*100</f>
        <v>21.020317825189206</v>
      </c>
      <c r="Y5" s="57">
        <f>(SUM(O5:Q5)/SUM(B5:D5)-1)*100</f>
        <v>54.98048083135168</v>
      </c>
      <c r="Z5" s="57">
        <f>(SUM(R5:T5)/SUM(E5:G5)-1)*100</f>
        <v>15.712775653674992</v>
      </c>
      <c r="AA5" s="57">
        <f>(SUM(U5:W5)/SUM(H5:J5)-1)*100</f>
        <v>11.212458177367068</v>
      </c>
      <c r="AF5" s="114"/>
    </row>
    <row r="6" spans="1:36" ht="12.75">
      <c r="A6" s="58" t="s">
        <v>33</v>
      </c>
      <c r="B6" s="59">
        <v>1164.939</v>
      </c>
      <c r="C6" s="60">
        <v>1291.957</v>
      </c>
      <c r="D6" s="60">
        <v>1737.244</v>
      </c>
      <c r="E6" s="60">
        <v>2329.892</v>
      </c>
      <c r="F6" s="60">
        <v>2551.161</v>
      </c>
      <c r="G6" s="60">
        <v>2559.883</v>
      </c>
      <c r="H6" s="60">
        <v>3202.306</v>
      </c>
      <c r="I6" s="60">
        <v>3122.872</v>
      </c>
      <c r="J6" s="60">
        <v>2901.945</v>
      </c>
      <c r="K6" s="60">
        <v>2723.172</v>
      </c>
      <c r="L6" s="60">
        <v>2148.977</v>
      </c>
      <c r="M6" s="61">
        <v>2139.544</v>
      </c>
      <c r="N6" s="60">
        <f aca="true" t="shared" si="1" ref="N6:N39">SUM(B6:M6)</f>
        <v>27873.892</v>
      </c>
      <c r="O6" s="59">
        <v>1994.543</v>
      </c>
      <c r="P6" s="60">
        <v>2002.734</v>
      </c>
      <c r="Q6" s="60">
        <v>2346.017</v>
      </c>
      <c r="R6" s="60">
        <v>2750.794</v>
      </c>
      <c r="S6" s="60">
        <v>3013.267</v>
      </c>
      <c r="T6" s="60">
        <v>2910.946</v>
      </c>
      <c r="U6" s="60">
        <v>3316.609</v>
      </c>
      <c r="V6" s="60">
        <v>3299.022</v>
      </c>
      <c r="W6" s="60">
        <v>3074.571</v>
      </c>
      <c r="X6" s="62">
        <f t="shared" si="0"/>
        <v>18.43671417380306</v>
      </c>
      <c r="Y6" s="62">
        <f aca="true" t="shared" si="2" ref="Y6:Y38">(SUM(O6:Q6)/SUM(B6:D6)-1)*100</f>
        <v>51.24182788366625</v>
      </c>
      <c r="Z6" s="62">
        <f aca="true" t="shared" si="3" ref="Z6:Z38">(SUM(R6:T6)/SUM(E6:G6)-1)*100</f>
        <v>16.58488932037583</v>
      </c>
      <c r="AA6" s="62">
        <f aca="true" t="shared" si="4" ref="AA6:AA35">(SUM(U6:W6)/SUM(H6:J6)-1)*100</f>
        <v>5.018671583764522</v>
      </c>
      <c r="AF6" s="114"/>
      <c r="AJ6" s="63"/>
    </row>
    <row r="7" spans="1:36" ht="12.75">
      <c r="A7" s="64" t="s">
        <v>34</v>
      </c>
      <c r="B7" s="65">
        <v>343.198</v>
      </c>
      <c r="C7" s="66">
        <v>342.555</v>
      </c>
      <c r="D7" s="66">
        <v>431.234</v>
      </c>
      <c r="E7" s="66">
        <v>579.31</v>
      </c>
      <c r="F7" s="66">
        <v>696.407</v>
      </c>
      <c r="G7" s="66">
        <v>954.25</v>
      </c>
      <c r="H7" s="60">
        <v>1305.219</v>
      </c>
      <c r="I7" s="60">
        <v>1323.085</v>
      </c>
      <c r="J7" s="60">
        <v>991.406</v>
      </c>
      <c r="K7" s="60">
        <v>714.587</v>
      </c>
      <c r="L7" s="60">
        <v>538.884</v>
      </c>
      <c r="M7" s="61">
        <v>587.367</v>
      </c>
      <c r="N7" s="60">
        <f t="shared" si="1"/>
        <v>8807.502</v>
      </c>
      <c r="O7" s="65">
        <v>590.053</v>
      </c>
      <c r="P7" s="66">
        <v>561.752</v>
      </c>
      <c r="Q7" s="66">
        <v>650.306</v>
      </c>
      <c r="R7" s="66">
        <v>741.458</v>
      </c>
      <c r="S7" s="66">
        <v>812.657</v>
      </c>
      <c r="T7" s="66">
        <v>1153.661</v>
      </c>
      <c r="U7" s="66">
        <v>1430.645</v>
      </c>
      <c r="V7" s="66">
        <v>1477.463</v>
      </c>
      <c r="W7" s="66">
        <v>1132.13</v>
      </c>
      <c r="X7" s="67">
        <f t="shared" si="0"/>
        <v>22.72911396329722</v>
      </c>
      <c r="Y7" s="68">
        <f t="shared" si="2"/>
        <v>61.336792639484614</v>
      </c>
      <c r="Z7" s="68">
        <f t="shared" si="3"/>
        <v>21.426729633218766</v>
      </c>
      <c r="AA7" s="68">
        <f t="shared" si="4"/>
        <v>11.61772628193971</v>
      </c>
      <c r="AF7" s="114"/>
      <c r="AJ7" s="63"/>
    </row>
    <row r="8" spans="1:36" ht="12.75">
      <c r="A8" s="64" t="s">
        <v>62</v>
      </c>
      <c r="B8" s="65">
        <v>353.064</v>
      </c>
      <c r="C8" s="66">
        <v>448.234</v>
      </c>
      <c r="D8" s="66">
        <v>621.263</v>
      </c>
      <c r="E8" s="66">
        <v>824.372</v>
      </c>
      <c r="F8" s="66">
        <v>958.424</v>
      </c>
      <c r="G8" s="66">
        <v>1280.206</v>
      </c>
      <c r="H8" s="60">
        <v>1555.978</v>
      </c>
      <c r="I8" s="60">
        <v>1521.98</v>
      </c>
      <c r="J8" s="60">
        <v>1300.546</v>
      </c>
      <c r="K8" s="60">
        <v>1056.392</v>
      </c>
      <c r="L8" s="60">
        <v>774.294</v>
      </c>
      <c r="M8" s="61">
        <v>837.897</v>
      </c>
      <c r="N8" s="60">
        <f t="shared" si="1"/>
        <v>11532.650000000001</v>
      </c>
      <c r="O8" s="65">
        <v>671.905</v>
      </c>
      <c r="P8" s="66">
        <v>706.17</v>
      </c>
      <c r="Q8" s="66">
        <v>904.81</v>
      </c>
      <c r="R8" s="66">
        <v>1083.72</v>
      </c>
      <c r="S8" s="66">
        <v>1178.09</v>
      </c>
      <c r="T8" s="66">
        <v>1575.803</v>
      </c>
      <c r="U8" s="66">
        <v>1851.633</v>
      </c>
      <c r="V8" s="66">
        <v>1841.938</v>
      </c>
      <c r="W8" s="66">
        <v>1653.377</v>
      </c>
      <c r="X8" s="68">
        <f t="shared" si="0"/>
        <v>29.370028453079144</v>
      </c>
      <c r="Y8" s="68">
        <f t="shared" si="2"/>
        <v>60.47712540973635</v>
      </c>
      <c r="Z8" s="68">
        <f t="shared" si="3"/>
        <v>25.289275031488746</v>
      </c>
      <c r="AA8" s="68">
        <f t="shared" si="4"/>
        <v>22.11814811634294</v>
      </c>
      <c r="AF8" s="114"/>
      <c r="AJ8" s="63"/>
    </row>
    <row r="9" spans="1:36" ht="12.75">
      <c r="A9" s="64" t="s">
        <v>35</v>
      </c>
      <c r="B9" s="65">
        <v>955.277</v>
      </c>
      <c r="C9" s="66">
        <v>1194.114</v>
      </c>
      <c r="D9" s="66">
        <v>1654.271</v>
      </c>
      <c r="E9" s="66">
        <v>2189.086</v>
      </c>
      <c r="F9" s="66">
        <v>2507.209</v>
      </c>
      <c r="G9" s="66">
        <v>2736.553</v>
      </c>
      <c r="H9" s="60">
        <v>3042.711</v>
      </c>
      <c r="I9" s="60">
        <v>2855.112</v>
      </c>
      <c r="J9" s="60">
        <v>2778.727</v>
      </c>
      <c r="K9" s="60">
        <v>2755.61</v>
      </c>
      <c r="L9" s="60">
        <v>2017.894</v>
      </c>
      <c r="M9" s="61">
        <v>1963.009</v>
      </c>
      <c r="N9" s="60">
        <f t="shared" si="1"/>
        <v>26649.572999999997</v>
      </c>
      <c r="O9" s="65">
        <v>1855.453</v>
      </c>
      <c r="P9" s="66">
        <v>1899.797</v>
      </c>
      <c r="Q9" s="66">
        <v>2286.218</v>
      </c>
      <c r="R9" s="66">
        <v>2625.671</v>
      </c>
      <c r="S9" s="66">
        <v>2869.39</v>
      </c>
      <c r="T9" s="66">
        <v>3033.647</v>
      </c>
      <c r="U9" s="66">
        <v>3469.412</v>
      </c>
      <c r="V9" s="66">
        <v>3139.316</v>
      </c>
      <c r="W9" s="66">
        <v>3051.788</v>
      </c>
      <c r="X9" s="67">
        <f t="shared" si="0"/>
        <v>21.682413451272687</v>
      </c>
      <c r="Y9" s="67">
        <f t="shared" si="2"/>
        <v>58.83293520822828</v>
      </c>
      <c r="Z9" s="67">
        <f t="shared" si="3"/>
        <v>14.743473833986641</v>
      </c>
      <c r="AA9" s="67">
        <f t="shared" si="4"/>
        <v>11.340521290144135</v>
      </c>
      <c r="AF9" s="114"/>
      <c r="AJ9" s="63"/>
    </row>
    <row r="10" spans="1:36" ht="12.75">
      <c r="A10" s="64" t="s">
        <v>36</v>
      </c>
      <c r="B10" s="65">
        <v>5846.554</v>
      </c>
      <c r="C10" s="66">
        <v>5953.831</v>
      </c>
      <c r="D10" s="66">
        <v>8800.311</v>
      </c>
      <c r="E10" s="66">
        <v>12754.206</v>
      </c>
      <c r="F10" s="66">
        <v>14791.466</v>
      </c>
      <c r="G10" s="66">
        <v>16268.203</v>
      </c>
      <c r="H10" s="60">
        <v>16935.054</v>
      </c>
      <c r="I10" s="60">
        <v>17545.739</v>
      </c>
      <c r="J10" s="60">
        <v>16823.304</v>
      </c>
      <c r="K10" s="60">
        <v>16681.865</v>
      </c>
      <c r="L10" s="60">
        <v>11651.673</v>
      </c>
      <c r="M10" s="61">
        <v>11250.437</v>
      </c>
      <c r="N10" s="60">
        <f t="shared" si="1"/>
        <v>155302.643</v>
      </c>
      <c r="O10" s="65">
        <v>10254.268</v>
      </c>
      <c r="P10" s="66">
        <v>9916.237</v>
      </c>
      <c r="Q10" s="66">
        <v>12373.903</v>
      </c>
      <c r="R10" s="66">
        <v>15045.928</v>
      </c>
      <c r="S10" s="66">
        <v>16855.109</v>
      </c>
      <c r="T10" s="66">
        <v>17751.244</v>
      </c>
      <c r="U10" s="66">
        <v>19365.025</v>
      </c>
      <c r="V10" s="66">
        <v>19569.977</v>
      </c>
      <c r="W10" s="66">
        <v>19120.022</v>
      </c>
      <c r="X10" s="67">
        <f t="shared" si="0"/>
        <v>21.200594013059316</v>
      </c>
      <c r="Y10" s="67">
        <f t="shared" si="2"/>
        <v>57.97722562383327</v>
      </c>
      <c r="Z10" s="67">
        <f t="shared" si="3"/>
        <v>13.325472809697846</v>
      </c>
      <c r="AA10" s="67">
        <f t="shared" si="4"/>
        <v>13.158650857844734</v>
      </c>
      <c r="AF10" s="114"/>
      <c r="AJ10" s="63"/>
    </row>
    <row r="11" spans="1:36" ht="12.75">
      <c r="A11" s="64" t="s">
        <v>37</v>
      </c>
      <c r="B11" s="65">
        <v>131.861</v>
      </c>
      <c r="C11" s="66">
        <v>126.27</v>
      </c>
      <c r="D11" s="66">
        <v>171.744</v>
      </c>
      <c r="E11" s="66">
        <v>216.222</v>
      </c>
      <c r="F11" s="66">
        <v>271.138</v>
      </c>
      <c r="G11" s="66">
        <v>278.647</v>
      </c>
      <c r="H11" s="60">
        <v>282.461</v>
      </c>
      <c r="I11" s="60">
        <v>285.313</v>
      </c>
      <c r="J11" s="60">
        <v>273.602</v>
      </c>
      <c r="K11" s="60">
        <v>282.504</v>
      </c>
      <c r="L11" s="60">
        <v>206.429</v>
      </c>
      <c r="M11" s="61">
        <v>205.174</v>
      </c>
      <c r="N11" s="60">
        <f t="shared" si="1"/>
        <v>2731.365</v>
      </c>
      <c r="O11" s="65">
        <v>194.842</v>
      </c>
      <c r="P11" s="66">
        <v>189.808</v>
      </c>
      <c r="Q11" s="66">
        <v>231.342</v>
      </c>
      <c r="R11" s="66">
        <v>232.812</v>
      </c>
      <c r="S11" s="66">
        <v>271.174</v>
      </c>
      <c r="T11" s="66">
        <v>268.269</v>
      </c>
      <c r="U11" s="66">
        <v>275.945</v>
      </c>
      <c r="V11" s="66">
        <v>283.432</v>
      </c>
      <c r="W11" s="66">
        <v>272.644</v>
      </c>
      <c r="X11" s="67">
        <f t="shared" si="0"/>
        <v>8.983152845638621</v>
      </c>
      <c r="Y11" s="67">
        <f t="shared" si="2"/>
        <v>43.29560918871764</v>
      </c>
      <c r="Z11" s="67">
        <f t="shared" si="3"/>
        <v>0.8156583425477759</v>
      </c>
      <c r="AA11" s="67">
        <f t="shared" si="4"/>
        <v>-1.1118691286654214</v>
      </c>
      <c r="AF11" s="114"/>
      <c r="AJ11" s="63"/>
    </row>
    <row r="12" spans="1:36" ht="12.75">
      <c r="A12" s="64" t="s">
        <v>38</v>
      </c>
      <c r="B12" s="65">
        <v>1094.355</v>
      </c>
      <c r="C12" s="66">
        <v>1510.167</v>
      </c>
      <c r="D12" s="66">
        <v>2078.864</v>
      </c>
      <c r="E12" s="66">
        <v>2780.989</v>
      </c>
      <c r="F12" s="66">
        <v>3008.2</v>
      </c>
      <c r="G12" s="66">
        <v>3317.775</v>
      </c>
      <c r="H12" s="60">
        <v>3583.22</v>
      </c>
      <c r="I12" s="60">
        <v>3596.644</v>
      </c>
      <c r="J12" s="60">
        <v>3229.495</v>
      </c>
      <c r="K12" s="60">
        <v>3125.998</v>
      </c>
      <c r="L12" s="60">
        <v>2541.819</v>
      </c>
      <c r="M12" s="61">
        <v>2538.364</v>
      </c>
      <c r="N12" s="60">
        <f t="shared" si="1"/>
        <v>32405.89</v>
      </c>
      <c r="O12" s="65">
        <v>2405.358</v>
      </c>
      <c r="P12" s="66">
        <v>2351.394</v>
      </c>
      <c r="Q12" s="66">
        <v>2835.463</v>
      </c>
      <c r="R12" s="66">
        <v>3340.24</v>
      </c>
      <c r="S12" s="66">
        <v>3565.185</v>
      </c>
      <c r="T12" s="66">
        <v>3799.15</v>
      </c>
      <c r="U12" s="66">
        <v>4054.753</v>
      </c>
      <c r="V12" s="66">
        <v>4077.381</v>
      </c>
      <c r="W12" s="66">
        <v>3623.914</v>
      </c>
      <c r="X12" s="67">
        <f>((SUM(O12:W12)/SUM(B12:J12))-1)*100</f>
        <v>24.18677431203824</v>
      </c>
      <c r="Y12" s="67">
        <f t="shared" si="2"/>
        <v>62.109529302090394</v>
      </c>
      <c r="Z12" s="67">
        <f t="shared" si="3"/>
        <v>17.542739819768684</v>
      </c>
      <c r="AA12" s="67">
        <f t="shared" si="4"/>
        <v>12.937290374940469</v>
      </c>
      <c r="AF12" s="114"/>
      <c r="AJ12" s="63"/>
    </row>
    <row r="13" spans="1:36" ht="12.75">
      <c r="A13" s="64" t="s">
        <v>142</v>
      </c>
      <c r="B13" s="65">
        <v>1011.847</v>
      </c>
      <c r="C13" s="66">
        <v>1070.215</v>
      </c>
      <c r="D13" s="66">
        <v>1555.753</v>
      </c>
      <c r="E13" s="66">
        <v>3141.662</v>
      </c>
      <c r="F13" s="66">
        <v>5477.43</v>
      </c>
      <c r="G13" s="66">
        <v>7895.465</v>
      </c>
      <c r="H13" s="69">
        <v>9883.277</v>
      </c>
      <c r="I13" s="69">
        <v>10093.579</v>
      </c>
      <c r="J13" s="69">
        <v>8296.522</v>
      </c>
      <c r="K13" s="60">
        <v>5615.668</v>
      </c>
      <c r="L13" s="60">
        <v>1951.581</v>
      </c>
      <c r="M13" s="61">
        <v>1900.93</v>
      </c>
      <c r="N13" s="60">
        <f t="shared" si="1"/>
        <v>57893.929</v>
      </c>
      <c r="O13" s="65">
        <v>1690.5</v>
      </c>
      <c r="P13" s="66">
        <v>1593.331</v>
      </c>
      <c r="Q13" s="66">
        <v>2234.207</v>
      </c>
      <c r="R13" s="66">
        <v>3232.688</v>
      </c>
      <c r="S13" s="66">
        <v>5172.287</v>
      </c>
      <c r="T13" s="66">
        <v>6724.135</v>
      </c>
      <c r="U13" s="66">
        <v>8001.843</v>
      </c>
      <c r="V13" s="66">
        <v>8161.78</v>
      </c>
      <c r="W13" s="66">
        <v>8462.442</v>
      </c>
      <c r="X13" s="67">
        <f aca="true" t="shared" si="5" ref="X13:X38">((SUM(O13:W13)/SUM(B13:J13))-1)*100</f>
        <v>-6.510042694227758</v>
      </c>
      <c r="Y13" s="67">
        <f t="shared" si="2"/>
        <v>51.68550352340624</v>
      </c>
      <c r="Z13" s="67">
        <f t="shared" si="3"/>
        <v>-8.389247135118428</v>
      </c>
      <c r="AA13" s="67">
        <f t="shared" si="4"/>
        <v>-12.90016707589734</v>
      </c>
      <c r="AF13" s="114"/>
      <c r="AJ13" s="63"/>
    </row>
    <row r="14" spans="1:36" ht="12.75">
      <c r="A14" s="64" t="s">
        <v>39</v>
      </c>
      <c r="B14" s="65">
        <v>8117.077</v>
      </c>
      <c r="C14" s="66">
        <v>9417.587</v>
      </c>
      <c r="D14" s="66">
        <v>12478.455</v>
      </c>
      <c r="E14" s="66">
        <v>16813.514</v>
      </c>
      <c r="F14" s="66">
        <v>18401.877</v>
      </c>
      <c r="G14" s="66">
        <v>20375.985</v>
      </c>
      <c r="H14" s="60">
        <v>22624.007</v>
      </c>
      <c r="I14" s="60">
        <v>22833.754</v>
      </c>
      <c r="J14" s="69">
        <v>20817.564</v>
      </c>
      <c r="K14" s="69">
        <v>20076.471</v>
      </c>
      <c r="L14" s="69">
        <v>14303.699</v>
      </c>
      <c r="M14" s="70">
        <v>14454.953</v>
      </c>
      <c r="N14" s="60">
        <f t="shared" si="1"/>
        <v>200714.943</v>
      </c>
      <c r="O14" s="65">
        <v>13790.398</v>
      </c>
      <c r="P14" s="66">
        <v>13538.112</v>
      </c>
      <c r="Q14" s="66">
        <v>16428.263</v>
      </c>
      <c r="R14" s="66">
        <v>19872.49</v>
      </c>
      <c r="S14" s="66">
        <v>21371.051</v>
      </c>
      <c r="T14" s="66">
        <v>22291.612</v>
      </c>
      <c r="U14" s="66">
        <v>25061.511</v>
      </c>
      <c r="V14" s="66">
        <v>25207.915</v>
      </c>
      <c r="W14" s="66">
        <v>23229.822</v>
      </c>
      <c r="X14" s="67">
        <f t="shared" si="5"/>
        <v>19.035678340940887</v>
      </c>
      <c r="Y14" s="67">
        <f t="shared" si="2"/>
        <v>45.7921550905789</v>
      </c>
      <c r="Z14" s="67">
        <f t="shared" si="3"/>
        <v>14.289585132773098</v>
      </c>
      <c r="AA14" s="67">
        <f t="shared" si="4"/>
        <v>10.899868088161014</v>
      </c>
      <c r="AF14" s="114"/>
      <c r="AJ14" s="63"/>
    </row>
    <row r="15" spans="1:36" ht="12.75">
      <c r="A15" s="64" t="s">
        <v>40</v>
      </c>
      <c r="B15" s="65">
        <v>5654.865</v>
      </c>
      <c r="C15" s="66">
        <v>6893.358</v>
      </c>
      <c r="D15" s="66">
        <v>8956.095</v>
      </c>
      <c r="E15" s="66">
        <v>11131.522</v>
      </c>
      <c r="F15" s="66">
        <v>12679.354</v>
      </c>
      <c r="G15" s="66">
        <v>13187.026</v>
      </c>
      <c r="H15" s="69">
        <v>15007.442</v>
      </c>
      <c r="I15" s="69">
        <v>15204.35</v>
      </c>
      <c r="J15" s="69">
        <v>13047.693</v>
      </c>
      <c r="K15" s="60">
        <v>13130.776</v>
      </c>
      <c r="L15" s="60">
        <v>10286.428</v>
      </c>
      <c r="M15" s="61">
        <v>11382.029</v>
      </c>
      <c r="N15" s="60">
        <f t="shared" si="1"/>
        <v>136560.938</v>
      </c>
      <c r="O15" s="65">
        <v>10268.367</v>
      </c>
      <c r="P15" s="66">
        <v>10203.56</v>
      </c>
      <c r="Q15" s="66">
        <v>11207.884</v>
      </c>
      <c r="R15" s="66">
        <v>13252.849</v>
      </c>
      <c r="S15" s="66">
        <v>14606.336</v>
      </c>
      <c r="T15" s="66">
        <v>14800.398</v>
      </c>
      <c r="U15" s="66">
        <v>16451.054</v>
      </c>
      <c r="V15" s="66">
        <v>16631.726</v>
      </c>
      <c r="W15" s="66">
        <v>14810.762</v>
      </c>
      <c r="X15" s="67">
        <f t="shared" si="5"/>
        <v>20.116831768885945</v>
      </c>
      <c r="Y15" s="67">
        <f t="shared" si="2"/>
        <v>47.31837112899839</v>
      </c>
      <c r="Z15" s="67">
        <f t="shared" si="3"/>
        <v>15.30270824545672</v>
      </c>
      <c r="AA15" s="67">
        <f t="shared" si="4"/>
        <v>10.712233398062887</v>
      </c>
      <c r="AF15" s="114"/>
      <c r="AJ15" s="63"/>
    </row>
    <row r="16" spans="1:36" ht="12.75">
      <c r="A16" s="64" t="s">
        <v>41</v>
      </c>
      <c r="B16" s="65">
        <v>152.785</v>
      </c>
      <c r="C16" s="66">
        <v>159.813</v>
      </c>
      <c r="D16" s="66">
        <v>235.871</v>
      </c>
      <c r="E16" s="66">
        <v>555.336</v>
      </c>
      <c r="F16" s="66">
        <v>830.587</v>
      </c>
      <c r="G16" s="66">
        <v>1243.587</v>
      </c>
      <c r="H16" s="60">
        <v>1724.113</v>
      </c>
      <c r="I16" s="60">
        <v>1728.214</v>
      </c>
      <c r="J16" s="69">
        <v>1334.518</v>
      </c>
      <c r="K16" s="69">
        <v>880.24</v>
      </c>
      <c r="L16" s="69">
        <v>294.311</v>
      </c>
      <c r="M16" s="70">
        <v>275.946</v>
      </c>
      <c r="N16" s="60">
        <f t="shared" si="1"/>
        <v>9415.321</v>
      </c>
      <c r="O16" s="65">
        <v>243.711</v>
      </c>
      <c r="P16" s="66">
        <v>232.209</v>
      </c>
      <c r="Q16" s="66">
        <v>342.252</v>
      </c>
      <c r="R16" s="66">
        <v>679.524</v>
      </c>
      <c r="S16" s="66">
        <v>1009.833</v>
      </c>
      <c r="T16" s="66">
        <v>1433.888</v>
      </c>
      <c r="U16" s="66">
        <v>1942.062</v>
      </c>
      <c r="V16" s="66">
        <v>1896.025</v>
      </c>
      <c r="W16" s="66">
        <v>1483.425</v>
      </c>
      <c r="X16" s="67">
        <f t="shared" si="5"/>
        <v>16.29797469473273</v>
      </c>
      <c r="Y16" s="67">
        <f t="shared" si="2"/>
        <v>49.17379104379649</v>
      </c>
      <c r="Z16" s="67">
        <f t="shared" si="3"/>
        <v>18.776692235435476</v>
      </c>
      <c r="AA16" s="67">
        <f t="shared" si="4"/>
        <v>11.169507264179224</v>
      </c>
      <c r="AF16" s="114"/>
      <c r="AJ16" s="63"/>
    </row>
    <row r="17" spans="1:36" ht="12.75">
      <c r="A17" s="64" t="s">
        <v>42</v>
      </c>
      <c r="B17" s="65">
        <v>4526.781</v>
      </c>
      <c r="C17" s="66">
        <v>5490.629</v>
      </c>
      <c r="D17" s="66">
        <v>7706.307</v>
      </c>
      <c r="E17" s="66">
        <v>10888.43</v>
      </c>
      <c r="F17" s="66">
        <v>12328.635</v>
      </c>
      <c r="G17" s="66">
        <v>13896.893</v>
      </c>
      <c r="H17" s="60">
        <v>15284.204</v>
      </c>
      <c r="I17" s="60">
        <v>15580.519</v>
      </c>
      <c r="J17" s="60">
        <v>14609.95</v>
      </c>
      <c r="K17" s="60">
        <v>13130.597</v>
      </c>
      <c r="L17" s="60">
        <v>9321.33</v>
      </c>
      <c r="M17" s="61">
        <v>9661.444</v>
      </c>
      <c r="N17" s="60">
        <f t="shared" si="1"/>
        <v>132425.71899999998</v>
      </c>
      <c r="O17" s="65">
        <v>9337.153</v>
      </c>
      <c r="P17" s="66">
        <v>8958.939</v>
      </c>
      <c r="Q17" s="66">
        <v>10890.739</v>
      </c>
      <c r="R17" s="66">
        <v>13603.988</v>
      </c>
      <c r="S17" s="66">
        <v>14699.549</v>
      </c>
      <c r="T17" s="66">
        <v>16000.987</v>
      </c>
      <c r="U17" s="66">
        <v>17601.301</v>
      </c>
      <c r="V17" s="66">
        <v>17821.783</v>
      </c>
      <c r="W17" s="66">
        <v>16565.606</v>
      </c>
      <c r="X17" s="67">
        <f t="shared" si="5"/>
        <v>25.089330976481563</v>
      </c>
      <c r="Y17" s="67">
        <f t="shared" si="2"/>
        <v>64.67669281787786</v>
      </c>
      <c r="Z17" s="67">
        <f t="shared" si="3"/>
        <v>19.37429039500449</v>
      </c>
      <c r="AA17" s="67">
        <f t="shared" si="4"/>
        <v>14.324494427920364</v>
      </c>
      <c r="AF17" s="114"/>
      <c r="AJ17" s="63"/>
    </row>
    <row r="18" spans="1:36" ht="12.75">
      <c r="A18" s="64" t="s">
        <v>43</v>
      </c>
      <c r="B18" s="65">
        <v>184.661</v>
      </c>
      <c r="C18" s="66">
        <v>235.095</v>
      </c>
      <c r="D18" s="66">
        <v>326.976</v>
      </c>
      <c r="E18" s="66">
        <v>653.891</v>
      </c>
      <c r="F18" s="66">
        <v>790.722</v>
      </c>
      <c r="G18" s="66">
        <v>992.194</v>
      </c>
      <c r="H18" s="60">
        <v>1141.029</v>
      </c>
      <c r="I18" s="60">
        <v>1210.486</v>
      </c>
      <c r="J18" s="60">
        <v>1050.672</v>
      </c>
      <c r="K18" s="60">
        <v>955.284</v>
      </c>
      <c r="L18" s="60">
        <v>558.265</v>
      </c>
      <c r="M18" s="61">
        <v>514.196</v>
      </c>
      <c r="N18" s="60">
        <f t="shared" si="1"/>
        <v>8613.471000000001</v>
      </c>
      <c r="O18" s="65">
        <v>472.582</v>
      </c>
      <c r="P18" s="66">
        <v>453.217</v>
      </c>
      <c r="Q18" s="66">
        <v>596.554</v>
      </c>
      <c r="R18" s="66">
        <v>963.122</v>
      </c>
      <c r="S18" s="66">
        <v>1092.485</v>
      </c>
      <c r="T18" s="66">
        <v>1236.733</v>
      </c>
      <c r="U18" s="66">
        <v>1474.085</v>
      </c>
      <c r="V18" s="66">
        <v>1515.527</v>
      </c>
      <c r="W18" s="66">
        <v>1311.331</v>
      </c>
      <c r="X18" s="67">
        <f t="shared" si="5"/>
        <v>38.41505097539739</v>
      </c>
      <c r="Y18" s="67">
        <f t="shared" si="2"/>
        <v>103.86872398665119</v>
      </c>
      <c r="Z18" s="67">
        <f t="shared" si="3"/>
        <v>35.10877143737687</v>
      </c>
      <c r="AA18" s="67">
        <f t="shared" si="4"/>
        <v>26.417007648315625</v>
      </c>
      <c r="AF18" s="114"/>
      <c r="AJ18" s="63"/>
    </row>
    <row r="19" spans="1:36" ht="12.75">
      <c r="A19" s="64" t="s">
        <v>44</v>
      </c>
      <c r="B19" s="65">
        <v>245.616</v>
      </c>
      <c r="C19" s="66">
        <v>225.641</v>
      </c>
      <c r="D19" s="66">
        <v>304.079</v>
      </c>
      <c r="E19" s="66">
        <v>418.454</v>
      </c>
      <c r="F19" s="66">
        <v>472.496</v>
      </c>
      <c r="G19" s="66">
        <v>547.774</v>
      </c>
      <c r="H19" s="60">
        <v>605.094</v>
      </c>
      <c r="I19" s="60">
        <v>572.518</v>
      </c>
      <c r="J19" s="60">
        <v>533.699</v>
      </c>
      <c r="K19" s="60">
        <v>551.923</v>
      </c>
      <c r="L19" s="60">
        <v>433.484</v>
      </c>
      <c r="M19" s="61">
        <v>457.591</v>
      </c>
      <c r="N19" s="60">
        <f t="shared" si="1"/>
        <v>5368.369000000001</v>
      </c>
      <c r="O19" s="65">
        <v>412.522</v>
      </c>
      <c r="P19" s="66">
        <v>384.649</v>
      </c>
      <c r="Q19" s="66">
        <v>460.536</v>
      </c>
      <c r="R19" s="66">
        <v>536.854</v>
      </c>
      <c r="S19" s="66">
        <v>610.205</v>
      </c>
      <c r="T19" s="66">
        <v>634.188</v>
      </c>
      <c r="U19" s="66">
        <v>702.237</v>
      </c>
      <c r="V19" s="66">
        <v>683.545</v>
      </c>
      <c r="W19" s="66">
        <v>610.762</v>
      </c>
      <c r="X19" s="67">
        <f t="shared" si="5"/>
        <v>28.280817278162985</v>
      </c>
      <c r="Y19" s="67">
        <f t="shared" si="2"/>
        <v>62.2144463819557</v>
      </c>
      <c r="Z19" s="67">
        <f t="shared" si="3"/>
        <v>23.807415459810223</v>
      </c>
      <c r="AA19" s="67">
        <f t="shared" si="4"/>
        <v>16.667513970283586</v>
      </c>
      <c r="AF19" s="114"/>
      <c r="AJ19" s="63"/>
    </row>
    <row r="20" spans="1:36" ht="12.75">
      <c r="A20" s="64" t="s">
        <v>45</v>
      </c>
      <c r="B20" s="65">
        <v>248.376</v>
      </c>
      <c r="C20" s="66">
        <v>253.517</v>
      </c>
      <c r="D20" s="66">
        <v>311.041</v>
      </c>
      <c r="E20" s="66">
        <v>445.758</v>
      </c>
      <c r="F20" s="66">
        <v>526.565</v>
      </c>
      <c r="G20" s="66">
        <v>558.532</v>
      </c>
      <c r="H20" s="60">
        <v>575.168</v>
      </c>
      <c r="I20" s="60">
        <v>570.876</v>
      </c>
      <c r="J20" s="60">
        <v>531.047</v>
      </c>
      <c r="K20" s="60">
        <v>547.359</v>
      </c>
      <c r="L20" s="60">
        <v>391.068</v>
      </c>
      <c r="M20" s="61">
        <v>374.583</v>
      </c>
      <c r="N20" s="60">
        <f t="shared" si="1"/>
        <v>5333.89</v>
      </c>
      <c r="O20" s="65">
        <v>381.19</v>
      </c>
      <c r="P20" s="66">
        <v>369.441</v>
      </c>
      <c r="Q20" s="66">
        <v>420.595</v>
      </c>
      <c r="R20" s="66">
        <v>496.422</v>
      </c>
      <c r="S20" s="66">
        <v>572.56</v>
      </c>
      <c r="T20" s="66">
        <v>566.987</v>
      </c>
      <c r="U20" s="66">
        <v>581.359</v>
      </c>
      <c r="V20" s="66">
        <v>600.253</v>
      </c>
      <c r="W20" s="66">
        <v>573.434</v>
      </c>
      <c r="X20" s="67">
        <f t="shared" si="5"/>
        <v>13.463744254988953</v>
      </c>
      <c r="Y20" s="67">
        <f t="shared" si="2"/>
        <v>44.07393466136244</v>
      </c>
      <c r="Z20" s="67">
        <f t="shared" si="3"/>
        <v>6.866358995463329</v>
      </c>
      <c r="AA20" s="67">
        <f t="shared" si="4"/>
        <v>4.648227198166355</v>
      </c>
      <c r="AF20" s="114"/>
      <c r="AJ20" s="63"/>
    </row>
    <row r="21" spans="1:36" ht="12.75">
      <c r="A21" s="64" t="s">
        <v>46</v>
      </c>
      <c r="B21" s="65">
        <v>147.305</v>
      </c>
      <c r="C21" s="66">
        <v>192.969</v>
      </c>
      <c r="D21" s="66">
        <v>241.871</v>
      </c>
      <c r="E21" s="66">
        <v>346.66</v>
      </c>
      <c r="F21" s="66">
        <v>386.587</v>
      </c>
      <c r="G21" s="66">
        <v>407.071</v>
      </c>
      <c r="H21" s="60">
        <v>434.621</v>
      </c>
      <c r="I21" s="60">
        <v>446.812</v>
      </c>
      <c r="J21" s="60">
        <v>420.049</v>
      </c>
      <c r="K21" s="60">
        <v>397.286</v>
      </c>
      <c r="L21" s="60">
        <v>312.3</v>
      </c>
      <c r="M21" s="61">
        <v>323.716</v>
      </c>
      <c r="N21" s="60">
        <f t="shared" si="1"/>
        <v>4057.2470000000003</v>
      </c>
      <c r="O21" s="65">
        <v>281.496</v>
      </c>
      <c r="P21" s="66">
        <v>295.931</v>
      </c>
      <c r="Q21" s="66">
        <v>345.066</v>
      </c>
      <c r="R21" s="66">
        <v>412.874</v>
      </c>
      <c r="S21" s="66">
        <v>443.137</v>
      </c>
      <c r="T21" s="66">
        <v>442.092</v>
      </c>
      <c r="U21" s="66">
        <v>469.668</v>
      </c>
      <c r="V21" s="66">
        <v>490.568</v>
      </c>
      <c r="W21" s="66">
        <v>467.393</v>
      </c>
      <c r="X21" s="67">
        <f t="shared" si="5"/>
        <v>20.644555373857678</v>
      </c>
      <c r="Y21" s="67">
        <f t="shared" si="2"/>
        <v>58.46447190991935</v>
      </c>
      <c r="Z21" s="67">
        <f t="shared" si="3"/>
        <v>13.836929698557764</v>
      </c>
      <c r="AA21" s="67">
        <f t="shared" si="4"/>
        <v>9.692565859535506</v>
      </c>
      <c r="AF21" s="114"/>
      <c r="AJ21" s="63"/>
    </row>
    <row r="22" spans="1:36" ht="12.75">
      <c r="A22" s="64" t="s">
        <v>47</v>
      </c>
      <c r="B22" s="65">
        <v>569.359</v>
      </c>
      <c r="C22" s="66">
        <v>624.657</v>
      </c>
      <c r="D22" s="66">
        <v>800.919</v>
      </c>
      <c r="E22" s="66">
        <v>1013.532</v>
      </c>
      <c r="F22" s="66">
        <v>1113.16</v>
      </c>
      <c r="G22" s="66">
        <v>1229.793</v>
      </c>
      <c r="H22" s="60">
        <v>1327.052</v>
      </c>
      <c r="I22" s="60">
        <v>1332.098</v>
      </c>
      <c r="J22" s="60">
        <v>1208.295</v>
      </c>
      <c r="K22" s="60">
        <v>1179.923</v>
      </c>
      <c r="L22" s="60">
        <v>979.761</v>
      </c>
      <c r="M22" s="61">
        <v>1014.963</v>
      </c>
      <c r="N22" s="60">
        <f t="shared" si="1"/>
        <v>12393.512</v>
      </c>
      <c r="O22" s="65">
        <v>950.178</v>
      </c>
      <c r="P22" s="66">
        <v>893.399</v>
      </c>
      <c r="Q22" s="66">
        <v>1068.454</v>
      </c>
      <c r="R22" s="66">
        <v>1217.528</v>
      </c>
      <c r="S22" s="66">
        <v>1261.346</v>
      </c>
      <c r="T22" s="66">
        <v>1360.058</v>
      </c>
      <c r="U22" s="66">
        <v>1502.809</v>
      </c>
      <c r="V22" s="66">
        <v>1489.599</v>
      </c>
      <c r="W22" s="66">
        <v>1399.005</v>
      </c>
      <c r="X22" s="67">
        <f t="shared" si="5"/>
        <v>20.864943786463954</v>
      </c>
      <c r="Y22" s="67">
        <f t="shared" si="2"/>
        <v>45.971222120018936</v>
      </c>
      <c r="Z22" s="67">
        <f t="shared" si="3"/>
        <v>14.373578311835145</v>
      </c>
      <c r="AA22" s="67">
        <f t="shared" si="4"/>
        <v>13.548169398659859</v>
      </c>
      <c r="AF22" s="114"/>
      <c r="AJ22" s="63"/>
    </row>
    <row r="23" spans="1:36" ht="12.75">
      <c r="A23" s="64" t="s">
        <v>48</v>
      </c>
      <c r="B23" s="65">
        <v>159.783</v>
      </c>
      <c r="C23" s="66">
        <v>197.522</v>
      </c>
      <c r="D23" s="66">
        <v>317.432</v>
      </c>
      <c r="E23" s="66">
        <v>514.847</v>
      </c>
      <c r="F23" s="66">
        <v>555.753</v>
      </c>
      <c r="G23" s="66">
        <v>604.722</v>
      </c>
      <c r="H23" s="60">
        <v>690.363</v>
      </c>
      <c r="I23" s="60">
        <v>713.146</v>
      </c>
      <c r="J23" s="60">
        <v>659.631</v>
      </c>
      <c r="K23" s="60">
        <v>591.176</v>
      </c>
      <c r="L23" s="60">
        <v>435.053</v>
      </c>
      <c r="M23" s="61">
        <v>422.169</v>
      </c>
      <c r="N23" s="60">
        <f t="shared" si="1"/>
        <v>5861.597000000001</v>
      </c>
      <c r="O23" s="65">
        <v>380.024</v>
      </c>
      <c r="P23" s="66">
        <v>379.721</v>
      </c>
      <c r="Q23" s="66">
        <v>487.98</v>
      </c>
      <c r="R23" s="66">
        <v>709.208</v>
      </c>
      <c r="S23" s="66">
        <v>727.142</v>
      </c>
      <c r="T23" s="66">
        <v>755.301</v>
      </c>
      <c r="U23" s="66">
        <v>849.955</v>
      </c>
      <c r="V23" s="66">
        <v>879.503</v>
      </c>
      <c r="W23" s="66">
        <v>812.968</v>
      </c>
      <c r="X23" s="67">
        <f t="shared" si="5"/>
        <v>35.54344592210772</v>
      </c>
      <c r="Y23" s="67">
        <f t="shared" si="2"/>
        <v>84.920198536615</v>
      </c>
      <c r="Z23" s="67">
        <f t="shared" si="3"/>
        <v>30.819687200430714</v>
      </c>
      <c r="AA23" s="67">
        <f t="shared" si="4"/>
        <v>23.23090047209593</v>
      </c>
      <c r="AF23" s="114"/>
      <c r="AJ23" s="63"/>
    </row>
    <row r="24" spans="1:36" ht="12.75">
      <c r="A24" s="64" t="s">
        <v>49</v>
      </c>
      <c r="B24" s="65">
        <v>2832.527</v>
      </c>
      <c r="C24" s="66">
        <v>3041.286</v>
      </c>
      <c r="D24" s="66">
        <v>4243.285</v>
      </c>
      <c r="E24" s="66">
        <v>5142.01</v>
      </c>
      <c r="F24" s="66">
        <v>6094.375</v>
      </c>
      <c r="G24" s="66">
        <v>6120.865</v>
      </c>
      <c r="H24" s="60">
        <v>6213.946</v>
      </c>
      <c r="I24" s="60">
        <v>6380.895</v>
      </c>
      <c r="J24" s="60">
        <v>6110.172</v>
      </c>
      <c r="K24" s="69">
        <v>5856.675</v>
      </c>
      <c r="L24" s="69">
        <v>4571.914</v>
      </c>
      <c r="M24" s="70">
        <v>4681.821</v>
      </c>
      <c r="N24" s="60">
        <f t="shared" si="1"/>
        <v>61289.77099999999</v>
      </c>
      <c r="O24" s="65">
        <v>4481.005</v>
      </c>
      <c r="P24" s="66">
        <v>4349.846</v>
      </c>
      <c r="Q24" s="66">
        <v>5278.667</v>
      </c>
      <c r="R24" s="66">
        <v>5914.512</v>
      </c>
      <c r="S24" s="66">
        <v>6516.118</v>
      </c>
      <c r="T24" s="66">
        <v>6541.032</v>
      </c>
      <c r="U24" s="66">
        <v>6992.947</v>
      </c>
      <c r="V24" s="66">
        <v>7062.82</v>
      </c>
      <c r="W24" s="66">
        <v>6732.58</v>
      </c>
      <c r="X24" s="67">
        <f t="shared" si="5"/>
        <v>16.65282029346402</v>
      </c>
      <c r="Y24" s="67">
        <f t="shared" si="2"/>
        <v>39.462106623855966</v>
      </c>
      <c r="Z24" s="67">
        <f t="shared" si="3"/>
        <v>9.301081680565758</v>
      </c>
      <c r="AA24" s="67">
        <f t="shared" si="4"/>
        <v>11.137837755044622</v>
      </c>
      <c r="AF24" s="114"/>
      <c r="AJ24" s="63"/>
    </row>
    <row r="25" spans="1:36" ht="12.75">
      <c r="A25" s="64" t="s">
        <v>50</v>
      </c>
      <c r="B25" s="65">
        <v>1011.765</v>
      </c>
      <c r="C25" s="66">
        <v>1149.226</v>
      </c>
      <c r="D25" s="66">
        <v>1553.838</v>
      </c>
      <c r="E25" s="66">
        <v>1965.357</v>
      </c>
      <c r="F25" s="66">
        <v>2306.459</v>
      </c>
      <c r="G25" s="66">
        <v>2641.141</v>
      </c>
      <c r="H25" s="60">
        <v>3026.295</v>
      </c>
      <c r="I25" s="60">
        <v>3028.144</v>
      </c>
      <c r="J25" s="60">
        <v>2880.926</v>
      </c>
      <c r="K25" s="60">
        <v>2609.911</v>
      </c>
      <c r="L25" s="60">
        <v>2021.789</v>
      </c>
      <c r="M25" s="61">
        <v>2186.329</v>
      </c>
      <c r="N25" s="60">
        <f t="shared" si="1"/>
        <v>26381.18</v>
      </c>
      <c r="O25" s="65">
        <v>2043.922</v>
      </c>
      <c r="P25" s="66">
        <v>2017.21</v>
      </c>
      <c r="Q25" s="66">
        <v>2462.04</v>
      </c>
      <c r="R25" s="66">
        <v>2688.959</v>
      </c>
      <c r="S25" s="66">
        <v>2926.011</v>
      </c>
      <c r="T25" s="66">
        <v>3107.728</v>
      </c>
      <c r="U25" s="66">
        <v>3450.927</v>
      </c>
      <c r="V25" s="66">
        <v>3418.149</v>
      </c>
      <c r="W25" s="66">
        <v>3219.301</v>
      </c>
      <c r="X25" s="67">
        <f t="shared" si="5"/>
        <v>29.49982852966788</v>
      </c>
      <c r="Y25" s="67">
        <f t="shared" si="2"/>
        <v>75.59817692819779</v>
      </c>
      <c r="Z25" s="67">
        <f t="shared" si="3"/>
        <v>26.17897088033385</v>
      </c>
      <c r="AA25" s="67">
        <f t="shared" si="4"/>
        <v>12.903916068341935</v>
      </c>
      <c r="AF25" s="114"/>
      <c r="AJ25" s="63"/>
    </row>
    <row r="26" spans="1:36" ht="12.75">
      <c r="A26" s="64" t="s">
        <v>51</v>
      </c>
      <c r="B26" s="65">
        <v>1617.296</v>
      </c>
      <c r="C26" s="66">
        <v>1709.06</v>
      </c>
      <c r="D26" s="66">
        <v>2149.673</v>
      </c>
      <c r="E26" s="66">
        <v>2766.874</v>
      </c>
      <c r="F26" s="66">
        <v>3459.703</v>
      </c>
      <c r="G26" s="66">
        <v>4240.863</v>
      </c>
      <c r="H26" s="60">
        <v>4728.567</v>
      </c>
      <c r="I26" s="60">
        <v>4688.178</v>
      </c>
      <c r="J26" s="60">
        <v>4342.364</v>
      </c>
      <c r="K26" s="60">
        <v>3805.911</v>
      </c>
      <c r="L26" s="60">
        <v>2872.173</v>
      </c>
      <c r="M26" s="61">
        <v>2966.88</v>
      </c>
      <c r="N26" s="60">
        <f t="shared" si="1"/>
        <v>39347.541999999994</v>
      </c>
      <c r="O26" s="65">
        <v>2942.961</v>
      </c>
      <c r="P26" s="66">
        <v>2829.082</v>
      </c>
      <c r="Q26" s="66">
        <v>3238.775</v>
      </c>
      <c r="R26" s="66">
        <v>3794.066</v>
      </c>
      <c r="S26" s="66">
        <v>4387.369</v>
      </c>
      <c r="T26" s="66">
        <v>5062.383</v>
      </c>
      <c r="U26" s="66">
        <v>5548.489</v>
      </c>
      <c r="V26" s="66">
        <v>5556.462</v>
      </c>
      <c r="W26" s="66">
        <v>5226.599</v>
      </c>
      <c r="X26" s="67">
        <f t="shared" si="5"/>
        <v>29.908541945416346</v>
      </c>
      <c r="Y26" s="67">
        <f t="shared" si="2"/>
        <v>64.55022425922141</v>
      </c>
      <c r="Z26" s="67">
        <f t="shared" si="3"/>
        <v>26.523944727650694</v>
      </c>
      <c r="AA26" s="67">
        <f t="shared" si="4"/>
        <v>18.69627604520032</v>
      </c>
      <c r="AF26" s="114"/>
      <c r="AJ26" s="63"/>
    </row>
    <row r="27" spans="1:36" ht="12.75">
      <c r="A27" s="64" t="s">
        <v>52</v>
      </c>
      <c r="B27" s="65">
        <v>2241.769</v>
      </c>
      <c r="C27" s="66">
        <v>2638.795</v>
      </c>
      <c r="D27" s="66">
        <v>3609.915</v>
      </c>
      <c r="E27" s="66">
        <v>4939.344</v>
      </c>
      <c r="F27" s="66">
        <v>5346.816</v>
      </c>
      <c r="G27" s="66">
        <v>5714.874</v>
      </c>
      <c r="H27" s="60">
        <v>6313.424</v>
      </c>
      <c r="I27" s="60">
        <v>6371.575</v>
      </c>
      <c r="J27" s="60">
        <v>5872.157</v>
      </c>
      <c r="K27" s="60">
        <v>5690.305</v>
      </c>
      <c r="L27" s="60">
        <v>4167.739</v>
      </c>
      <c r="M27" s="61">
        <v>4175.01</v>
      </c>
      <c r="N27" s="60">
        <f t="shared" si="1"/>
        <v>57081.723</v>
      </c>
      <c r="O27" s="65">
        <v>3541.234</v>
      </c>
      <c r="P27" s="66">
        <v>4092.8</v>
      </c>
      <c r="Q27" s="66">
        <v>4894.308</v>
      </c>
      <c r="R27" s="66">
        <v>5820.608</v>
      </c>
      <c r="S27" s="66">
        <v>6093.054</v>
      </c>
      <c r="T27" s="66">
        <v>6311.654</v>
      </c>
      <c r="U27" s="66">
        <v>7055.2</v>
      </c>
      <c r="V27" s="66">
        <v>7198.551</v>
      </c>
      <c r="W27" s="66">
        <v>6653.766</v>
      </c>
      <c r="X27" s="67">
        <f t="shared" si="5"/>
        <v>20.006439688065637</v>
      </c>
      <c r="Y27" s="67">
        <f t="shared" si="2"/>
        <v>47.55754062874429</v>
      </c>
      <c r="Z27" s="67">
        <f t="shared" si="3"/>
        <v>13.900864156653881</v>
      </c>
      <c r="AA27" s="67">
        <f t="shared" si="4"/>
        <v>12.665523747281116</v>
      </c>
      <c r="AF27" s="114"/>
      <c r="AJ27" s="63"/>
    </row>
    <row r="28" spans="1:36" ht="12.75">
      <c r="A28" s="64" t="s">
        <v>53</v>
      </c>
      <c r="B28" s="65">
        <v>862.337</v>
      </c>
      <c r="C28" s="66">
        <v>788.804</v>
      </c>
      <c r="D28" s="66">
        <v>1218.537</v>
      </c>
      <c r="E28" s="66">
        <v>1706.857</v>
      </c>
      <c r="F28" s="66">
        <v>1786.162</v>
      </c>
      <c r="G28" s="66">
        <v>1955.875</v>
      </c>
      <c r="H28" s="60">
        <v>2148.391</v>
      </c>
      <c r="I28" s="60">
        <v>2274.745</v>
      </c>
      <c r="J28" s="60">
        <v>1893.791</v>
      </c>
      <c r="K28" s="60">
        <v>1817.73</v>
      </c>
      <c r="L28" s="60">
        <v>1513.721</v>
      </c>
      <c r="M28" s="61">
        <v>1569.001</v>
      </c>
      <c r="N28" s="60">
        <f t="shared" si="1"/>
        <v>19535.951</v>
      </c>
      <c r="O28" s="65">
        <v>1571.567</v>
      </c>
      <c r="P28" s="66">
        <v>1422.567</v>
      </c>
      <c r="Q28" s="66">
        <v>1635.26</v>
      </c>
      <c r="R28" s="66">
        <v>1890.035</v>
      </c>
      <c r="S28" s="66">
        <v>1939.775</v>
      </c>
      <c r="T28" s="66">
        <v>2140.313</v>
      </c>
      <c r="U28" s="66">
        <v>2334.669</v>
      </c>
      <c r="V28" s="66">
        <v>2388.184</v>
      </c>
      <c r="W28" s="66">
        <v>2173.713</v>
      </c>
      <c r="X28" s="67">
        <f t="shared" si="5"/>
        <v>19.54551737525314</v>
      </c>
      <c r="Y28" s="67">
        <f t="shared" si="2"/>
        <v>61.32102626148301</v>
      </c>
      <c r="Z28" s="67">
        <f t="shared" si="3"/>
        <v>9.565776100617862</v>
      </c>
      <c r="AA28" s="67">
        <f t="shared" si="4"/>
        <v>9.175964832267347</v>
      </c>
      <c r="AF28" s="114"/>
      <c r="AJ28" s="63"/>
    </row>
    <row r="29" spans="1:36" ht="12.75">
      <c r="A29" s="64" t="s">
        <v>54</v>
      </c>
      <c r="B29" s="65">
        <v>37.379</v>
      </c>
      <c r="C29" s="66">
        <v>37.761</v>
      </c>
      <c r="D29" s="66">
        <v>50.839</v>
      </c>
      <c r="E29" s="66">
        <v>69.385</v>
      </c>
      <c r="F29" s="66">
        <v>84.854</v>
      </c>
      <c r="G29" s="66">
        <v>102.23</v>
      </c>
      <c r="H29" s="60">
        <v>124.548</v>
      </c>
      <c r="I29" s="60">
        <v>122.647</v>
      </c>
      <c r="J29" s="60">
        <v>118.787</v>
      </c>
      <c r="K29" s="60">
        <v>93.02</v>
      </c>
      <c r="L29" s="60">
        <v>66.843</v>
      </c>
      <c r="M29" s="61">
        <v>60.518</v>
      </c>
      <c r="N29" s="60">
        <f t="shared" si="1"/>
        <v>968.811</v>
      </c>
      <c r="O29" s="65">
        <v>57.912</v>
      </c>
      <c r="P29" s="66">
        <v>64.876</v>
      </c>
      <c r="Q29" s="66">
        <v>77.972</v>
      </c>
      <c r="R29" s="66">
        <v>94.66</v>
      </c>
      <c r="S29" s="66">
        <v>110.558</v>
      </c>
      <c r="T29" s="66">
        <v>128.526</v>
      </c>
      <c r="U29" s="66">
        <v>149.601</v>
      </c>
      <c r="V29" s="66">
        <v>146.282</v>
      </c>
      <c r="W29" s="66">
        <v>140.005</v>
      </c>
      <c r="X29" s="67">
        <f t="shared" si="5"/>
        <v>29.657015352137115</v>
      </c>
      <c r="Y29" s="67">
        <f t="shared" si="2"/>
        <v>59.35989331555258</v>
      </c>
      <c r="Z29" s="67">
        <f t="shared" si="3"/>
        <v>30.130347137470824</v>
      </c>
      <c r="AA29" s="67">
        <f t="shared" si="4"/>
        <v>19.100939390461846</v>
      </c>
      <c r="AF29" s="114"/>
      <c r="AJ29" s="63"/>
    </row>
    <row r="30" spans="1:36" ht="12.75">
      <c r="A30" s="64" t="s">
        <v>55</v>
      </c>
      <c r="B30" s="65">
        <v>47.735</v>
      </c>
      <c r="C30" s="66">
        <v>58.767</v>
      </c>
      <c r="D30" s="66">
        <v>84.607</v>
      </c>
      <c r="E30" s="66">
        <v>122.623</v>
      </c>
      <c r="F30" s="66">
        <v>139.057</v>
      </c>
      <c r="G30" s="66">
        <v>233.337</v>
      </c>
      <c r="H30" s="60">
        <v>351.417</v>
      </c>
      <c r="I30" s="60">
        <v>347.127</v>
      </c>
      <c r="J30" s="60">
        <v>228.755</v>
      </c>
      <c r="K30" s="60">
        <v>136.564</v>
      </c>
      <c r="L30" s="60">
        <v>93.68</v>
      </c>
      <c r="M30" s="61">
        <v>98.899</v>
      </c>
      <c r="N30" s="60">
        <f t="shared" si="1"/>
        <v>1942.5679999999998</v>
      </c>
      <c r="O30" s="65">
        <v>96.324</v>
      </c>
      <c r="P30" s="66">
        <v>92.219</v>
      </c>
      <c r="Q30" s="66">
        <v>115.077</v>
      </c>
      <c r="R30" s="66">
        <v>157.372</v>
      </c>
      <c r="S30" s="66">
        <v>166.685</v>
      </c>
      <c r="T30" s="66">
        <v>286.222</v>
      </c>
      <c r="U30" s="66">
        <v>403.97</v>
      </c>
      <c r="V30" s="66">
        <v>412.452</v>
      </c>
      <c r="W30" s="66">
        <v>287.86</v>
      </c>
      <c r="X30" s="67">
        <f t="shared" si="5"/>
        <v>25.086756434293523</v>
      </c>
      <c r="Y30" s="67">
        <f t="shared" si="2"/>
        <v>58.87268522152278</v>
      </c>
      <c r="Z30" s="67">
        <f t="shared" si="3"/>
        <v>23.2844528571746</v>
      </c>
      <c r="AA30" s="67">
        <f t="shared" si="4"/>
        <v>19.085861194717157</v>
      </c>
      <c r="AF30" s="114"/>
      <c r="AJ30" s="63"/>
    </row>
    <row r="31" spans="1:36" ht="12.75">
      <c r="A31" s="71" t="s">
        <v>56</v>
      </c>
      <c r="B31" s="72">
        <v>693.422</v>
      </c>
      <c r="C31" s="73">
        <v>693.296</v>
      </c>
      <c r="D31" s="73">
        <v>894.383</v>
      </c>
      <c r="E31" s="73">
        <v>987.954</v>
      </c>
      <c r="F31" s="73">
        <v>1185.319</v>
      </c>
      <c r="G31" s="73">
        <v>1348.276</v>
      </c>
      <c r="H31" s="74">
        <v>1450.994</v>
      </c>
      <c r="I31" s="74">
        <v>1320.116</v>
      </c>
      <c r="J31" s="74">
        <v>1334.427</v>
      </c>
      <c r="K31" s="74">
        <v>1324.374</v>
      </c>
      <c r="L31" s="74">
        <v>1132.169</v>
      </c>
      <c r="M31" s="75">
        <v>1447.847</v>
      </c>
      <c r="N31" s="74">
        <f t="shared" si="1"/>
        <v>13812.576999999997</v>
      </c>
      <c r="O31" s="72">
        <v>1260.565</v>
      </c>
      <c r="P31" s="73">
        <v>1238.21</v>
      </c>
      <c r="Q31" s="73">
        <v>1388.843</v>
      </c>
      <c r="R31" s="73">
        <v>1272.594</v>
      </c>
      <c r="S31" s="73">
        <v>1423.012</v>
      </c>
      <c r="T31" s="73">
        <v>1475.066</v>
      </c>
      <c r="U31" s="73">
        <v>1518.065</v>
      </c>
      <c r="V31" s="73">
        <v>1416.278</v>
      </c>
      <c r="W31" s="73">
        <v>1391.112</v>
      </c>
      <c r="X31" s="67">
        <f t="shared" si="5"/>
        <v>24.984974546806615</v>
      </c>
      <c r="Y31" s="67">
        <f t="shared" si="2"/>
        <v>70.42726297520365</v>
      </c>
      <c r="Z31" s="67">
        <f t="shared" si="3"/>
        <v>18.432882802425855</v>
      </c>
      <c r="AA31" s="67">
        <f t="shared" si="4"/>
        <v>5.356619609079161</v>
      </c>
      <c r="AF31" s="114"/>
      <c r="AJ31" s="63"/>
    </row>
    <row r="32" spans="1:36" ht="12.75">
      <c r="A32" s="76" t="s">
        <v>57</v>
      </c>
      <c r="B32" s="77">
        <v>1006.368</v>
      </c>
      <c r="C32" s="78">
        <v>1037.055</v>
      </c>
      <c r="D32" s="78">
        <v>1543.871</v>
      </c>
      <c r="E32" s="78">
        <v>2029.312</v>
      </c>
      <c r="F32" s="78">
        <v>2386.437</v>
      </c>
      <c r="G32" s="78">
        <v>2633.377</v>
      </c>
      <c r="H32" s="78">
        <v>2693.08</v>
      </c>
      <c r="I32" s="78">
        <v>2633.677</v>
      </c>
      <c r="J32" s="78">
        <v>2554.44</v>
      </c>
      <c r="K32" s="78">
        <v>2446.033</v>
      </c>
      <c r="L32" s="78">
        <v>2060.825</v>
      </c>
      <c r="M32" s="79">
        <v>2014.337</v>
      </c>
      <c r="N32" s="78">
        <f t="shared" si="1"/>
        <v>25038.811999999998</v>
      </c>
      <c r="O32" s="77">
        <v>1901.479</v>
      </c>
      <c r="P32" s="78">
        <v>1833.622</v>
      </c>
      <c r="Q32" s="78">
        <v>2219.052</v>
      </c>
      <c r="R32" s="78">
        <v>2398.139</v>
      </c>
      <c r="S32" s="78">
        <v>2742.199</v>
      </c>
      <c r="T32" s="78">
        <v>2918.126</v>
      </c>
      <c r="U32" s="78">
        <v>3070.947</v>
      </c>
      <c r="V32" s="78">
        <v>2871.751</v>
      </c>
      <c r="W32" s="78">
        <v>2735.335</v>
      </c>
      <c r="X32" s="80">
        <f t="shared" si="5"/>
        <v>22.53547527200721</v>
      </c>
      <c r="Y32" s="80">
        <f t="shared" si="2"/>
        <v>65.9789523802621</v>
      </c>
      <c r="Z32" s="80">
        <f t="shared" si="3"/>
        <v>14.318626167272374</v>
      </c>
      <c r="AA32" s="80">
        <f t="shared" si="4"/>
        <v>10.110596144215144</v>
      </c>
      <c r="AF32" s="114"/>
      <c r="AJ32" s="63"/>
    </row>
    <row r="33" spans="1:36" ht="12.75">
      <c r="A33" s="58" t="s">
        <v>58</v>
      </c>
      <c r="B33" s="81">
        <v>204.063</v>
      </c>
      <c r="C33" s="82">
        <v>251.547</v>
      </c>
      <c r="D33" s="82">
        <v>328.877</v>
      </c>
      <c r="E33" s="82">
        <v>415.16</v>
      </c>
      <c r="F33" s="82">
        <v>518.984</v>
      </c>
      <c r="G33" s="82">
        <v>725.347</v>
      </c>
      <c r="H33" s="82">
        <v>891.369</v>
      </c>
      <c r="I33" s="82">
        <v>879.202</v>
      </c>
      <c r="J33" s="82">
        <v>686.197</v>
      </c>
      <c r="K33" s="82">
        <v>632.858</v>
      </c>
      <c r="L33" s="82">
        <v>471.536</v>
      </c>
      <c r="M33" s="83">
        <v>458.339</v>
      </c>
      <c r="N33" s="60">
        <f t="shared" si="1"/>
        <v>6463.479</v>
      </c>
      <c r="O33" s="81">
        <v>426.017</v>
      </c>
      <c r="P33" s="82">
        <v>434.053</v>
      </c>
      <c r="Q33" s="82">
        <v>520.609</v>
      </c>
      <c r="R33" s="82">
        <v>570.494</v>
      </c>
      <c r="S33" s="82">
        <v>671.5</v>
      </c>
      <c r="T33" s="82">
        <v>893.93</v>
      </c>
      <c r="U33" s="82">
        <v>1016.126</v>
      </c>
      <c r="V33" s="82">
        <v>982.506</v>
      </c>
      <c r="W33" s="82">
        <v>778.892</v>
      </c>
      <c r="X33" s="84">
        <f t="shared" si="5"/>
        <v>28.43201830904929</v>
      </c>
      <c r="Y33" s="84">
        <f t="shared" si="2"/>
        <v>75.99769021029029</v>
      </c>
      <c r="Z33" s="84">
        <f t="shared" si="3"/>
        <v>28.709586252652166</v>
      </c>
      <c r="AA33" s="84">
        <f t="shared" si="4"/>
        <v>13.056015057180836</v>
      </c>
      <c r="AF33" s="114"/>
      <c r="AJ33" s="63"/>
    </row>
    <row r="34" spans="1:36" ht="12.75">
      <c r="A34" s="85" t="s">
        <v>59</v>
      </c>
      <c r="B34" s="86">
        <v>1268.877</v>
      </c>
      <c r="C34" s="87">
        <v>1535.327</v>
      </c>
      <c r="D34" s="87">
        <v>2233.978</v>
      </c>
      <c r="E34" s="87">
        <v>2667.759</v>
      </c>
      <c r="F34" s="87">
        <v>3005.843</v>
      </c>
      <c r="G34" s="87">
        <v>3445.6</v>
      </c>
      <c r="H34" s="87">
        <v>3413.739</v>
      </c>
      <c r="I34" s="87">
        <v>3407.239</v>
      </c>
      <c r="J34" s="87">
        <v>3272.557</v>
      </c>
      <c r="K34" s="87">
        <v>3283.565</v>
      </c>
      <c r="L34" s="87">
        <v>2588.855</v>
      </c>
      <c r="M34" s="88">
        <v>2439.304</v>
      </c>
      <c r="N34" s="60">
        <f t="shared" si="1"/>
        <v>32562.643</v>
      </c>
      <c r="O34" s="86">
        <v>2284.7</v>
      </c>
      <c r="P34" s="87">
        <v>2348.683</v>
      </c>
      <c r="Q34" s="87">
        <v>2825.251</v>
      </c>
      <c r="R34" s="87">
        <v>2811.179</v>
      </c>
      <c r="S34" s="87">
        <v>3154.098</v>
      </c>
      <c r="T34" s="87">
        <v>3565.808</v>
      </c>
      <c r="U34" s="87">
        <v>3892.261</v>
      </c>
      <c r="V34" s="87">
        <v>3553.505</v>
      </c>
      <c r="W34" s="87">
        <v>3349.899</v>
      </c>
      <c r="X34" s="67">
        <f t="shared" si="5"/>
        <v>14.574561071273218</v>
      </c>
      <c r="Y34" s="67">
        <f t="shared" si="2"/>
        <v>48.04217076715371</v>
      </c>
      <c r="Z34" s="67">
        <f t="shared" si="3"/>
        <v>4.516656172327349</v>
      </c>
      <c r="AA34" s="67">
        <f t="shared" si="4"/>
        <v>6.956234857262578</v>
      </c>
      <c r="AF34" s="114"/>
      <c r="AJ34" s="63"/>
    </row>
    <row r="35" spans="1:36" ht="12.75">
      <c r="A35" s="89" t="s">
        <v>60</v>
      </c>
      <c r="B35" s="90">
        <v>1758.125</v>
      </c>
      <c r="C35" s="91">
        <v>2197.138</v>
      </c>
      <c r="D35" s="91">
        <v>2889.14</v>
      </c>
      <c r="E35" s="91">
        <v>3564.395</v>
      </c>
      <c r="F35" s="91">
        <v>3622.959</v>
      </c>
      <c r="G35" s="91">
        <v>3955.222</v>
      </c>
      <c r="H35" s="91">
        <v>4596.749</v>
      </c>
      <c r="I35" s="91">
        <v>4566.853</v>
      </c>
      <c r="J35" s="91">
        <v>4187.392</v>
      </c>
      <c r="K35" s="91">
        <v>4344.935</v>
      </c>
      <c r="L35" s="91">
        <v>3093.304</v>
      </c>
      <c r="M35" s="92">
        <v>3647.97</v>
      </c>
      <c r="N35" s="93">
        <f t="shared" si="1"/>
        <v>42424.182</v>
      </c>
      <c r="O35" s="90">
        <v>3323.856</v>
      </c>
      <c r="P35" s="91">
        <v>3395.14</v>
      </c>
      <c r="Q35" s="91">
        <v>3948.313</v>
      </c>
      <c r="R35" s="91">
        <v>4405.486</v>
      </c>
      <c r="S35" s="91">
        <v>4488.435</v>
      </c>
      <c r="T35" s="91">
        <v>4546.173</v>
      </c>
      <c r="U35" s="91">
        <v>5190.122</v>
      </c>
      <c r="V35" s="91">
        <v>5185.964</v>
      </c>
      <c r="W35" s="91">
        <v>4885.515</v>
      </c>
      <c r="X35" s="94">
        <f t="shared" si="5"/>
        <v>25.627155272614477</v>
      </c>
      <c r="Y35" s="94">
        <f t="shared" si="2"/>
        <v>55.854484313679386</v>
      </c>
      <c r="Z35" s="94">
        <f t="shared" si="3"/>
        <v>20.619271522132788</v>
      </c>
      <c r="AA35" s="94">
        <f t="shared" si="4"/>
        <v>14.310597398216185</v>
      </c>
      <c r="AF35" s="114"/>
      <c r="AJ35" s="63"/>
    </row>
    <row r="36" spans="1:36" ht="12.75">
      <c r="A36" s="161" t="s">
        <v>108</v>
      </c>
      <c r="B36" s="81" t="s">
        <v>88</v>
      </c>
      <c r="C36" s="82" t="s">
        <v>88</v>
      </c>
      <c r="D36" s="82" t="s">
        <v>88</v>
      </c>
      <c r="E36" s="82" t="s">
        <v>88</v>
      </c>
      <c r="F36" s="82" t="s">
        <v>88</v>
      </c>
      <c r="G36" s="82" t="s">
        <v>88</v>
      </c>
      <c r="H36" s="82" t="s">
        <v>88</v>
      </c>
      <c r="I36" s="82" t="s">
        <v>88</v>
      </c>
      <c r="J36" s="82" t="s">
        <v>88</v>
      </c>
      <c r="K36" s="82" t="s">
        <v>88</v>
      </c>
      <c r="L36" s="82" t="s">
        <v>88</v>
      </c>
      <c r="M36" s="83" t="s">
        <v>88</v>
      </c>
      <c r="N36" s="60" t="s">
        <v>88</v>
      </c>
      <c r="O36" s="81" t="s">
        <v>88</v>
      </c>
      <c r="P36" s="82" t="s">
        <v>88</v>
      </c>
      <c r="Q36" s="82" t="s">
        <v>88</v>
      </c>
      <c r="R36" s="82" t="s">
        <v>88</v>
      </c>
      <c r="S36" s="82" t="s">
        <v>88</v>
      </c>
      <c r="T36" s="82" t="s">
        <v>88</v>
      </c>
      <c r="U36" s="82" t="s">
        <v>88</v>
      </c>
      <c r="V36" s="82" t="s">
        <v>88</v>
      </c>
      <c r="W36" s="82" t="s">
        <v>88</v>
      </c>
      <c r="X36" s="84" t="s">
        <v>88</v>
      </c>
      <c r="Y36" s="84" t="s">
        <v>88</v>
      </c>
      <c r="Z36" s="84" t="s">
        <v>88</v>
      </c>
      <c r="AA36" s="84" t="s">
        <v>88</v>
      </c>
      <c r="AF36" s="114"/>
      <c r="AJ36" s="63"/>
    </row>
    <row r="37" spans="1:36" ht="12.75">
      <c r="A37" s="58" t="s">
        <v>61</v>
      </c>
      <c r="B37" s="95">
        <v>49.751</v>
      </c>
      <c r="C37" s="96">
        <v>51.44</v>
      </c>
      <c r="D37" s="96">
        <v>68.803</v>
      </c>
      <c r="E37" s="96">
        <v>120.434</v>
      </c>
      <c r="F37" s="96">
        <v>163.452</v>
      </c>
      <c r="G37" s="96">
        <v>222.663</v>
      </c>
      <c r="H37" s="96">
        <v>301.747</v>
      </c>
      <c r="I37" s="96">
        <v>315.456</v>
      </c>
      <c r="J37" s="96">
        <v>239.545</v>
      </c>
      <c r="K37" s="96">
        <v>169.674</v>
      </c>
      <c r="L37" s="96">
        <v>103.002</v>
      </c>
      <c r="M37" s="97">
        <v>102.585</v>
      </c>
      <c r="N37" s="60">
        <f t="shared" si="1"/>
        <v>1908.5520000000001</v>
      </c>
      <c r="O37" s="95">
        <v>99.745</v>
      </c>
      <c r="P37" s="96">
        <v>89.313</v>
      </c>
      <c r="Q37" s="96">
        <v>114.226</v>
      </c>
      <c r="R37" s="96">
        <v>158.346</v>
      </c>
      <c r="S37" s="96">
        <v>211.811</v>
      </c>
      <c r="T37" s="96">
        <v>294.374</v>
      </c>
      <c r="U37" s="96" t="s">
        <v>88</v>
      </c>
      <c r="V37" s="96" t="s">
        <v>88</v>
      </c>
      <c r="W37" s="96" t="s">
        <v>88</v>
      </c>
      <c r="X37" s="68" t="s">
        <v>88</v>
      </c>
      <c r="Y37" s="68">
        <f t="shared" si="2"/>
        <v>78.40864971704885</v>
      </c>
      <c r="Z37" s="68">
        <f t="shared" si="3"/>
        <v>31.187900874347818</v>
      </c>
      <c r="AA37" s="68" t="s">
        <v>88</v>
      </c>
      <c r="AF37" s="114"/>
      <c r="AJ37" s="63"/>
    </row>
    <row r="38" spans="1:36" ht="12.75">
      <c r="A38" s="98" t="s">
        <v>63</v>
      </c>
      <c r="B38" s="86">
        <v>112.735</v>
      </c>
      <c r="C38" s="87">
        <v>88.859</v>
      </c>
      <c r="D38" s="87">
        <v>126.258</v>
      </c>
      <c r="E38" s="87">
        <v>151.035</v>
      </c>
      <c r="F38" s="87">
        <v>169.034</v>
      </c>
      <c r="G38" s="87">
        <v>213.029</v>
      </c>
      <c r="H38" s="87">
        <v>259.795</v>
      </c>
      <c r="I38" s="87">
        <v>266.617</v>
      </c>
      <c r="J38" s="87">
        <v>235.054</v>
      </c>
      <c r="K38" s="87">
        <v>198.35</v>
      </c>
      <c r="L38" s="87">
        <v>148.05</v>
      </c>
      <c r="M38" s="88">
        <v>166.172</v>
      </c>
      <c r="N38" s="60">
        <f t="shared" si="1"/>
        <v>2134.988</v>
      </c>
      <c r="O38" s="86">
        <v>165.188</v>
      </c>
      <c r="P38" s="87">
        <v>144.599</v>
      </c>
      <c r="Q38" s="87">
        <v>183.309</v>
      </c>
      <c r="R38" s="87">
        <v>259.337</v>
      </c>
      <c r="S38" s="87">
        <v>282.577</v>
      </c>
      <c r="T38" s="87">
        <v>301.74</v>
      </c>
      <c r="U38" s="87">
        <v>351.006</v>
      </c>
      <c r="V38" s="87" t="s">
        <v>88</v>
      </c>
      <c r="W38" s="87" t="s">
        <v>88</v>
      </c>
      <c r="X38" s="68">
        <f t="shared" si="5"/>
        <v>4.027327146675086</v>
      </c>
      <c r="Y38" s="68">
        <f t="shared" si="2"/>
        <v>50.40201066334811</v>
      </c>
      <c r="Z38" s="68">
        <f t="shared" si="3"/>
        <v>58.25495499889328</v>
      </c>
      <c r="AA38" s="68" t="s">
        <v>88</v>
      </c>
      <c r="AF38" s="114"/>
      <c r="AJ38" s="63"/>
    </row>
    <row r="39" spans="1:36" ht="12.75">
      <c r="A39" s="98" t="s">
        <v>64</v>
      </c>
      <c r="B39" s="86">
        <v>254.771</v>
      </c>
      <c r="C39" s="87">
        <v>224.065</v>
      </c>
      <c r="D39" s="87">
        <v>314.194</v>
      </c>
      <c r="E39" s="87">
        <v>422.831</v>
      </c>
      <c r="F39" s="87">
        <v>501.304</v>
      </c>
      <c r="G39" s="87">
        <v>576.394</v>
      </c>
      <c r="H39" s="87">
        <v>758.198</v>
      </c>
      <c r="I39" s="87">
        <v>764.004</v>
      </c>
      <c r="J39" s="87">
        <v>643.321</v>
      </c>
      <c r="K39" s="87">
        <v>555.492</v>
      </c>
      <c r="L39" s="87">
        <v>468.897</v>
      </c>
      <c r="M39" s="88">
        <v>508.222</v>
      </c>
      <c r="N39" s="60">
        <f t="shared" si="1"/>
        <v>5991.693</v>
      </c>
      <c r="O39" s="86" t="s">
        <v>88</v>
      </c>
      <c r="P39" s="87" t="s">
        <v>88</v>
      </c>
      <c r="Q39" s="87" t="s">
        <v>88</v>
      </c>
      <c r="R39" s="87" t="s">
        <v>88</v>
      </c>
      <c r="S39" s="87" t="s">
        <v>88</v>
      </c>
      <c r="T39" s="87" t="s">
        <v>88</v>
      </c>
      <c r="U39" s="87" t="s">
        <v>88</v>
      </c>
      <c r="V39" s="87" t="s">
        <v>88</v>
      </c>
      <c r="W39" s="87" t="s">
        <v>88</v>
      </c>
      <c r="X39" s="68" t="s">
        <v>88</v>
      </c>
      <c r="Y39" s="68" t="s">
        <v>88</v>
      </c>
      <c r="Z39" s="68" t="s">
        <v>88</v>
      </c>
      <c r="AA39" s="68" t="s">
        <v>88</v>
      </c>
      <c r="AF39" s="114"/>
      <c r="AJ39" s="63"/>
    </row>
    <row r="40" spans="1:32" ht="12.75">
      <c r="A40" s="89" t="s">
        <v>143</v>
      </c>
      <c r="B40" s="90">
        <v>6760.088</v>
      </c>
      <c r="C40" s="91">
        <v>6787.277</v>
      </c>
      <c r="D40" s="91">
        <v>8114.823</v>
      </c>
      <c r="E40" s="91">
        <v>9001.975</v>
      </c>
      <c r="F40" s="91">
        <v>12242.898</v>
      </c>
      <c r="G40" s="91">
        <v>14488.866</v>
      </c>
      <c r="H40" s="91">
        <v>17355.395</v>
      </c>
      <c r="I40" s="91">
        <v>17872.832</v>
      </c>
      <c r="J40" s="91">
        <v>15816.994</v>
      </c>
      <c r="K40" s="91">
        <v>14445.423</v>
      </c>
      <c r="L40" s="91">
        <v>10358.638</v>
      </c>
      <c r="M40" s="92">
        <v>9878.481</v>
      </c>
      <c r="N40" s="93">
        <v>143123.69</v>
      </c>
      <c r="O40" s="90" t="s">
        <v>88</v>
      </c>
      <c r="P40" s="91" t="s">
        <v>88</v>
      </c>
      <c r="Q40" s="91" t="s">
        <v>88</v>
      </c>
      <c r="R40" s="91" t="s">
        <v>88</v>
      </c>
      <c r="S40" s="91" t="s">
        <v>88</v>
      </c>
      <c r="T40" s="91" t="s">
        <v>88</v>
      </c>
      <c r="U40" s="91" t="s">
        <v>88</v>
      </c>
      <c r="V40" s="91" t="s">
        <v>88</v>
      </c>
      <c r="W40" s="91" t="s">
        <v>88</v>
      </c>
      <c r="X40" s="99" t="s">
        <v>88</v>
      </c>
      <c r="Y40" s="99" t="s">
        <v>88</v>
      </c>
      <c r="Z40" s="99" t="s">
        <v>88</v>
      </c>
      <c r="AA40" s="99" t="s">
        <v>88</v>
      </c>
      <c r="AF40" s="114"/>
    </row>
    <row r="41" spans="1:32" ht="12.75">
      <c r="A41" s="170" t="s">
        <v>80</v>
      </c>
      <c r="B41" s="170"/>
      <c r="C41" s="170"/>
      <c r="D41" s="170"/>
      <c r="E41" s="170"/>
      <c r="F41" s="170"/>
      <c r="G41" s="170"/>
      <c r="H41" s="170"/>
      <c r="I41" s="170"/>
      <c r="J41" s="170"/>
      <c r="K41" s="170"/>
      <c r="L41" s="170"/>
      <c r="M41" s="170"/>
      <c r="N41" s="170"/>
      <c r="O41" s="170"/>
      <c r="P41" s="170"/>
      <c r="Q41" s="170"/>
      <c r="R41" s="170"/>
      <c r="S41" s="170"/>
      <c r="T41" s="170"/>
      <c r="U41" s="170"/>
      <c r="V41" s="170"/>
      <c r="W41" s="170"/>
      <c r="X41" s="170"/>
      <c r="AF41" s="114"/>
    </row>
    <row r="42" ht="12.75">
      <c r="A42" s="12" t="s">
        <v>146</v>
      </c>
    </row>
    <row r="43" ht="12.75">
      <c r="A43" s="12" t="s">
        <v>147</v>
      </c>
    </row>
    <row r="44" spans="1:32" ht="14.25">
      <c r="A44" s="12" t="s">
        <v>144</v>
      </c>
      <c r="B44" s="12"/>
      <c r="C44" s="12"/>
      <c r="D44" s="12"/>
      <c r="E44" s="12"/>
      <c r="F44" s="12"/>
      <c r="G44" s="12"/>
      <c r="H44" s="12"/>
      <c r="I44" s="12"/>
      <c r="J44" s="12"/>
      <c r="K44" s="12"/>
      <c r="L44" s="12"/>
      <c r="M44" s="12"/>
      <c r="N44" s="12"/>
      <c r="O44" s="12"/>
      <c r="P44" s="12"/>
      <c r="Q44" s="12"/>
      <c r="R44" s="12"/>
      <c r="S44" s="12"/>
      <c r="T44" s="12"/>
      <c r="U44" s="12"/>
      <c r="V44" s="12"/>
      <c r="W44" s="12"/>
      <c r="X44" s="12"/>
      <c r="AF44" s="114"/>
    </row>
    <row r="45" spans="1:32" ht="12.75">
      <c r="A45" s="171" t="s">
        <v>92</v>
      </c>
      <c r="B45" s="171"/>
      <c r="C45" s="171"/>
      <c r="D45" s="171"/>
      <c r="E45" s="171"/>
      <c r="F45" s="171"/>
      <c r="G45" s="171"/>
      <c r="H45" s="171"/>
      <c r="I45" s="171"/>
      <c r="J45" s="171"/>
      <c r="K45" s="171"/>
      <c r="L45" s="171"/>
      <c r="M45" s="171"/>
      <c r="N45" s="171"/>
      <c r="O45" s="171"/>
      <c r="P45" s="171"/>
      <c r="Q45" s="171"/>
      <c r="R45" s="171"/>
      <c r="S45" s="171"/>
      <c r="T45" s="171"/>
      <c r="U45" s="171"/>
      <c r="V45" s="171"/>
      <c r="W45" s="171"/>
      <c r="X45" s="171"/>
      <c r="AF45" s="114"/>
    </row>
  </sheetData>
  <mergeCells count="12">
    <mergeCell ref="Y3:Y4"/>
    <mergeCell ref="AA3:AA4"/>
    <mergeCell ref="A41:X41"/>
    <mergeCell ref="A45:X45"/>
    <mergeCell ref="A1:X1"/>
    <mergeCell ref="A2:X2"/>
    <mergeCell ref="A3:A4"/>
    <mergeCell ref="B3:M3"/>
    <mergeCell ref="N3:N4"/>
    <mergeCell ref="X3:X4"/>
    <mergeCell ref="Z3:Z4"/>
    <mergeCell ref="O3:W3"/>
  </mergeCells>
  <printOptions/>
  <pageMargins left="0.75" right="0.75" top="1" bottom="1" header="0.5" footer="0.5"/>
  <pageSetup horizontalDpi="600" verticalDpi="600" orientation="landscape" paperSize="9" scale="60" r:id="rId1"/>
  <rowBreaks count="1" manualBreakCount="1">
    <brk id="41"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F73"/>
  <sheetViews>
    <sheetView showGridLines="0" workbookViewId="0" topLeftCell="A1">
      <selection activeCell="A1" sqref="A1:AC37"/>
    </sheetView>
  </sheetViews>
  <sheetFormatPr defaultColWidth="9.125" defaultRowHeight="12.75"/>
  <cols>
    <col min="1" max="1" width="6.125" style="114" customWidth="1"/>
    <col min="2" max="2" width="40.625" style="114" customWidth="1"/>
    <col min="3" max="3" width="8.375" style="114" customWidth="1"/>
    <col min="4" max="15" width="6.125" style="114" customWidth="1"/>
    <col min="16" max="16" width="7.25390625" style="114" customWidth="1"/>
    <col min="17" max="25" width="6.75390625" style="114" customWidth="1"/>
    <col min="26" max="29" width="10.125" style="114" customWidth="1"/>
    <col min="30" max="16384" width="9.125" style="114" customWidth="1"/>
  </cols>
  <sheetData>
    <row r="1" spans="1:29" ht="24.75" customHeight="1">
      <c r="A1" s="172" t="s">
        <v>109</v>
      </c>
      <c r="B1" s="172"/>
      <c r="C1" s="172"/>
      <c r="D1" s="172"/>
      <c r="E1" s="172"/>
      <c r="F1" s="172"/>
      <c r="G1" s="172"/>
      <c r="H1" s="172"/>
      <c r="I1" s="172"/>
      <c r="J1" s="172"/>
      <c r="K1" s="172"/>
      <c r="L1" s="172"/>
      <c r="M1" s="172"/>
      <c r="N1" s="172"/>
      <c r="O1" s="172"/>
      <c r="P1" s="172"/>
      <c r="Q1" s="172"/>
      <c r="R1" s="172"/>
      <c r="S1" s="172"/>
      <c r="T1" s="172"/>
      <c r="U1" s="172"/>
      <c r="V1" s="172"/>
      <c r="W1" s="172"/>
      <c r="X1" s="172"/>
      <c r="Y1" s="172"/>
      <c r="Z1" s="172"/>
      <c r="AA1" s="172"/>
      <c r="AB1" s="172"/>
      <c r="AC1" s="172"/>
    </row>
    <row r="2" spans="1:29" ht="12.75">
      <c r="A2" s="173" t="s">
        <v>79</v>
      </c>
      <c r="B2" s="173"/>
      <c r="C2" s="173"/>
      <c r="D2" s="173"/>
      <c r="E2" s="173"/>
      <c r="F2" s="173"/>
      <c r="G2" s="173"/>
      <c r="H2" s="173"/>
      <c r="I2" s="173"/>
      <c r="J2" s="173"/>
      <c r="K2" s="173"/>
      <c r="L2" s="173"/>
      <c r="M2" s="173"/>
      <c r="N2" s="173"/>
      <c r="O2" s="173"/>
      <c r="P2" s="173"/>
      <c r="Q2" s="173"/>
      <c r="R2" s="173"/>
      <c r="S2" s="173"/>
      <c r="T2" s="173"/>
      <c r="U2" s="173"/>
      <c r="V2" s="173"/>
      <c r="W2" s="173"/>
      <c r="X2" s="173"/>
      <c r="Y2" s="173"/>
      <c r="Z2" s="173"/>
      <c r="AA2" s="173"/>
      <c r="AB2" s="173"/>
      <c r="AC2" s="173"/>
    </row>
    <row r="3" spans="1:29" s="141" customFormat="1" ht="21" customHeight="1">
      <c r="A3" s="184" t="s">
        <v>110</v>
      </c>
      <c r="B3" s="179" t="s">
        <v>82</v>
      </c>
      <c r="C3" s="182" t="s">
        <v>0</v>
      </c>
      <c r="D3" s="168">
        <v>2022</v>
      </c>
      <c r="E3" s="181"/>
      <c r="F3" s="181"/>
      <c r="G3" s="181"/>
      <c r="H3" s="181"/>
      <c r="I3" s="181"/>
      <c r="J3" s="181"/>
      <c r="K3" s="181"/>
      <c r="L3" s="181"/>
      <c r="M3" s="181"/>
      <c r="N3" s="181"/>
      <c r="O3" s="182"/>
      <c r="P3" s="182">
        <v>2022</v>
      </c>
      <c r="Q3" s="168">
        <v>2023</v>
      </c>
      <c r="R3" s="181"/>
      <c r="S3" s="181"/>
      <c r="T3" s="181"/>
      <c r="U3" s="181"/>
      <c r="V3" s="181"/>
      <c r="W3" s="181"/>
      <c r="X3" s="181"/>
      <c r="Y3" s="182"/>
      <c r="Z3" s="168" t="s">
        <v>103</v>
      </c>
      <c r="AA3" s="168" t="s">
        <v>104</v>
      </c>
      <c r="AB3" s="168" t="s">
        <v>105</v>
      </c>
      <c r="AC3" s="168" t="s">
        <v>106</v>
      </c>
    </row>
    <row r="4" spans="1:29" s="141" customFormat="1" ht="42.75" customHeight="1">
      <c r="A4" s="185"/>
      <c r="B4" s="180"/>
      <c r="C4" s="186"/>
      <c r="D4" s="100" t="s">
        <v>15</v>
      </c>
      <c r="E4" s="100" t="s">
        <v>16</v>
      </c>
      <c r="F4" s="100" t="s">
        <v>17</v>
      </c>
      <c r="G4" s="100" t="s">
        <v>18</v>
      </c>
      <c r="H4" s="100" t="s">
        <v>19</v>
      </c>
      <c r="I4" s="100" t="s">
        <v>20</v>
      </c>
      <c r="J4" s="100" t="s">
        <v>27</v>
      </c>
      <c r="K4" s="100" t="s">
        <v>26</v>
      </c>
      <c r="L4" s="100" t="s">
        <v>25</v>
      </c>
      <c r="M4" s="100" t="s">
        <v>24</v>
      </c>
      <c r="N4" s="100" t="s">
        <v>23</v>
      </c>
      <c r="O4" s="101" t="s">
        <v>22</v>
      </c>
      <c r="P4" s="186"/>
      <c r="Q4" s="100" t="s">
        <v>15</v>
      </c>
      <c r="R4" s="100" t="s">
        <v>16</v>
      </c>
      <c r="S4" s="100" t="s">
        <v>17</v>
      </c>
      <c r="T4" s="100" t="s">
        <v>18</v>
      </c>
      <c r="U4" s="100" t="s">
        <v>19</v>
      </c>
      <c r="V4" s="100" t="s">
        <v>20</v>
      </c>
      <c r="W4" s="100" t="s">
        <v>27</v>
      </c>
      <c r="X4" s="100" t="s">
        <v>26</v>
      </c>
      <c r="Y4" s="100" t="s">
        <v>25</v>
      </c>
      <c r="Z4" s="169"/>
      <c r="AA4" s="169"/>
      <c r="AB4" s="169"/>
      <c r="AC4" s="169"/>
    </row>
    <row r="5" spans="1:32" ht="12.75">
      <c r="A5" s="102">
        <v>1</v>
      </c>
      <c r="B5" s="103" t="s">
        <v>112</v>
      </c>
      <c r="C5" s="142" t="s">
        <v>8</v>
      </c>
      <c r="D5" s="143">
        <v>2720.649</v>
      </c>
      <c r="E5" s="144">
        <v>2931.075</v>
      </c>
      <c r="F5" s="144">
        <v>3903.884</v>
      </c>
      <c r="G5" s="144">
        <v>4599.768</v>
      </c>
      <c r="H5" s="144">
        <v>5226.64</v>
      </c>
      <c r="I5" s="144">
        <v>5447.967</v>
      </c>
      <c r="J5" s="144">
        <v>6016.698</v>
      </c>
      <c r="K5" s="144">
        <v>6019.515</v>
      </c>
      <c r="L5" s="144">
        <v>5366.014</v>
      </c>
      <c r="M5" s="144">
        <v>5413.029</v>
      </c>
      <c r="N5" s="144">
        <v>4729.137</v>
      </c>
      <c r="O5" s="145">
        <v>5087.05</v>
      </c>
      <c r="P5" s="146">
        <f>SUM(D5:O5)</f>
        <v>57461.426000000014</v>
      </c>
      <c r="Q5" s="143">
        <v>4717.436</v>
      </c>
      <c r="R5" s="144">
        <v>4480.088</v>
      </c>
      <c r="S5" s="144">
        <v>5112.134</v>
      </c>
      <c r="T5" s="144">
        <v>5486.537</v>
      </c>
      <c r="U5" s="144">
        <v>5918.429</v>
      </c>
      <c r="V5" s="144">
        <v>6058.396</v>
      </c>
      <c r="W5" s="144">
        <v>6561.965</v>
      </c>
      <c r="X5" s="144">
        <v>6517.391</v>
      </c>
      <c r="Y5" s="144">
        <v>5962.213</v>
      </c>
      <c r="Z5" s="104">
        <f>((SUM(Q5:Y5)/SUM(D5:L5))-1)*100</f>
        <v>20.321879911091557</v>
      </c>
      <c r="AA5" s="104">
        <f aca="true" t="shared" si="0" ref="AA5:AA34">(SUM(Q5:S5)/SUM(D5:F5)-1)*100</f>
        <v>49.75141299224497</v>
      </c>
      <c r="AB5" s="104">
        <f>(SUM(T5:V5)/SUM(G5:I5)-1)*100</f>
        <v>14.331106837431973</v>
      </c>
      <c r="AC5" s="104">
        <f>(SUM(W5:Y5)/SUM(J5:L5)-1)*100</f>
        <v>9.420300056998453</v>
      </c>
      <c r="AE5" s="147"/>
      <c r="AF5" s="148"/>
    </row>
    <row r="6" spans="1:32" ht="12.75">
      <c r="A6" s="105">
        <v>2</v>
      </c>
      <c r="B6" s="103" t="s">
        <v>113</v>
      </c>
      <c r="C6" s="149" t="s">
        <v>10</v>
      </c>
      <c r="D6" s="143">
        <v>2488.083</v>
      </c>
      <c r="E6" s="144">
        <v>2660.676</v>
      </c>
      <c r="F6" s="144">
        <v>3732.048</v>
      </c>
      <c r="G6" s="144">
        <v>4434.587</v>
      </c>
      <c r="H6" s="144">
        <v>5217.035</v>
      </c>
      <c r="I6" s="144">
        <v>5232.63</v>
      </c>
      <c r="J6" s="144">
        <v>5179.725</v>
      </c>
      <c r="K6" s="144">
        <v>5327.361</v>
      </c>
      <c r="L6" s="144">
        <v>5196.931</v>
      </c>
      <c r="M6" s="144">
        <v>4912.421</v>
      </c>
      <c r="N6" s="144">
        <v>3987.405</v>
      </c>
      <c r="O6" s="145">
        <v>4101.978</v>
      </c>
      <c r="P6" s="150">
        <f aca="true" t="shared" si="1" ref="P6:P34">SUM(D6:O6)</f>
        <v>52470.88</v>
      </c>
      <c r="Q6" s="143">
        <v>3896.388</v>
      </c>
      <c r="R6" s="144">
        <v>3782.228</v>
      </c>
      <c r="S6" s="144">
        <v>4585.101</v>
      </c>
      <c r="T6" s="144">
        <v>5128.555</v>
      </c>
      <c r="U6" s="144">
        <v>5599.87</v>
      </c>
      <c r="V6" s="144">
        <v>5664.12</v>
      </c>
      <c r="W6" s="144">
        <v>6009.315</v>
      </c>
      <c r="X6" s="144">
        <v>6052.884</v>
      </c>
      <c r="Y6" s="144">
        <v>5777.208</v>
      </c>
      <c r="Z6" s="106">
        <f aca="true" t="shared" si="2" ref="Z6:Z34">((SUM(Q6:Y6)/SUM(D6:L6))-1)*100</f>
        <v>17.802780587009437</v>
      </c>
      <c r="AA6" s="106">
        <f t="shared" si="0"/>
        <v>38.09237156037732</v>
      </c>
      <c r="AB6" s="106">
        <f aca="true" t="shared" si="3" ref="AB6:AB34">(SUM(T6:V6)/SUM(G6:I6)-1)*100</f>
        <v>10.133482018444706</v>
      </c>
      <c r="AC6" s="106">
        <f aca="true" t="shared" si="4" ref="AC6:AC34">(SUM(W6:Y6)/SUM(J6:L6)-1)*100</f>
        <v>13.597731077341546</v>
      </c>
      <c r="AE6" s="147"/>
      <c r="AF6" s="148"/>
    </row>
    <row r="7" spans="1:32" ht="12.75">
      <c r="A7" s="105">
        <v>3</v>
      </c>
      <c r="B7" s="103" t="s">
        <v>114</v>
      </c>
      <c r="C7" s="149" t="s">
        <v>9</v>
      </c>
      <c r="D7" s="143">
        <v>2572.945</v>
      </c>
      <c r="E7" s="144">
        <v>2768.186</v>
      </c>
      <c r="F7" s="144">
        <v>3429.927</v>
      </c>
      <c r="G7" s="144">
        <v>3903.503</v>
      </c>
      <c r="H7" s="144">
        <v>4173.607</v>
      </c>
      <c r="I7" s="144">
        <v>4530.492</v>
      </c>
      <c r="J7" s="144">
        <v>5016.549</v>
      </c>
      <c r="K7" s="144">
        <v>4975.669</v>
      </c>
      <c r="L7" s="144">
        <v>4782.727</v>
      </c>
      <c r="M7" s="144">
        <v>4804.863</v>
      </c>
      <c r="N7" s="144">
        <v>4443.503</v>
      </c>
      <c r="O7" s="145">
        <v>4533.289</v>
      </c>
      <c r="P7" s="150">
        <f t="shared" si="1"/>
        <v>49935.259999999995</v>
      </c>
      <c r="Q7" s="143">
        <v>4426.744</v>
      </c>
      <c r="R7" s="144">
        <v>4170.859</v>
      </c>
      <c r="S7" s="144">
        <v>4817.231</v>
      </c>
      <c r="T7" s="144">
        <v>4868.448</v>
      </c>
      <c r="U7" s="144">
        <v>5047.16</v>
      </c>
      <c r="V7" s="144">
        <v>5131.072</v>
      </c>
      <c r="W7" s="144">
        <v>5539.293</v>
      </c>
      <c r="X7" s="144">
        <v>5553.809</v>
      </c>
      <c r="Y7" s="144">
        <v>5381.568</v>
      </c>
      <c r="Z7" s="106">
        <f t="shared" si="2"/>
        <v>24.292401822722788</v>
      </c>
      <c r="AA7" s="106">
        <f t="shared" si="0"/>
        <v>52.9443084289261</v>
      </c>
      <c r="AB7" s="106">
        <f t="shared" si="3"/>
        <v>19.346089763937655</v>
      </c>
      <c r="AC7" s="106">
        <f t="shared" si="4"/>
        <v>11.50410373778039</v>
      </c>
      <c r="AE7" s="147"/>
      <c r="AF7" s="148"/>
    </row>
    <row r="8" spans="1:32" ht="12.75">
      <c r="A8" s="105">
        <v>4</v>
      </c>
      <c r="B8" s="103" t="s">
        <v>115</v>
      </c>
      <c r="C8" s="149" t="s">
        <v>7</v>
      </c>
      <c r="D8" s="143">
        <v>2203.213</v>
      </c>
      <c r="E8" s="144">
        <v>2110.694</v>
      </c>
      <c r="F8" s="144">
        <v>2929.015</v>
      </c>
      <c r="G8" s="144">
        <v>3964.016</v>
      </c>
      <c r="H8" s="144">
        <v>4567.77</v>
      </c>
      <c r="I8" s="144">
        <v>4978.339</v>
      </c>
      <c r="J8" s="144">
        <v>5011.48</v>
      </c>
      <c r="K8" s="144">
        <v>5180.598</v>
      </c>
      <c r="L8" s="144">
        <v>4878.714</v>
      </c>
      <c r="M8" s="144">
        <v>4928.099</v>
      </c>
      <c r="N8" s="144">
        <v>4082.468</v>
      </c>
      <c r="O8" s="145">
        <v>3957.913</v>
      </c>
      <c r="P8" s="150">
        <f t="shared" si="1"/>
        <v>48792.319</v>
      </c>
      <c r="Q8" s="143">
        <v>3648.869</v>
      </c>
      <c r="R8" s="144">
        <v>3407.43</v>
      </c>
      <c r="S8" s="144">
        <v>4270.226</v>
      </c>
      <c r="T8" s="144">
        <v>4819.929</v>
      </c>
      <c r="U8" s="144">
        <v>5127.531</v>
      </c>
      <c r="V8" s="144">
        <v>5544.472</v>
      </c>
      <c r="W8" s="144">
        <v>6004.72</v>
      </c>
      <c r="X8" s="144">
        <v>5853.028</v>
      </c>
      <c r="Y8" s="144">
        <v>5767.344</v>
      </c>
      <c r="Z8" s="106">
        <f t="shared" si="2"/>
        <v>24.061379909618275</v>
      </c>
      <c r="AA8" s="106">
        <f t="shared" si="0"/>
        <v>56.38060164116083</v>
      </c>
      <c r="AB8" s="106">
        <f t="shared" si="3"/>
        <v>14.669050064303612</v>
      </c>
      <c r="AC8" s="106">
        <f t="shared" si="4"/>
        <v>16.94867794605619</v>
      </c>
      <c r="AE8" s="147"/>
      <c r="AF8" s="148"/>
    </row>
    <row r="9" spans="1:32" ht="12.75">
      <c r="A9" s="105">
        <v>5</v>
      </c>
      <c r="B9" s="103" t="s">
        <v>116</v>
      </c>
      <c r="C9" s="149" t="s">
        <v>9</v>
      </c>
      <c r="D9" s="143">
        <v>1660.839</v>
      </c>
      <c r="E9" s="144">
        <v>1943.763</v>
      </c>
      <c r="F9" s="144">
        <v>2644.387</v>
      </c>
      <c r="G9" s="144">
        <v>3461.572</v>
      </c>
      <c r="H9" s="144">
        <v>3751.677</v>
      </c>
      <c r="I9" s="144">
        <v>4058.351</v>
      </c>
      <c r="J9" s="144">
        <v>4424.988</v>
      </c>
      <c r="K9" s="144">
        <v>4458.817</v>
      </c>
      <c r="L9" s="144">
        <v>4198.627</v>
      </c>
      <c r="M9" s="144">
        <v>4184.183</v>
      </c>
      <c r="N9" s="144">
        <v>3231.493</v>
      </c>
      <c r="O9" s="145">
        <v>3294.694</v>
      </c>
      <c r="P9" s="150">
        <f t="shared" si="1"/>
        <v>41313.391</v>
      </c>
      <c r="Q9" s="143">
        <v>3072.01</v>
      </c>
      <c r="R9" s="144">
        <v>3126.319</v>
      </c>
      <c r="S9" s="144">
        <v>3753.559</v>
      </c>
      <c r="T9" s="144">
        <v>4194.765</v>
      </c>
      <c r="U9" s="144">
        <v>4469.138</v>
      </c>
      <c r="V9" s="144">
        <v>4455.456</v>
      </c>
      <c r="W9" s="144">
        <v>4931.672</v>
      </c>
      <c r="X9" s="144">
        <v>4966.306</v>
      </c>
      <c r="Y9" s="144">
        <v>4582.812</v>
      </c>
      <c r="Z9" s="106">
        <f t="shared" si="2"/>
        <v>22.70696085853743</v>
      </c>
      <c r="AA9" s="106">
        <f t="shared" si="0"/>
        <v>59.25596924558516</v>
      </c>
      <c r="AB9" s="106">
        <f t="shared" si="3"/>
        <v>16.393049788849858</v>
      </c>
      <c r="AC9" s="106">
        <f t="shared" si="4"/>
        <v>10.688822995602031</v>
      </c>
      <c r="AE9" s="147"/>
      <c r="AF9" s="148"/>
    </row>
    <row r="10" spans="1:32" ht="12.75">
      <c r="A10" s="105">
        <v>6</v>
      </c>
      <c r="B10" s="103" t="s">
        <v>117</v>
      </c>
      <c r="C10" s="149" t="s">
        <v>4</v>
      </c>
      <c r="D10" s="143">
        <v>1569.524</v>
      </c>
      <c r="E10" s="144">
        <v>1720.781</v>
      </c>
      <c r="F10" s="144">
        <v>2266.739</v>
      </c>
      <c r="G10" s="144">
        <v>2879.924</v>
      </c>
      <c r="H10" s="144">
        <v>3075.575</v>
      </c>
      <c r="I10" s="144">
        <v>3326.258</v>
      </c>
      <c r="J10" s="144">
        <v>3670.83</v>
      </c>
      <c r="K10" s="144">
        <v>3692.788</v>
      </c>
      <c r="L10" s="144">
        <v>3403.105</v>
      </c>
      <c r="M10" s="144">
        <v>3339.258</v>
      </c>
      <c r="N10" s="144">
        <v>2828.4</v>
      </c>
      <c r="O10" s="145">
        <v>2785.557</v>
      </c>
      <c r="P10" s="150">
        <f t="shared" si="1"/>
        <v>34558.739</v>
      </c>
      <c r="Q10" s="143">
        <v>2242.461</v>
      </c>
      <c r="R10" s="144">
        <v>2727.318</v>
      </c>
      <c r="S10" s="144">
        <v>3149.41</v>
      </c>
      <c r="T10" s="144">
        <v>3378.216</v>
      </c>
      <c r="U10" s="144">
        <v>3464.43</v>
      </c>
      <c r="V10" s="144">
        <v>3564.874</v>
      </c>
      <c r="W10" s="144">
        <v>4003.32</v>
      </c>
      <c r="X10" s="144">
        <v>4051.431</v>
      </c>
      <c r="Y10" s="144">
        <v>3745.887</v>
      </c>
      <c r="Z10" s="106">
        <f t="shared" si="2"/>
        <v>18.440641948979454</v>
      </c>
      <c r="AA10" s="106">
        <f t="shared" si="0"/>
        <v>46.10625721156789</v>
      </c>
      <c r="AB10" s="106">
        <f t="shared" si="3"/>
        <v>12.128770447233217</v>
      </c>
      <c r="AC10" s="106">
        <f t="shared" si="4"/>
        <v>9.602875452447336</v>
      </c>
      <c r="AE10" s="147"/>
      <c r="AF10" s="148"/>
    </row>
    <row r="11" spans="1:32" ht="12.75">
      <c r="A11" s="105">
        <v>7</v>
      </c>
      <c r="B11" s="103" t="s">
        <v>65</v>
      </c>
      <c r="C11" s="149" t="s">
        <v>7</v>
      </c>
      <c r="D11" s="143">
        <v>1152.719</v>
      </c>
      <c r="E11" s="144">
        <v>1174.367</v>
      </c>
      <c r="F11" s="144">
        <v>1750.014</v>
      </c>
      <c r="G11" s="144">
        <v>2565.689</v>
      </c>
      <c r="H11" s="144">
        <v>2999.785</v>
      </c>
      <c r="I11" s="144">
        <v>3294.474</v>
      </c>
      <c r="J11" s="144">
        <v>3298.003</v>
      </c>
      <c r="K11" s="144">
        <v>3476.134</v>
      </c>
      <c r="L11" s="144">
        <v>3443.156</v>
      </c>
      <c r="M11" s="144">
        <v>3360.3</v>
      </c>
      <c r="N11" s="144">
        <v>2633.795</v>
      </c>
      <c r="O11" s="145">
        <v>2464.835</v>
      </c>
      <c r="P11" s="150">
        <f t="shared" si="1"/>
        <v>31613.271</v>
      </c>
      <c r="Q11" s="143">
        <v>2224.739</v>
      </c>
      <c r="R11" s="144">
        <v>2165.312</v>
      </c>
      <c r="S11" s="144">
        <v>2571.383</v>
      </c>
      <c r="T11" s="144">
        <v>2947.125</v>
      </c>
      <c r="U11" s="144">
        <v>3270.508</v>
      </c>
      <c r="V11" s="144">
        <v>3444.428</v>
      </c>
      <c r="W11" s="144">
        <v>3675.371</v>
      </c>
      <c r="X11" s="144">
        <v>3743.565</v>
      </c>
      <c r="Y11" s="144">
        <v>3837.508</v>
      </c>
      <c r="Z11" s="106">
        <f t="shared" si="2"/>
        <v>20.409123282757214</v>
      </c>
      <c r="AA11" s="106">
        <f t="shared" si="0"/>
        <v>70.74474503936618</v>
      </c>
      <c r="AB11" s="106">
        <f t="shared" si="3"/>
        <v>9.0532472651081</v>
      </c>
      <c r="AC11" s="106">
        <f t="shared" si="4"/>
        <v>10.170511895861246</v>
      </c>
      <c r="AE11" s="147"/>
      <c r="AF11" s="148"/>
    </row>
    <row r="12" spans="1:32" ht="12.75">
      <c r="A12" s="105">
        <v>8</v>
      </c>
      <c r="B12" s="103" t="s">
        <v>118</v>
      </c>
      <c r="C12" s="149" t="s">
        <v>8</v>
      </c>
      <c r="D12" s="143">
        <v>1320.842</v>
      </c>
      <c r="E12" s="144">
        <v>1611.992</v>
      </c>
      <c r="F12" s="144">
        <v>2060.569</v>
      </c>
      <c r="G12" s="144">
        <v>2333.159</v>
      </c>
      <c r="H12" s="144">
        <v>2588.759</v>
      </c>
      <c r="I12" s="144">
        <v>2696.586</v>
      </c>
      <c r="J12" s="144">
        <v>3075.003</v>
      </c>
      <c r="K12" s="144">
        <v>3133.584</v>
      </c>
      <c r="L12" s="144">
        <v>2763.172</v>
      </c>
      <c r="M12" s="144">
        <v>2804.846</v>
      </c>
      <c r="N12" s="144">
        <v>2295.66</v>
      </c>
      <c r="O12" s="145">
        <v>2500.536</v>
      </c>
      <c r="P12" s="150">
        <f t="shared" si="1"/>
        <v>29184.708</v>
      </c>
      <c r="Q12" s="143">
        <v>2199.608</v>
      </c>
      <c r="R12" s="144">
        <v>2228.456</v>
      </c>
      <c r="S12" s="144">
        <v>2304.954</v>
      </c>
      <c r="T12" s="144">
        <v>2682.229</v>
      </c>
      <c r="U12" s="144">
        <v>2953.998</v>
      </c>
      <c r="V12" s="144">
        <v>2946.694</v>
      </c>
      <c r="W12" s="144">
        <v>3202.683</v>
      </c>
      <c r="X12" s="144">
        <v>3240.753</v>
      </c>
      <c r="Y12" s="144">
        <v>2959.667</v>
      </c>
      <c r="Z12" s="106">
        <f t="shared" si="2"/>
        <v>14.526614709475227</v>
      </c>
      <c r="AA12" s="106">
        <f t="shared" si="0"/>
        <v>34.83826560764272</v>
      </c>
      <c r="AB12" s="106">
        <f t="shared" si="3"/>
        <v>12.658876335826585</v>
      </c>
      <c r="AC12" s="106">
        <f t="shared" si="4"/>
        <v>4.807797445294715</v>
      </c>
      <c r="AE12" s="147"/>
      <c r="AF12" s="148"/>
    </row>
    <row r="13" spans="1:32" ht="12.75">
      <c r="A13" s="105">
        <v>9</v>
      </c>
      <c r="B13" s="103" t="s">
        <v>119</v>
      </c>
      <c r="C13" s="149" t="s">
        <v>3</v>
      </c>
      <c r="D13" s="143">
        <v>920.646</v>
      </c>
      <c r="E13" s="144">
        <v>1096.561</v>
      </c>
      <c r="F13" s="144">
        <v>1622.664</v>
      </c>
      <c r="G13" s="144">
        <v>2320.214</v>
      </c>
      <c r="H13" s="144">
        <v>2623.809</v>
      </c>
      <c r="I13" s="144">
        <v>3005.609</v>
      </c>
      <c r="J13" s="144">
        <v>3235.251</v>
      </c>
      <c r="K13" s="144">
        <v>3278.747</v>
      </c>
      <c r="L13" s="144">
        <v>3261.711</v>
      </c>
      <c r="M13" s="144">
        <v>3083.585</v>
      </c>
      <c r="N13" s="144">
        <v>2340.198</v>
      </c>
      <c r="O13" s="145">
        <v>2384.275</v>
      </c>
      <c r="P13" s="150">
        <f t="shared" si="1"/>
        <v>29173.27</v>
      </c>
      <c r="Q13" s="143">
        <v>2249.067</v>
      </c>
      <c r="R13" s="144">
        <v>2193.279</v>
      </c>
      <c r="S13" s="144">
        <v>2739.43</v>
      </c>
      <c r="T13" s="144">
        <v>3235.616</v>
      </c>
      <c r="U13" s="144">
        <v>3537.553</v>
      </c>
      <c r="V13" s="144">
        <v>3863.458</v>
      </c>
      <c r="W13" s="144">
        <v>4153.565</v>
      </c>
      <c r="X13" s="144">
        <v>4194.762</v>
      </c>
      <c r="Y13" s="144">
        <v>4002.748</v>
      </c>
      <c r="Z13" s="106">
        <f t="shared" si="2"/>
        <v>41.20841861995095</v>
      </c>
      <c r="AA13" s="106">
        <f t="shared" si="0"/>
        <v>97.30853098914768</v>
      </c>
      <c r="AB13" s="106">
        <f t="shared" si="3"/>
        <v>33.800243835186336</v>
      </c>
      <c r="AC13" s="106">
        <f t="shared" si="4"/>
        <v>26.344544421279316</v>
      </c>
      <c r="AE13" s="147"/>
      <c r="AF13" s="148"/>
    </row>
    <row r="14" spans="1:32" ht="12.75">
      <c r="A14" s="105">
        <v>10</v>
      </c>
      <c r="B14" s="103" t="s">
        <v>120</v>
      </c>
      <c r="C14" s="149" t="s">
        <v>9</v>
      </c>
      <c r="D14" s="143">
        <v>558.368</v>
      </c>
      <c r="E14" s="144">
        <v>712.284</v>
      </c>
      <c r="F14" s="144">
        <v>1096.67</v>
      </c>
      <c r="G14" s="144">
        <v>2436.921</v>
      </c>
      <c r="H14" s="144">
        <v>3117.01</v>
      </c>
      <c r="I14" s="144">
        <v>3712.913</v>
      </c>
      <c r="J14" s="144">
        <v>4130.013</v>
      </c>
      <c r="K14" s="144">
        <v>4160.246</v>
      </c>
      <c r="L14" s="144">
        <v>3660.106</v>
      </c>
      <c r="M14" s="144">
        <v>3061.759</v>
      </c>
      <c r="N14" s="144">
        <v>969.227</v>
      </c>
      <c r="O14" s="145">
        <v>936.812</v>
      </c>
      <c r="P14" s="150">
        <f t="shared" si="1"/>
        <v>28552.329</v>
      </c>
      <c r="Q14" s="143">
        <v>858.512</v>
      </c>
      <c r="R14" s="144">
        <v>905.181</v>
      </c>
      <c r="S14" s="144">
        <v>1343.501</v>
      </c>
      <c r="T14" s="144">
        <v>2729.68</v>
      </c>
      <c r="U14" s="144">
        <v>3420.083</v>
      </c>
      <c r="V14" s="144">
        <v>3806.642</v>
      </c>
      <c r="W14" s="144">
        <v>4376.505</v>
      </c>
      <c r="X14" s="144">
        <v>4370.113</v>
      </c>
      <c r="Y14" s="144">
        <v>3861.494</v>
      </c>
      <c r="Z14" s="106">
        <f t="shared" si="2"/>
        <v>8.849783784125286</v>
      </c>
      <c r="AA14" s="106">
        <f t="shared" si="0"/>
        <v>31.253543033013663</v>
      </c>
      <c r="AB14" s="106">
        <f t="shared" si="3"/>
        <v>7.441163356154457</v>
      </c>
      <c r="AC14" s="106">
        <f t="shared" si="4"/>
        <v>5.50399088228688</v>
      </c>
      <c r="AE14" s="147"/>
      <c r="AF14" s="148"/>
    </row>
    <row r="15" spans="1:32" ht="12.75">
      <c r="A15" s="105">
        <v>11</v>
      </c>
      <c r="B15" s="103" t="s">
        <v>121</v>
      </c>
      <c r="C15" s="149" t="s">
        <v>2</v>
      </c>
      <c r="D15" s="143">
        <v>969.467</v>
      </c>
      <c r="E15" s="144">
        <v>1312.249</v>
      </c>
      <c r="F15" s="144">
        <v>1815.857</v>
      </c>
      <c r="G15" s="144">
        <v>2369.486</v>
      </c>
      <c r="H15" s="144">
        <v>2581.801</v>
      </c>
      <c r="I15" s="144">
        <v>2826.824</v>
      </c>
      <c r="J15" s="144">
        <v>3037.68</v>
      </c>
      <c r="K15" s="144">
        <v>3045.109</v>
      </c>
      <c r="L15" s="144">
        <v>2755.231</v>
      </c>
      <c r="M15" s="144">
        <v>2689.961</v>
      </c>
      <c r="N15" s="144">
        <v>2193.424</v>
      </c>
      <c r="O15" s="145">
        <v>2188.524</v>
      </c>
      <c r="P15" s="150">
        <f t="shared" si="1"/>
        <v>27785.613</v>
      </c>
      <c r="Q15" s="143">
        <v>2089.583</v>
      </c>
      <c r="R15" s="144">
        <v>2038.461</v>
      </c>
      <c r="S15" s="144">
        <v>2459.39</v>
      </c>
      <c r="T15" s="144">
        <v>2811.699</v>
      </c>
      <c r="U15" s="144">
        <v>3024.698</v>
      </c>
      <c r="V15" s="144">
        <v>3216.744</v>
      </c>
      <c r="W15" s="144">
        <v>3424.113</v>
      </c>
      <c r="X15" s="144">
        <v>3419.479</v>
      </c>
      <c r="Y15" s="144">
        <v>3081.892</v>
      </c>
      <c r="Z15" s="106">
        <f t="shared" si="2"/>
        <v>23.425819930612125</v>
      </c>
      <c r="AA15" s="106">
        <f t="shared" si="0"/>
        <v>60.76428656670665</v>
      </c>
      <c r="AB15" s="106">
        <f t="shared" si="3"/>
        <v>16.392540553869672</v>
      </c>
      <c r="AC15" s="106">
        <f t="shared" si="4"/>
        <v>12.304384918794021</v>
      </c>
      <c r="AE15" s="147"/>
      <c r="AF15" s="148"/>
    </row>
    <row r="16" spans="1:32" ht="14.25">
      <c r="A16" s="105">
        <v>12</v>
      </c>
      <c r="B16" s="103" t="s">
        <v>145</v>
      </c>
      <c r="C16" s="149" t="s">
        <v>29</v>
      </c>
      <c r="D16" s="143">
        <v>844.173</v>
      </c>
      <c r="E16" s="144">
        <v>900.526</v>
      </c>
      <c r="F16" s="144">
        <v>1279.81</v>
      </c>
      <c r="G16" s="144">
        <v>1811.072</v>
      </c>
      <c r="H16" s="144">
        <v>2219.618</v>
      </c>
      <c r="I16" s="144">
        <v>2642.599</v>
      </c>
      <c r="J16" s="144">
        <v>3095.08</v>
      </c>
      <c r="K16" s="144">
        <v>3136.757</v>
      </c>
      <c r="L16" s="144">
        <v>2814.788</v>
      </c>
      <c r="M16" s="144">
        <v>2440.181</v>
      </c>
      <c r="N16" s="144">
        <v>1594.784</v>
      </c>
      <c r="O16" s="145">
        <v>1585.383</v>
      </c>
      <c r="P16" s="150">
        <f t="shared" si="1"/>
        <v>24364.771</v>
      </c>
      <c r="Q16" s="143">
        <v>1428.222</v>
      </c>
      <c r="R16" s="144">
        <v>1341.321</v>
      </c>
      <c r="S16" s="144">
        <v>1879.93</v>
      </c>
      <c r="T16" s="144">
        <v>1863.559</v>
      </c>
      <c r="U16" s="144">
        <v>2981.684</v>
      </c>
      <c r="V16" s="144">
        <v>3876.261</v>
      </c>
      <c r="W16" s="144">
        <v>4612.8</v>
      </c>
      <c r="X16" s="144">
        <v>4705.005</v>
      </c>
      <c r="Y16" s="144">
        <v>2871.058</v>
      </c>
      <c r="Z16" s="107">
        <f t="shared" si="2"/>
        <v>36.359705497469854</v>
      </c>
      <c r="AA16" s="106">
        <f t="shared" si="0"/>
        <v>53.726538753893614</v>
      </c>
      <c r="AB16" s="106">
        <f t="shared" si="3"/>
        <v>30.692736370326546</v>
      </c>
      <c r="AC16" s="106">
        <f t="shared" si="4"/>
        <v>34.73381509679025</v>
      </c>
      <c r="AE16" s="147"/>
      <c r="AF16" s="148"/>
    </row>
    <row r="17" spans="1:32" ht="12.75">
      <c r="A17" s="105">
        <v>13</v>
      </c>
      <c r="B17" s="103" t="s">
        <v>122</v>
      </c>
      <c r="C17" s="149" t="s">
        <v>6</v>
      </c>
      <c r="D17" s="143">
        <v>823.48</v>
      </c>
      <c r="E17" s="144">
        <v>876.67</v>
      </c>
      <c r="F17" s="144">
        <v>1243.6</v>
      </c>
      <c r="G17" s="144">
        <v>1793.988</v>
      </c>
      <c r="H17" s="144">
        <v>2122.676</v>
      </c>
      <c r="I17" s="144">
        <v>2413.083</v>
      </c>
      <c r="J17" s="144">
        <v>2789.474</v>
      </c>
      <c r="K17" s="144">
        <v>2788.65</v>
      </c>
      <c r="L17" s="144">
        <v>2662.782</v>
      </c>
      <c r="M17" s="144">
        <v>2455.32</v>
      </c>
      <c r="N17" s="144">
        <v>1889.32</v>
      </c>
      <c r="O17" s="145">
        <v>1929.345</v>
      </c>
      <c r="P17" s="150">
        <f t="shared" si="1"/>
        <v>23788.388000000003</v>
      </c>
      <c r="Q17" s="143">
        <v>1675.522</v>
      </c>
      <c r="R17" s="144">
        <v>1608.585</v>
      </c>
      <c r="S17" s="144">
        <v>2055.552</v>
      </c>
      <c r="T17" s="144">
        <v>2476.124</v>
      </c>
      <c r="U17" s="144">
        <v>2713.833</v>
      </c>
      <c r="V17" s="144">
        <v>2851.884</v>
      </c>
      <c r="W17" s="144">
        <v>3160.349</v>
      </c>
      <c r="X17" s="144">
        <v>3121.302</v>
      </c>
      <c r="Y17" s="144">
        <v>2935.605</v>
      </c>
      <c r="Z17" s="107">
        <f t="shared" si="2"/>
        <v>29.029553562288136</v>
      </c>
      <c r="AA17" s="106">
        <f t="shared" si="0"/>
        <v>81.38969002123142</v>
      </c>
      <c r="AB17" s="106">
        <f t="shared" si="3"/>
        <v>27.048379658776266</v>
      </c>
      <c r="AC17" s="106">
        <f t="shared" si="4"/>
        <v>11.847605105555136</v>
      </c>
      <c r="AE17" s="147"/>
      <c r="AF17" s="148"/>
    </row>
    <row r="18" spans="1:32" ht="12.75">
      <c r="A18" s="105">
        <v>14</v>
      </c>
      <c r="B18" s="103" t="s">
        <v>30</v>
      </c>
      <c r="C18" s="149" t="s">
        <v>11</v>
      </c>
      <c r="D18" s="143">
        <v>814.565</v>
      </c>
      <c r="E18" s="144">
        <v>1019.526</v>
      </c>
      <c r="F18" s="144">
        <v>1406.92</v>
      </c>
      <c r="G18" s="144">
        <v>1797.879</v>
      </c>
      <c r="H18" s="144">
        <v>2059.145</v>
      </c>
      <c r="I18" s="144">
        <v>2249.244</v>
      </c>
      <c r="J18" s="144">
        <v>2413.639</v>
      </c>
      <c r="K18" s="144">
        <v>2321.778</v>
      </c>
      <c r="L18" s="144">
        <v>2277.37</v>
      </c>
      <c r="M18" s="144">
        <v>2260.12</v>
      </c>
      <c r="N18" s="144">
        <v>1745.439</v>
      </c>
      <c r="O18" s="145">
        <v>1698.043</v>
      </c>
      <c r="P18" s="150">
        <f t="shared" si="1"/>
        <v>22063.668</v>
      </c>
      <c r="Q18" s="143">
        <v>1591.884</v>
      </c>
      <c r="R18" s="144">
        <v>1638.474</v>
      </c>
      <c r="S18" s="144">
        <v>1975.348</v>
      </c>
      <c r="T18" s="144">
        <v>2200.532</v>
      </c>
      <c r="U18" s="144">
        <v>2390.309</v>
      </c>
      <c r="V18" s="144">
        <v>2530.36</v>
      </c>
      <c r="W18" s="144">
        <v>2829.061</v>
      </c>
      <c r="X18" s="144">
        <v>2581.414</v>
      </c>
      <c r="Y18" s="144">
        <v>2525.386</v>
      </c>
      <c r="Z18" s="107">
        <f t="shared" si="2"/>
        <v>23.85505046251033</v>
      </c>
      <c r="AA18" s="106">
        <f t="shared" si="0"/>
        <v>60.61981893921373</v>
      </c>
      <c r="AB18" s="106">
        <f t="shared" si="3"/>
        <v>16.621166971380894</v>
      </c>
      <c r="AC18" s="106">
        <f t="shared" si="4"/>
        <v>13.162726887327402</v>
      </c>
      <c r="AE18" s="147"/>
      <c r="AF18" s="148"/>
    </row>
    <row r="19" spans="1:32" ht="12.75">
      <c r="A19" s="105">
        <v>15</v>
      </c>
      <c r="B19" s="103" t="s">
        <v>123</v>
      </c>
      <c r="C19" s="149" t="s">
        <v>3</v>
      </c>
      <c r="D19" s="143">
        <v>813.677</v>
      </c>
      <c r="E19" s="144">
        <v>947.853</v>
      </c>
      <c r="F19" s="144">
        <v>1361.427</v>
      </c>
      <c r="G19" s="144">
        <v>1738.731</v>
      </c>
      <c r="H19" s="144">
        <v>1920.949</v>
      </c>
      <c r="I19" s="144">
        <v>2144.584</v>
      </c>
      <c r="J19" s="144">
        <v>2302.276</v>
      </c>
      <c r="K19" s="144">
        <v>2380.547</v>
      </c>
      <c r="L19" s="144">
        <v>2300.27</v>
      </c>
      <c r="M19" s="144">
        <v>2084.164</v>
      </c>
      <c r="N19" s="144">
        <v>1561.245</v>
      </c>
      <c r="O19" s="145">
        <v>1664.572</v>
      </c>
      <c r="P19" s="150">
        <f t="shared" si="1"/>
        <v>21220.295000000002</v>
      </c>
      <c r="Q19" s="143">
        <v>1578.552</v>
      </c>
      <c r="R19" s="144">
        <v>1612.83</v>
      </c>
      <c r="S19" s="144">
        <v>1894.891</v>
      </c>
      <c r="T19" s="144">
        <v>2113.489</v>
      </c>
      <c r="U19" s="144">
        <v>2187.612</v>
      </c>
      <c r="V19" s="144">
        <v>2384.311</v>
      </c>
      <c r="W19" s="144">
        <v>2678.412</v>
      </c>
      <c r="X19" s="144">
        <v>2731.681</v>
      </c>
      <c r="Y19" s="144">
        <v>2571.629</v>
      </c>
      <c r="Z19" s="107">
        <f t="shared" si="2"/>
        <v>24.154727555974056</v>
      </c>
      <c r="AA19" s="106">
        <f t="shared" si="0"/>
        <v>62.86721206856192</v>
      </c>
      <c r="AB19" s="106">
        <f t="shared" si="3"/>
        <v>15.181046210165494</v>
      </c>
      <c r="AC19" s="106">
        <f t="shared" si="4"/>
        <v>14.30066877241931</v>
      </c>
      <c r="AE19" s="147"/>
      <c r="AF19" s="148"/>
    </row>
    <row r="20" spans="1:32" ht="12.75">
      <c r="A20" s="105">
        <v>16</v>
      </c>
      <c r="B20" s="103" t="s">
        <v>124</v>
      </c>
      <c r="C20" s="149" t="s">
        <v>7</v>
      </c>
      <c r="D20" s="143">
        <v>766.633</v>
      </c>
      <c r="E20" s="144">
        <v>952.102</v>
      </c>
      <c r="F20" s="144">
        <v>1300.851</v>
      </c>
      <c r="G20" s="144">
        <v>1787.79</v>
      </c>
      <c r="H20" s="144">
        <v>1928.551</v>
      </c>
      <c r="I20" s="144">
        <v>1940.524</v>
      </c>
      <c r="J20" s="144">
        <v>1971.807</v>
      </c>
      <c r="K20" s="144">
        <v>1933.645</v>
      </c>
      <c r="L20" s="144">
        <v>2064.375</v>
      </c>
      <c r="M20" s="144">
        <v>2099.479</v>
      </c>
      <c r="N20" s="144">
        <v>1558.666</v>
      </c>
      <c r="O20" s="145">
        <v>1527.653</v>
      </c>
      <c r="P20" s="150">
        <f t="shared" si="1"/>
        <v>19832.076</v>
      </c>
      <c r="Q20" s="143">
        <v>1309.135</v>
      </c>
      <c r="R20" s="144">
        <v>1417.409</v>
      </c>
      <c r="S20" s="144">
        <v>1669.092</v>
      </c>
      <c r="T20" s="144">
        <v>1910.273</v>
      </c>
      <c r="U20" s="144">
        <v>2088.939</v>
      </c>
      <c r="V20" s="144">
        <v>2094.69</v>
      </c>
      <c r="W20" s="144">
        <v>2202.196</v>
      </c>
      <c r="X20" s="144">
        <v>2218.254</v>
      </c>
      <c r="Y20" s="144">
        <v>2267.854</v>
      </c>
      <c r="Z20" s="107">
        <f t="shared" si="2"/>
        <v>17.284691714850698</v>
      </c>
      <c r="AA20" s="106">
        <f t="shared" si="0"/>
        <v>45.57081666162184</v>
      </c>
      <c r="AB20" s="106">
        <f t="shared" si="3"/>
        <v>7.725780975858543</v>
      </c>
      <c r="AC20" s="106">
        <f t="shared" si="4"/>
        <v>12.035139376735703</v>
      </c>
      <c r="AE20" s="147"/>
      <c r="AF20" s="148"/>
    </row>
    <row r="21" spans="1:32" ht="12.75">
      <c r="A21" s="105">
        <v>17</v>
      </c>
      <c r="B21" s="103" t="s">
        <v>125</v>
      </c>
      <c r="C21" s="149" t="s">
        <v>5</v>
      </c>
      <c r="D21" s="143">
        <v>798.502</v>
      </c>
      <c r="E21" s="144">
        <v>819.29</v>
      </c>
      <c r="F21" s="144">
        <v>1122.064</v>
      </c>
      <c r="G21" s="144">
        <v>1561.943</v>
      </c>
      <c r="H21" s="144">
        <v>1692.397</v>
      </c>
      <c r="I21" s="144">
        <v>1729.413</v>
      </c>
      <c r="J21" s="144">
        <v>2216.535</v>
      </c>
      <c r="K21" s="144">
        <v>2147.837</v>
      </c>
      <c r="L21" s="144">
        <v>1999.538</v>
      </c>
      <c r="M21" s="144">
        <v>1867.029</v>
      </c>
      <c r="N21" s="144">
        <v>1466.664</v>
      </c>
      <c r="O21" s="145">
        <v>1454.835</v>
      </c>
      <c r="P21" s="150">
        <f t="shared" si="1"/>
        <v>18876.047</v>
      </c>
      <c r="Q21" s="143">
        <v>1325.77</v>
      </c>
      <c r="R21" s="144">
        <v>1360.734</v>
      </c>
      <c r="S21" s="144">
        <v>1601.754</v>
      </c>
      <c r="T21" s="144">
        <v>1849.433</v>
      </c>
      <c r="U21" s="144">
        <v>2069.509</v>
      </c>
      <c r="V21" s="144">
        <v>2016.85</v>
      </c>
      <c r="W21" s="144">
        <v>2330.4</v>
      </c>
      <c r="X21" s="144">
        <v>2260.717</v>
      </c>
      <c r="Y21" s="144">
        <v>2140.352</v>
      </c>
      <c r="Z21" s="107">
        <f t="shared" si="2"/>
        <v>20.358446366602955</v>
      </c>
      <c r="AA21" s="106">
        <f t="shared" si="0"/>
        <v>56.513991976220645</v>
      </c>
      <c r="AB21" s="106">
        <f t="shared" si="3"/>
        <v>19.102852809920524</v>
      </c>
      <c r="AC21" s="106">
        <f t="shared" si="4"/>
        <v>5.775678788669225</v>
      </c>
      <c r="AE21" s="147"/>
      <c r="AF21" s="148"/>
    </row>
    <row r="22" spans="1:32" ht="12.75">
      <c r="A22" s="105">
        <v>18</v>
      </c>
      <c r="B22" s="103" t="s">
        <v>126</v>
      </c>
      <c r="C22" s="149" t="s">
        <v>1</v>
      </c>
      <c r="D22" s="143">
        <v>731.862</v>
      </c>
      <c r="E22" s="144">
        <v>767.797</v>
      </c>
      <c r="F22" s="144">
        <v>1157.619</v>
      </c>
      <c r="G22" s="144">
        <v>1477.873</v>
      </c>
      <c r="H22" s="144">
        <v>1740.717</v>
      </c>
      <c r="I22" s="144">
        <v>1920.565</v>
      </c>
      <c r="J22" s="144">
        <v>1926.356</v>
      </c>
      <c r="K22" s="144">
        <v>1926.557</v>
      </c>
      <c r="L22" s="144">
        <v>1862.172</v>
      </c>
      <c r="M22" s="144">
        <v>1813.584</v>
      </c>
      <c r="N22" s="144">
        <v>1542.122</v>
      </c>
      <c r="O22" s="145">
        <v>1501.372</v>
      </c>
      <c r="P22" s="150">
        <f t="shared" si="1"/>
        <v>18368.596</v>
      </c>
      <c r="Q22" s="143">
        <v>1422.354</v>
      </c>
      <c r="R22" s="144">
        <v>1372.804</v>
      </c>
      <c r="S22" s="144">
        <v>1680.528</v>
      </c>
      <c r="T22" s="144">
        <v>1755.573</v>
      </c>
      <c r="U22" s="144">
        <v>2016.916</v>
      </c>
      <c r="V22" s="144">
        <v>2155.584</v>
      </c>
      <c r="W22" s="144">
        <v>2236.912</v>
      </c>
      <c r="X22" s="144">
        <v>2106.699</v>
      </c>
      <c r="Y22" s="144">
        <v>1995.072</v>
      </c>
      <c r="Z22" s="107">
        <f t="shared" si="2"/>
        <v>23.912368691659957</v>
      </c>
      <c r="AA22" s="106">
        <f t="shared" si="0"/>
        <v>68.4312292503833</v>
      </c>
      <c r="AB22" s="106">
        <f t="shared" si="3"/>
        <v>15.351122898608804</v>
      </c>
      <c r="AC22" s="106">
        <f t="shared" si="4"/>
        <v>10.911438762503089</v>
      </c>
      <c r="AE22" s="147"/>
      <c r="AF22" s="148"/>
    </row>
    <row r="23" spans="1:32" ht="12.75">
      <c r="A23" s="105">
        <v>19</v>
      </c>
      <c r="B23" s="103" t="s">
        <v>127</v>
      </c>
      <c r="C23" s="149" t="s">
        <v>9</v>
      </c>
      <c r="D23" s="143">
        <v>683.695</v>
      </c>
      <c r="E23" s="144">
        <v>858.241</v>
      </c>
      <c r="F23" s="144">
        <v>1162.573</v>
      </c>
      <c r="G23" s="144">
        <v>1637.357</v>
      </c>
      <c r="H23" s="144">
        <v>1829.431</v>
      </c>
      <c r="I23" s="144">
        <v>1901.907</v>
      </c>
      <c r="J23" s="144">
        <v>2056.805</v>
      </c>
      <c r="K23" s="144">
        <v>2045.236</v>
      </c>
      <c r="L23" s="144">
        <v>1882.853</v>
      </c>
      <c r="M23" s="144">
        <v>1887.654</v>
      </c>
      <c r="N23" s="144">
        <v>1198.808</v>
      </c>
      <c r="O23" s="145">
        <v>1181.194</v>
      </c>
      <c r="P23" s="150">
        <f t="shared" si="1"/>
        <v>18325.754</v>
      </c>
      <c r="Q23" s="143">
        <v>1115.17</v>
      </c>
      <c r="R23" s="144">
        <v>1120.886</v>
      </c>
      <c r="S23" s="144">
        <v>1471.219</v>
      </c>
      <c r="T23" s="144">
        <v>2017.3</v>
      </c>
      <c r="U23" s="144">
        <v>2147.805</v>
      </c>
      <c r="V23" s="144">
        <v>2174.573</v>
      </c>
      <c r="W23" s="144">
        <v>2425.486</v>
      </c>
      <c r="X23" s="144">
        <v>2411.005</v>
      </c>
      <c r="Y23" s="144">
        <v>2260.122</v>
      </c>
      <c r="Z23" s="107">
        <f t="shared" si="2"/>
        <v>21.947976177147122</v>
      </c>
      <c r="AA23" s="106">
        <f t="shared" si="0"/>
        <v>37.077561953019945</v>
      </c>
      <c r="AB23" s="106">
        <f t="shared" si="3"/>
        <v>18.08601531657135</v>
      </c>
      <c r="AC23" s="106">
        <f t="shared" si="4"/>
        <v>18.57541670746381</v>
      </c>
      <c r="AE23" s="147"/>
      <c r="AF23" s="148"/>
    </row>
    <row r="24" spans="1:32" ht="12.75">
      <c r="A24" s="105">
        <v>20</v>
      </c>
      <c r="B24" s="103" t="s">
        <v>128</v>
      </c>
      <c r="C24" s="149" t="s">
        <v>7</v>
      </c>
      <c r="D24" s="143">
        <v>551.612</v>
      </c>
      <c r="E24" s="144">
        <v>529.133</v>
      </c>
      <c r="F24" s="144">
        <v>866.223</v>
      </c>
      <c r="G24" s="144">
        <v>1296.427</v>
      </c>
      <c r="H24" s="144">
        <v>1560.44</v>
      </c>
      <c r="I24" s="144">
        <v>1738.456</v>
      </c>
      <c r="J24" s="144">
        <v>1866.671</v>
      </c>
      <c r="K24" s="144">
        <v>1902.883</v>
      </c>
      <c r="L24" s="144">
        <v>1836.064</v>
      </c>
      <c r="M24" s="144">
        <v>1750.415</v>
      </c>
      <c r="N24" s="144">
        <v>1110.415</v>
      </c>
      <c r="O24" s="145">
        <v>1040.042</v>
      </c>
      <c r="P24" s="150">
        <f t="shared" si="1"/>
        <v>16048.781</v>
      </c>
      <c r="Q24" s="143">
        <v>956.702</v>
      </c>
      <c r="R24" s="144">
        <v>942.194</v>
      </c>
      <c r="S24" s="144">
        <v>1227.867</v>
      </c>
      <c r="T24" s="144">
        <v>1492.208</v>
      </c>
      <c r="U24" s="144">
        <v>1823.793</v>
      </c>
      <c r="V24" s="144">
        <v>1894.006</v>
      </c>
      <c r="W24" s="144">
        <v>2115.684</v>
      </c>
      <c r="X24" s="144">
        <v>2096.535</v>
      </c>
      <c r="Y24" s="144">
        <v>2061.877</v>
      </c>
      <c r="Z24" s="107">
        <f t="shared" si="2"/>
        <v>20.27474028657934</v>
      </c>
      <c r="AA24" s="106">
        <f t="shared" si="0"/>
        <v>60.59652752382165</v>
      </c>
      <c r="AB24" s="106">
        <f t="shared" si="3"/>
        <v>13.37629585559057</v>
      </c>
      <c r="AC24" s="106">
        <f t="shared" si="4"/>
        <v>11.92514366836983</v>
      </c>
      <c r="AE24" s="147"/>
      <c r="AF24" s="148"/>
    </row>
    <row r="25" spans="1:32" ht="12.75">
      <c r="A25" s="105">
        <v>21</v>
      </c>
      <c r="B25" s="103" t="s">
        <v>129</v>
      </c>
      <c r="C25" s="149" t="s">
        <v>28</v>
      </c>
      <c r="D25" s="143">
        <v>646.557</v>
      </c>
      <c r="E25" s="144">
        <v>588.138</v>
      </c>
      <c r="F25" s="144">
        <v>776.579</v>
      </c>
      <c r="G25" s="144">
        <v>950.101</v>
      </c>
      <c r="H25" s="144">
        <v>1247.637</v>
      </c>
      <c r="I25" s="144">
        <v>1565.3</v>
      </c>
      <c r="J25" s="144">
        <v>1686.128</v>
      </c>
      <c r="K25" s="144">
        <v>1623.04</v>
      </c>
      <c r="L25" s="144">
        <v>1585.378</v>
      </c>
      <c r="M25" s="144">
        <v>1391.932</v>
      </c>
      <c r="N25" s="144">
        <v>1152.366</v>
      </c>
      <c r="O25" s="145">
        <v>1162.515</v>
      </c>
      <c r="P25" s="150">
        <f t="shared" si="1"/>
        <v>14375.671</v>
      </c>
      <c r="Q25" s="143">
        <v>1131.994</v>
      </c>
      <c r="R25" s="144">
        <v>1115.093</v>
      </c>
      <c r="S25" s="144">
        <v>1275.562</v>
      </c>
      <c r="T25" s="144">
        <v>1393.215</v>
      </c>
      <c r="U25" s="144">
        <v>1594.463</v>
      </c>
      <c r="V25" s="144">
        <v>1812.165</v>
      </c>
      <c r="W25" s="144">
        <v>1933.828</v>
      </c>
      <c r="X25" s="144">
        <v>1924.81</v>
      </c>
      <c r="Y25" s="144">
        <v>1875.591</v>
      </c>
      <c r="Z25" s="107">
        <f t="shared" si="2"/>
        <v>31.75469202045802</v>
      </c>
      <c r="AA25" s="106">
        <f t="shared" si="0"/>
        <v>75.14515675139239</v>
      </c>
      <c r="AB25" s="106">
        <f t="shared" si="3"/>
        <v>27.55233935984702</v>
      </c>
      <c r="AC25" s="106">
        <f t="shared" si="4"/>
        <v>17.15548285785853</v>
      </c>
      <c r="AE25" s="147"/>
      <c r="AF25" s="148"/>
    </row>
    <row r="26" spans="1:32" ht="12.75">
      <c r="A26" s="105">
        <v>22</v>
      </c>
      <c r="B26" s="103" t="s">
        <v>130</v>
      </c>
      <c r="C26" s="149" t="s">
        <v>9</v>
      </c>
      <c r="D26" s="143">
        <v>471.304</v>
      </c>
      <c r="E26" s="144">
        <v>580.498</v>
      </c>
      <c r="F26" s="144">
        <v>826.912</v>
      </c>
      <c r="G26" s="144">
        <v>1197.074</v>
      </c>
      <c r="H26" s="144">
        <v>1266.621</v>
      </c>
      <c r="I26" s="144">
        <v>1342.293</v>
      </c>
      <c r="J26" s="144">
        <v>1518.538</v>
      </c>
      <c r="K26" s="144">
        <v>1509.978</v>
      </c>
      <c r="L26" s="144">
        <v>1354.188</v>
      </c>
      <c r="M26" s="144">
        <v>1353.915</v>
      </c>
      <c r="N26" s="144">
        <v>904.911</v>
      </c>
      <c r="O26" s="145">
        <v>845.965</v>
      </c>
      <c r="P26" s="150">
        <f t="shared" si="1"/>
        <v>13172.197</v>
      </c>
      <c r="Q26" s="143">
        <v>794.057</v>
      </c>
      <c r="R26" s="144">
        <v>790.107</v>
      </c>
      <c r="S26" s="144">
        <v>1043.876</v>
      </c>
      <c r="T26" s="144">
        <v>1432.898</v>
      </c>
      <c r="U26" s="144">
        <v>1497.825</v>
      </c>
      <c r="V26" s="144">
        <v>1502.954</v>
      </c>
      <c r="W26" s="144">
        <v>1710.644</v>
      </c>
      <c r="X26" s="144">
        <v>1698.808</v>
      </c>
      <c r="Y26" s="144">
        <v>1560.72</v>
      </c>
      <c r="Z26" s="107">
        <f t="shared" si="2"/>
        <v>19.51329865905871</v>
      </c>
      <c r="AA26" s="106">
        <f t="shared" si="0"/>
        <v>39.88504902821823</v>
      </c>
      <c r="AB26" s="106">
        <f t="shared" si="3"/>
        <v>16.492143432927264</v>
      </c>
      <c r="AC26" s="106">
        <f t="shared" si="4"/>
        <v>13.404236288829917</v>
      </c>
      <c r="AE26" s="147"/>
      <c r="AF26" s="148"/>
    </row>
    <row r="27" spans="1:32" ht="12.75">
      <c r="A27" s="105">
        <v>23</v>
      </c>
      <c r="B27" s="103" t="s">
        <v>131</v>
      </c>
      <c r="C27" s="149" t="s">
        <v>3</v>
      </c>
      <c r="D27" s="143">
        <v>547.187</v>
      </c>
      <c r="E27" s="144">
        <v>752.886</v>
      </c>
      <c r="F27" s="144">
        <v>961.823</v>
      </c>
      <c r="G27" s="144">
        <v>1110.994</v>
      </c>
      <c r="H27" s="144">
        <v>1193.411</v>
      </c>
      <c r="I27" s="144">
        <v>1250.001</v>
      </c>
      <c r="J27" s="144">
        <v>1319.709</v>
      </c>
      <c r="K27" s="144">
        <v>1348.239</v>
      </c>
      <c r="L27" s="144">
        <v>1230.611</v>
      </c>
      <c r="M27" s="144">
        <v>1210.002</v>
      </c>
      <c r="N27" s="144">
        <v>1097.273</v>
      </c>
      <c r="O27" s="145">
        <v>1132.272</v>
      </c>
      <c r="P27" s="150">
        <f t="shared" si="1"/>
        <v>13154.408</v>
      </c>
      <c r="Q27" s="143">
        <v>1169.528</v>
      </c>
      <c r="R27" s="144">
        <v>1052.213</v>
      </c>
      <c r="S27" s="144">
        <v>1213.037</v>
      </c>
      <c r="T27" s="144">
        <v>1364.801</v>
      </c>
      <c r="U27" s="144">
        <v>1411.471</v>
      </c>
      <c r="V27" s="144">
        <v>1440.039</v>
      </c>
      <c r="W27" s="144">
        <v>1482.831</v>
      </c>
      <c r="X27" s="144">
        <v>1581.257</v>
      </c>
      <c r="Y27" s="144">
        <v>1420.886</v>
      </c>
      <c r="Z27" s="107">
        <f t="shared" si="2"/>
        <v>24.922662300572252</v>
      </c>
      <c r="AA27" s="106">
        <f t="shared" si="0"/>
        <v>51.853931392071104</v>
      </c>
      <c r="AB27" s="106">
        <f t="shared" si="3"/>
        <v>18.622098882344893</v>
      </c>
      <c r="AC27" s="106">
        <f t="shared" si="4"/>
        <v>15.041839818250802</v>
      </c>
      <c r="AE27" s="147"/>
      <c r="AF27" s="148"/>
    </row>
    <row r="28" spans="1:32" ht="12.75">
      <c r="A28" s="105">
        <v>24</v>
      </c>
      <c r="B28" s="103" t="s">
        <v>132</v>
      </c>
      <c r="C28" s="149" t="s">
        <v>133</v>
      </c>
      <c r="D28" s="143">
        <v>611.234</v>
      </c>
      <c r="E28" s="144">
        <v>614.427</v>
      </c>
      <c r="F28" s="144">
        <v>844.922</v>
      </c>
      <c r="G28" s="144">
        <v>969.998</v>
      </c>
      <c r="H28" s="144">
        <v>1148.443</v>
      </c>
      <c r="I28" s="144">
        <v>1305.901</v>
      </c>
      <c r="J28" s="144">
        <v>1405.845</v>
      </c>
      <c r="K28" s="144">
        <v>1278.757</v>
      </c>
      <c r="L28" s="144">
        <v>1287.455</v>
      </c>
      <c r="M28" s="144">
        <v>1270.134</v>
      </c>
      <c r="N28" s="144">
        <v>1062.231</v>
      </c>
      <c r="O28" s="145">
        <v>1178.109</v>
      </c>
      <c r="P28" s="150">
        <f t="shared" si="1"/>
        <v>12977.456</v>
      </c>
      <c r="Q28" s="143">
        <v>1121.174</v>
      </c>
      <c r="R28" s="144">
        <v>1107.066</v>
      </c>
      <c r="S28" s="144">
        <v>1287.152</v>
      </c>
      <c r="T28" s="144">
        <v>1221.59</v>
      </c>
      <c r="U28" s="144">
        <v>1363.897</v>
      </c>
      <c r="V28" s="144">
        <v>1414.063</v>
      </c>
      <c r="W28" s="144">
        <v>1462</v>
      </c>
      <c r="X28" s="144">
        <v>1365.176</v>
      </c>
      <c r="Y28" s="144">
        <v>1330.788</v>
      </c>
      <c r="Z28" s="107">
        <f t="shared" si="2"/>
        <v>23.301237923553654</v>
      </c>
      <c r="AA28" s="106">
        <f t="shared" si="0"/>
        <v>69.7778838133994</v>
      </c>
      <c r="AB28" s="106">
        <f t="shared" si="3"/>
        <v>16.797621265632955</v>
      </c>
      <c r="AC28" s="106">
        <f t="shared" si="4"/>
        <v>4.680370901021824</v>
      </c>
      <c r="AE28" s="147"/>
      <c r="AF28" s="148"/>
    </row>
    <row r="29" spans="1:32" ht="12.75">
      <c r="A29" s="105">
        <v>25</v>
      </c>
      <c r="B29" s="103" t="s">
        <v>134</v>
      </c>
      <c r="C29" s="149" t="s">
        <v>83</v>
      </c>
      <c r="D29" s="143">
        <v>592.863</v>
      </c>
      <c r="E29" s="144">
        <v>573.869</v>
      </c>
      <c r="F29" s="144">
        <v>825.378</v>
      </c>
      <c r="G29" s="144">
        <v>1086.669</v>
      </c>
      <c r="H29" s="144">
        <v>1122.453</v>
      </c>
      <c r="I29" s="144">
        <v>1225.943</v>
      </c>
      <c r="J29" s="144">
        <v>1342.13</v>
      </c>
      <c r="K29" s="144">
        <v>1401.236</v>
      </c>
      <c r="L29" s="144">
        <v>1181.365</v>
      </c>
      <c r="M29" s="144">
        <v>1181.545</v>
      </c>
      <c r="N29" s="144">
        <v>1023.297</v>
      </c>
      <c r="O29" s="145">
        <v>1032.522</v>
      </c>
      <c r="P29" s="150">
        <f t="shared" si="1"/>
        <v>12589.27</v>
      </c>
      <c r="Q29" s="143">
        <v>1034.342</v>
      </c>
      <c r="R29" s="144">
        <v>959.702</v>
      </c>
      <c r="S29" s="144">
        <v>1093.191</v>
      </c>
      <c r="T29" s="144">
        <v>1189.715</v>
      </c>
      <c r="U29" s="144">
        <v>1213.353</v>
      </c>
      <c r="V29" s="144">
        <v>1299.889</v>
      </c>
      <c r="W29" s="144">
        <v>1419.272</v>
      </c>
      <c r="X29" s="144">
        <v>1462.582</v>
      </c>
      <c r="Y29" s="144">
        <v>1367.629</v>
      </c>
      <c r="Z29" s="107">
        <f t="shared" si="2"/>
        <v>18.047326395282393</v>
      </c>
      <c r="AA29" s="106">
        <f t="shared" si="0"/>
        <v>54.97311895427461</v>
      </c>
      <c r="AB29" s="106">
        <f t="shared" si="3"/>
        <v>7.798746166375303</v>
      </c>
      <c r="AC29" s="106">
        <f t="shared" si="4"/>
        <v>8.274503399086463</v>
      </c>
      <c r="AE29" s="147"/>
      <c r="AF29" s="148"/>
    </row>
    <row r="30" spans="1:32" ht="12.75">
      <c r="A30" s="105">
        <v>26</v>
      </c>
      <c r="B30" s="103" t="s">
        <v>135</v>
      </c>
      <c r="C30" s="149" t="s">
        <v>4</v>
      </c>
      <c r="D30" s="143">
        <v>474.017</v>
      </c>
      <c r="E30" s="144">
        <v>616.427</v>
      </c>
      <c r="F30" s="144">
        <v>848.444</v>
      </c>
      <c r="G30" s="144">
        <v>1131.554</v>
      </c>
      <c r="H30" s="144">
        <v>1196.28</v>
      </c>
      <c r="I30" s="144">
        <v>1227.344</v>
      </c>
      <c r="J30" s="144">
        <v>1308.042</v>
      </c>
      <c r="K30" s="144">
        <v>1362.538</v>
      </c>
      <c r="L30" s="144">
        <v>1295.776</v>
      </c>
      <c r="M30" s="144">
        <v>1257.815</v>
      </c>
      <c r="N30" s="144">
        <v>892.474</v>
      </c>
      <c r="O30" s="145">
        <v>973.338</v>
      </c>
      <c r="P30" s="150">
        <f t="shared" si="1"/>
        <v>12584.049</v>
      </c>
      <c r="Q30" s="143">
        <v>891.826</v>
      </c>
      <c r="R30" s="144">
        <v>923.496</v>
      </c>
      <c r="S30" s="144">
        <v>1093.739</v>
      </c>
      <c r="T30" s="144">
        <v>1349.091</v>
      </c>
      <c r="U30" s="144">
        <v>1392.223</v>
      </c>
      <c r="V30" s="144">
        <v>1411.653</v>
      </c>
      <c r="W30" s="144">
        <v>1516.756</v>
      </c>
      <c r="X30" s="144">
        <v>1610.614</v>
      </c>
      <c r="Y30" s="144">
        <v>1492.612</v>
      </c>
      <c r="Z30" s="107">
        <f t="shared" si="2"/>
        <v>23.48296936436871</v>
      </c>
      <c r="AA30" s="106">
        <f t="shared" si="0"/>
        <v>50.0375988711055</v>
      </c>
      <c r="AB30" s="106">
        <f t="shared" si="3"/>
        <v>16.814601125457006</v>
      </c>
      <c r="AC30" s="106">
        <f t="shared" si="4"/>
        <v>16.479257030886796</v>
      </c>
      <c r="AE30" s="147"/>
      <c r="AF30" s="148"/>
    </row>
    <row r="31" spans="1:32" ht="12.75">
      <c r="A31" s="105">
        <v>27</v>
      </c>
      <c r="B31" s="103" t="s">
        <v>136</v>
      </c>
      <c r="C31" s="149" t="s">
        <v>9</v>
      </c>
      <c r="D31" s="143">
        <v>828.811</v>
      </c>
      <c r="E31" s="144">
        <v>874.035</v>
      </c>
      <c r="F31" s="144">
        <v>1038.436</v>
      </c>
      <c r="G31" s="144">
        <v>1062.271</v>
      </c>
      <c r="H31" s="144">
        <v>894.548</v>
      </c>
      <c r="I31" s="144">
        <v>922.423</v>
      </c>
      <c r="J31" s="144">
        <v>1063.817</v>
      </c>
      <c r="K31" s="144">
        <v>1085.55</v>
      </c>
      <c r="L31" s="144">
        <v>954.97</v>
      </c>
      <c r="M31" s="144">
        <v>1130.89</v>
      </c>
      <c r="N31" s="144">
        <v>1180.38</v>
      </c>
      <c r="O31" s="145">
        <v>1252.971</v>
      </c>
      <c r="P31" s="150">
        <f t="shared" si="1"/>
        <v>12289.101999999997</v>
      </c>
      <c r="Q31" s="143">
        <v>1186.51</v>
      </c>
      <c r="R31" s="144">
        <v>1141.84</v>
      </c>
      <c r="S31" s="144">
        <v>1263.949</v>
      </c>
      <c r="T31" s="144">
        <v>1153.793</v>
      </c>
      <c r="U31" s="144">
        <v>990.876</v>
      </c>
      <c r="V31" s="144">
        <v>983.657</v>
      </c>
      <c r="W31" s="144">
        <v>1135.206</v>
      </c>
      <c r="X31" s="144">
        <v>1124.076</v>
      </c>
      <c r="Y31" s="144">
        <v>1043.023</v>
      </c>
      <c r="Z31" s="107">
        <f t="shared" si="2"/>
        <v>14.877818683873588</v>
      </c>
      <c r="AA31" s="106">
        <f t="shared" si="0"/>
        <v>31.04448940313327</v>
      </c>
      <c r="AB31" s="106">
        <f t="shared" si="3"/>
        <v>8.651026902219394</v>
      </c>
      <c r="AC31" s="106">
        <f t="shared" si="4"/>
        <v>6.377142687794524</v>
      </c>
      <c r="AE31" s="147"/>
      <c r="AF31" s="148"/>
    </row>
    <row r="32" spans="1:32" ht="12.75">
      <c r="A32" s="105">
        <v>28</v>
      </c>
      <c r="B32" s="103" t="s">
        <v>137</v>
      </c>
      <c r="C32" s="149" t="s">
        <v>138</v>
      </c>
      <c r="D32" s="143">
        <v>559.565</v>
      </c>
      <c r="E32" s="144">
        <v>618.061</v>
      </c>
      <c r="F32" s="144">
        <v>791.995</v>
      </c>
      <c r="G32" s="144">
        <v>993.368</v>
      </c>
      <c r="H32" s="144">
        <v>1091.652</v>
      </c>
      <c r="I32" s="144">
        <v>1199.588</v>
      </c>
      <c r="J32" s="144">
        <v>1288.914</v>
      </c>
      <c r="K32" s="144">
        <v>1293.804</v>
      </c>
      <c r="L32" s="144">
        <v>1181.057</v>
      </c>
      <c r="M32" s="144">
        <v>1164.616</v>
      </c>
      <c r="N32" s="144">
        <v>965.053</v>
      </c>
      <c r="O32" s="145">
        <v>997.601</v>
      </c>
      <c r="P32" s="150">
        <f t="shared" si="1"/>
        <v>12145.274000000001</v>
      </c>
      <c r="Q32" s="143">
        <v>935.926</v>
      </c>
      <c r="R32" s="144">
        <v>880.749</v>
      </c>
      <c r="S32" s="144">
        <v>1052.142</v>
      </c>
      <c r="T32" s="144">
        <v>1192.94</v>
      </c>
      <c r="U32" s="144">
        <v>1240.677</v>
      </c>
      <c r="V32" s="144">
        <v>1331.242</v>
      </c>
      <c r="W32" s="144">
        <v>1462.165</v>
      </c>
      <c r="X32" s="144">
        <v>1449.88</v>
      </c>
      <c r="Y32" s="144">
        <v>1358.331</v>
      </c>
      <c r="Z32" s="107">
        <f t="shared" si="2"/>
        <v>20.914251091483216</v>
      </c>
      <c r="AA32" s="106">
        <f t="shared" si="0"/>
        <v>45.653250041505444</v>
      </c>
      <c r="AB32" s="106">
        <f t="shared" si="3"/>
        <v>14.621257696504419</v>
      </c>
      <c r="AC32" s="106">
        <f t="shared" si="4"/>
        <v>13.459917237348161</v>
      </c>
      <c r="AE32" s="147"/>
      <c r="AF32" s="148"/>
    </row>
    <row r="33" spans="1:32" ht="12.75">
      <c r="A33" s="105">
        <v>29</v>
      </c>
      <c r="B33" s="103" t="s">
        <v>66</v>
      </c>
      <c r="C33" s="149" t="s">
        <v>8</v>
      </c>
      <c r="D33" s="143">
        <v>435.868</v>
      </c>
      <c r="E33" s="144">
        <v>570.046</v>
      </c>
      <c r="F33" s="144">
        <v>741.655</v>
      </c>
      <c r="G33" s="144">
        <v>1016.77</v>
      </c>
      <c r="H33" s="144">
        <v>1209.214</v>
      </c>
      <c r="I33" s="144">
        <v>1317.806</v>
      </c>
      <c r="J33" s="144">
        <v>1489.729</v>
      </c>
      <c r="K33" s="144">
        <v>1428.909</v>
      </c>
      <c r="L33" s="144">
        <v>1202.868</v>
      </c>
      <c r="M33" s="144">
        <v>1146.855</v>
      </c>
      <c r="N33" s="144">
        <v>736.61</v>
      </c>
      <c r="O33" s="151">
        <v>803.961</v>
      </c>
      <c r="P33" s="150">
        <f t="shared" si="1"/>
        <v>12100.291000000001</v>
      </c>
      <c r="Q33" s="143">
        <v>665.367</v>
      </c>
      <c r="R33" s="144">
        <v>742.486</v>
      </c>
      <c r="S33" s="144">
        <v>873.834</v>
      </c>
      <c r="T33" s="144">
        <v>1213.989</v>
      </c>
      <c r="U33" s="144">
        <v>1394.216</v>
      </c>
      <c r="V33" s="144">
        <v>1478.873</v>
      </c>
      <c r="W33" s="144">
        <v>1690.622</v>
      </c>
      <c r="X33" s="144">
        <v>1640.346</v>
      </c>
      <c r="Y33" s="144">
        <v>1466.134</v>
      </c>
      <c r="Z33" s="107">
        <f t="shared" si="2"/>
        <v>18.62346905007135</v>
      </c>
      <c r="AA33" s="106">
        <f t="shared" si="0"/>
        <v>30.56348561916582</v>
      </c>
      <c r="AB33" s="106">
        <f t="shared" si="3"/>
        <v>15.33070526188065</v>
      </c>
      <c r="AC33" s="106">
        <f t="shared" si="4"/>
        <v>16.391969343244938</v>
      </c>
      <c r="AE33" s="147"/>
      <c r="AF33" s="148"/>
    </row>
    <row r="34" spans="1:32" ht="12.75">
      <c r="A34" s="108">
        <v>30</v>
      </c>
      <c r="B34" s="109" t="s">
        <v>139</v>
      </c>
      <c r="C34" s="152" t="s">
        <v>7</v>
      </c>
      <c r="D34" s="153">
        <v>395.307</v>
      </c>
      <c r="E34" s="154">
        <v>429.938</v>
      </c>
      <c r="F34" s="154">
        <v>681.7</v>
      </c>
      <c r="G34" s="154">
        <v>928.978</v>
      </c>
      <c r="H34" s="154">
        <v>1092.265</v>
      </c>
      <c r="I34" s="154">
        <v>1141.545</v>
      </c>
      <c r="J34" s="154">
        <v>1218.48</v>
      </c>
      <c r="K34" s="154">
        <v>1151.709</v>
      </c>
      <c r="L34" s="154">
        <v>1193.34</v>
      </c>
      <c r="M34" s="154">
        <v>1234.035</v>
      </c>
      <c r="N34" s="154">
        <v>829.106</v>
      </c>
      <c r="O34" s="155">
        <v>793.519</v>
      </c>
      <c r="P34" s="156">
        <f t="shared" si="1"/>
        <v>11089.921999999999</v>
      </c>
      <c r="Q34" s="153">
        <v>730.424</v>
      </c>
      <c r="R34" s="154">
        <v>713.668</v>
      </c>
      <c r="S34" s="154">
        <v>954.656</v>
      </c>
      <c r="T34" s="154">
        <v>1068.953</v>
      </c>
      <c r="U34" s="154">
        <v>1282.177</v>
      </c>
      <c r="V34" s="154">
        <v>1281.346</v>
      </c>
      <c r="W34" s="154">
        <v>1427.292</v>
      </c>
      <c r="X34" s="154">
        <v>1396.874</v>
      </c>
      <c r="Y34" s="154">
        <v>1376.292</v>
      </c>
      <c r="Z34" s="110">
        <f t="shared" si="2"/>
        <v>24.272517988617402</v>
      </c>
      <c r="AA34" s="110">
        <f t="shared" si="0"/>
        <v>59.17953209971165</v>
      </c>
      <c r="AB34" s="110">
        <f t="shared" si="3"/>
        <v>14.850442078318249</v>
      </c>
      <c r="AC34" s="110">
        <f t="shared" si="4"/>
        <v>17.873546139234442</v>
      </c>
      <c r="AE34" s="147"/>
      <c r="AF34" s="148"/>
    </row>
    <row r="35" spans="1:31" ht="12.75">
      <c r="A35" s="183" t="s">
        <v>111</v>
      </c>
      <c r="B35" s="183"/>
      <c r="C35" s="183"/>
      <c r="D35" s="183"/>
      <c r="E35" s="183"/>
      <c r="F35" s="183"/>
      <c r="G35" s="183"/>
      <c r="H35" s="183"/>
      <c r="I35" s="183"/>
      <c r="J35" s="183"/>
      <c r="K35" s="183"/>
      <c r="L35" s="183"/>
      <c r="M35" s="183"/>
      <c r="N35" s="183"/>
      <c r="O35" s="183"/>
      <c r="P35" s="183"/>
      <c r="Q35" s="183"/>
      <c r="R35" s="183"/>
      <c r="S35" s="183"/>
      <c r="T35" s="183"/>
      <c r="U35" s="183"/>
      <c r="V35" s="183"/>
      <c r="W35" s="183"/>
      <c r="X35" s="183"/>
      <c r="Y35" s="183"/>
      <c r="Z35" s="183"/>
      <c r="AA35" s="183"/>
      <c r="AB35" s="183"/>
      <c r="AC35" s="183"/>
      <c r="AE35" s="141"/>
    </row>
    <row r="36" spans="1:31" ht="12.75">
      <c r="A36" s="12" t="s">
        <v>148</v>
      </c>
      <c r="AE36" s="141"/>
    </row>
    <row r="37" spans="1:31" ht="12.75">
      <c r="A37" s="171" t="s">
        <v>93</v>
      </c>
      <c r="B37" s="171"/>
      <c r="C37" s="171"/>
      <c r="D37" s="171"/>
      <c r="E37" s="171"/>
      <c r="F37" s="171"/>
      <c r="G37" s="171"/>
      <c r="H37" s="171"/>
      <c r="I37" s="171"/>
      <c r="J37" s="171"/>
      <c r="K37" s="171"/>
      <c r="L37" s="171"/>
      <c r="M37" s="171"/>
      <c r="N37" s="171"/>
      <c r="O37" s="171"/>
      <c r="P37" s="171"/>
      <c r="Q37" s="171"/>
      <c r="R37" s="171"/>
      <c r="S37" s="171"/>
      <c r="T37" s="171"/>
      <c r="U37" s="171"/>
      <c r="V37" s="171"/>
      <c r="W37" s="171"/>
      <c r="X37" s="171"/>
      <c r="Y37" s="171"/>
      <c r="Z37" s="171"/>
      <c r="AA37" s="171"/>
      <c r="AB37" s="171"/>
      <c r="AC37" s="171"/>
      <c r="AE37" s="141"/>
    </row>
    <row r="38" ht="12.75">
      <c r="AE38" s="141"/>
    </row>
    <row r="41" spans="4:6" ht="12.75">
      <c r="D41" s="157"/>
      <c r="E41" s="157"/>
      <c r="F41" s="157"/>
    </row>
    <row r="42" spans="4:6" ht="12.75" customHeight="1">
      <c r="D42" s="157"/>
      <c r="E42" s="157"/>
      <c r="F42" s="157"/>
    </row>
    <row r="43" spans="5:6" ht="12.75">
      <c r="E43" s="162"/>
      <c r="F43" s="162"/>
    </row>
    <row r="44" spans="5:6" ht="12.75">
      <c r="E44" s="162"/>
      <c r="F44" s="162"/>
    </row>
    <row r="45" spans="4:6" ht="12.75">
      <c r="D45" s="167"/>
      <c r="E45" s="162"/>
      <c r="F45" s="162"/>
    </row>
    <row r="46" spans="4:6" ht="12.75">
      <c r="D46" s="162"/>
      <c r="E46" s="162"/>
      <c r="F46" s="162"/>
    </row>
    <row r="48" spans="4:6" ht="12.75">
      <c r="D48" s="163"/>
      <c r="E48" s="166"/>
      <c r="F48" s="166"/>
    </row>
    <row r="62" spans="4:6" ht="12.75">
      <c r="D62" s="111"/>
      <c r="E62" s="164"/>
      <c r="F62" s="164"/>
    </row>
    <row r="68" spans="4:6" ht="12.75">
      <c r="D68" s="163"/>
      <c r="E68" s="166"/>
      <c r="F68" s="166"/>
    </row>
    <row r="73" spans="4:6" ht="12.75">
      <c r="D73" s="111"/>
      <c r="E73" s="165"/>
      <c r="F73" s="165"/>
    </row>
  </sheetData>
  <mergeCells count="14">
    <mergeCell ref="A35:AC35"/>
    <mergeCell ref="A37:AC37"/>
    <mergeCell ref="A1:AC1"/>
    <mergeCell ref="A2:AC2"/>
    <mergeCell ref="A3:A4"/>
    <mergeCell ref="B3:B4"/>
    <mergeCell ref="C3:C4"/>
    <mergeCell ref="D3:O3"/>
    <mergeCell ref="P3:P4"/>
    <mergeCell ref="Z3:Z4"/>
    <mergeCell ref="AA3:AA4"/>
    <mergeCell ref="AC3:AC4"/>
    <mergeCell ref="Q3:Y3"/>
    <mergeCell ref="AB3:AB4"/>
  </mergeCells>
  <printOptions/>
  <pageMargins left="0.75" right="0.75" top="1" bottom="1" header="0.5" footer="0.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Damien Collet</dc:creator>
  <cp:keywords/>
  <dc:description/>
  <cp:lastModifiedBy>Julien Tardivon</cp:lastModifiedBy>
  <cp:lastPrinted>2021-04-24T19:41:55Z</cp:lastPrinted>
  <dcterms:created xsi:type="dcterms:W3CDTF">2007-08-09T07:28:07Z</dcterms:created>
  <dcterms:modified xsi:type="dcterms:W3CDTF">2024-04-05T14:23:29Z</dcterms:modified>
  <cp:category/>
  <cp:version/>
  <cp:contentType/>
  <cp:contentStatus/>
</cp:coreProperties>
</file>