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8" yWindow="65428" windowWidth="23256" windowHeight="12576" tabRatio="776" activeTab="1"/>
  </bookViews>
  <sheets>
    <sheet name="Map 1" sheetId="37" r:id="rId1"/>
    <sheet name="Figure 1" sheetId="35" r:id="rId2"/>
    <sheet name="Figure 2" sheetId="16" r:id="rId3"/>
    <sheet name="Table 1" sheetId="41" r:id="rId4"/>
    <sheet name="Figure 3" sheetId="47" r:id="rId5"/>
    <sheet name="Figure 4" sheetId="6" r:id="rId6"/>
  </sheets>
  <definedNames/>
  <calcPr calcId="191029"/>
  <extLst/>
</workbook>
</file>

<file path=xl/sharedStrings.xml><?xml version="1.0" encoding="utf-8"?>
<sst xmlns="http://schemas.openxmlformats.org/spreadsheetml/2006/main" count="385" uniqueCount="145">
  <si>
    <t>France</t>
  </si>
  <si>
    <t>Denmark</t>
  </si>
  <si>
    <t>Bulgaria</t>
  </si>
  <si>
    <t>Cyprus</t>
  </si>
  <si>
    <t>Romania</t>
  </si>
  <si>
    <t>Portugal</t>
  </si>
  <si>
    <t>Greece</t>
  </si>
  <si>
    <t>Luxembourg</t>
  </si>
  <si>
    <t>Spain</t>
  </si>
  <si>
    <t>Hungary</t>
  </si>
  <si>
    <t>Poland</t>
  </si>
  <si>
    <t>Belgium</t>
  </si>
  <si>
    <t>Lithuania</t>
  </si>
  <si>
    <t>Latvia</t>
  </si>
  <si>
    <t>Slovakia</t>
  </si>
  <si>
    <t>Finland</t>
  </si>
  <si>
    <t>Netherlands</t>
  </si>
  <si>
    <t>Croatia</t>
  </si>
  <si>
    <t>Ireland</t>
  </si>
  <si>
    <t>Slovenia</t>
  </si>
  <si>
    <t>Malta</t>
  </si>
  <si>
    <t>Austria</t>
  </si>
  <si>
    <t>Estonia</t>
  </si>
  <si>
    <t>Czechia</t>
  </si>
  <si>
    <t>Italy</t>
  </si>
  <si>
    <t>Total</t>
  </si>
  <si>
    <t>1st</t>
  </si>
  <si>
    <t>2nd</t>
  </si>
  <si>
    <t>3rd</t>
  </si>
  <si>
    <t>4th</t>
  </si>
  <si>
    <t>5th</t>
  </si>
  <si>
    <t>Sweden</t>
  </si>
  <si>
    <t>Germany</t>
  </si>
  <si>
    <t>Norway</t>
  </si>
  <si>
    <t>Bookmark:</t>
  </si>
  <si>
    <t>Serbia</t>
  </si>
  <si>
    <t>Germany (¹)</t>
  </si>
  <si>
    <t>France (¹)</t>
  </si>
  <si>
    <t>Sweden (¹)</t>
  </si>
  <si>
    <t>Sport statistics — 2023</t>
  </si>
  <si>
    <t>2020</t>
  </si>
  <si>
    <t>:</t>
  </si>
  <si>
    <t>Data not available</t>
  </si>
  <si>
    <t>(in PPS)</t>
  </si>
  <si>
    <t>Class</t>
  </si>
  <si>
    <t>Classes:</t>
  </si>
  <si>
    <t>Montenegro</t>
  </si>
  <si>
    <t>Household expenditure on sporting goods and services</t>
  </si>
  <si>
    <t/>
  </si>
  <si>
    <t>Türkiye</t>
  </si>
  <si>
    <t>&lt; 90</t>
  </si>
  <si>
    <t>≥ 500</t>
  </si>
  <si>
    <t>90 - &lt; 180</t>
  </si>
  <si>
    <t>Source: Eurostat (online data code: sprt_pcs_hbs)</t>
  </si>
  <si>
    <t xml:space="preserve">Map 1: Mean household expenditure on sporting goods and services, 2020
</t>
  </si>
  <si>
    <t>Major durables for outdoor recreation</t>
  </si>
  <si>
    <t>CP0921</t>
  </si>
  <si>
    <t>Major durables for indoor recreation</t>
  </si>
  <si>
    <t>Maintenance and repair of other major durables for recreation and culture</t>
  </si>
  <si>
    <t>Equipment for sport, camping and open-air recreation</t>
  </si>
  <si>
    <t>Recreational and sporting services</t>
  </si>
  <si>
    <t>CP0923</t>
  </si>
  <si>
    <t>CP0932</t>
  </si>
  <si>
    <t>CP0941</t>
  </si>
  <si>
    <t>CP09222</t>
  </si>
  <si>
    <t>(%, share of all household sporting expenditure)</t>
  </si>
  <si>
    <t>https://ec.europa.eu/eurostat/databrowser/bookmark/1faa6e3b-a3e3-4ac1-bb7b-341fccb7f391?lang=en</t>
  </si>
  <si>
    <t>https://ec.europa.eu/eurostat/databrowser/bookmark/d132e291-1f60-4bcb-adbc-b59a4943c21a?lang=en</t>
  </si>
  <si>
    <t>Spain (¹)</t>
  </si>
  <si>
    <t>Norway (¹)</t>
  </si>
  <si>
    <t>Germany (¹)(²)</t>
  </si>
  <si>
    <t>Netherlands (²)</t>
  </si>
  <si>
    <t>Montenegro (³)</t>
  </si>
  <si>
    <t>https://ec.europa.eu/eurostat/databrowser/bookmark/f4090515-9d29-4791-83a9-182397d0b3b0?lang=en</t>
  </si>
  <si>
    <t>Figure 2: Mean household expenditure on sporting goods and services, by broad expenditure purpose, 2020</t>
  </si>
  <si>
    <t>Netherlands (¹)</t>
  </si>
  <si>
    <t>Montenegro (²)</t>
  </si>
  <si>
    <t xml:space="preserve">Note: Data for Ireland, Portugal, Romania, Finland and Sweden not available for 2020.  </t>
  </si>
  <si>
    <t xml:space="preserve">(¹) estimated. </t>
  </si>
  <si>
    <t xml:space="preserve">(²) low reliability. </t>
  </si>
  <si>
    <t xml:space="preserve">Source: Eurostat (online data code: sprt_pcs_hbs) </t>
  </si>
  <si>
    <t>https://ec.europa.eu/eurostat/databrowser/bookmark/4b618838-344e-4e6f-a6bd-d337ce675a19?lang=en</t>
  </si>
  <si>
    <t>Equipment for sport</t>
  </si>
  <si>
    <t>Equipment for camping and open-air recreation</t>
  </si>
  <si>
    <t>Repair of equipment for sport, camping and open-air recreation</t>
  </si>
  <si>
    <t>Recreational and sporting services - Attendance</t>
  </si>
  <si>
    <t>Recreational and sporting services - Participation</t>
  </si>
  <si>
    <t>Table 1: Distribution of mean household expenditure on sporting goods and services, by expenditure purpose, 2020</t>
  </si>
  <si>
    <t xml:space="preserve">(²) Low reliability. </t>
  </si>
  <si>
    <t xml:space="preserve">(¹) Estimated. </t>
  </si>
  <si>
    <t xml:space="preserve">Source: Eurostat (online data code: sprt_pcs_qnt) </t>
  </si>
  <si>
    <t>https://ec.europa.eu/eurostat/databrowser/bookmark/d2631377-d1b1-4a82-ac1d-d4bd8980d518?lang=en</t>
  </si>
  <si>
    <t>(²) Data by quintile: low reliability.</t>
  </si>
  <si>
    <t>(³) First quintile: low reliability.</t>
  </si>
  <si>
    <t>(⁴) Second quintile: low reliability.</t>
  </si>
  <si>
    <t>(⁵) Third quintile: low reliability.</t>
  </si>
  <si>
    <t>(⁶) Fourth quintile: low reliability.</t>
  </si>
  <si>
    <t>Cyprus (²)</t>
  </si>
  <si>
    <t>Lithuania (²)</t>
  </si>
  <si>
    <t>Malta (²)</t>
  </si>
  <si>
    <t>Slovenia (³)</t>
  </si>
  <si>
    <t>Belgium (⁴)</t>
  </si>
  <si>
    <t>Denmark (³)(⁴)</t>
  </si>
  <si>
    <t>Estonia (⁴)</t>
  </si>
  <si>
    <t>Greece (³)(⁴)</t>
  </si>
  <si>
    <t>Croatia (⁵)</t>
  </si>
  <si>
    <t>Serbia (⁵)</t>
  </si>
  <si>
    <t>Bulgaria (⁶)</t>
  </si>
  <si>
    <t>Latvia (⁵)(⁶)</t>
  </si>
  <si>
    <t>Luxembourg (⁴)(⁶)</t>
  </si>
  <si>
    <t>Hungary (⁵)(⁶)</t>
  </si>
  <si>
    <t>180 - &lt; 300</t>
  </si>
  <si>
    <t>300 - &lt; 500</t>
  </si>
  <si>
    <t xml:space="preserve">Note: Czechia and Italy: data not available for quintiles. Ireland, Portugal, Romania, Finland and Sweden: data not available. 
</t>
  </si>
  <si>
    <t xml:space="preserve">Note: data for Ireland, Portugal, Romania, Finland and Sweden not available.  </t>
  </si>
  <si>
    <t xml:space="preserve">Data for Ireland, Portugal, Romania, Finland and Sweden: not available.  </t>
  </si>
  <si>
    <t xml:space="preserve">(¹) 2015: estimated. </t>
  </si>
  <si>
    <t xml:space="preserve">(²) 2020: estimated. </t>
  </si>
  <si>
    <t xml:space="preserve">(³) 2020: low reliability. </t>
  </si>
  <si>
    <t>Note: Member States are ordered according to the mean consumption expenditure per adult equivalent in 2020.</t>
  </si>
  <si>
    <r>
      <t>Source:</t>
    </r>
    <r>
      <rPr>
        <sz val="10"/>
        <color theme="1"/>
        <rFont val="Arial"/>
        <family val="2"/>
      </rPr>
      <t xml:space="preserve"> Eurostat (online data code: sprt_pcs_hbs)</t>
    </r>
  </si>
  <si>
    <t>https://ec.europa.eu/eurostat/databrowser/bookmark/ea35ce33-3c22-4d90-a651-ca4f0c19f2f5?lang=en</t>
  </si>
  <si>
    <t>(%)</t>
  </si>
  <si>
    <t>France (¹)(²)</t>
  </si>
  <si>
    <t>Cyprus (¹)</t>
  </si>
  <si>
    <t>Malta (¹)</t>
  </si>
  <si>
    <t>Malta (¹)(²)</t>
  </si>
  <si>
    <t>Cyprus (¹)(²)</t>
  </si>
  <si>
    <t>Germany (²)</t>
  </si>
  <si>
    <t>(²) Sporting goods and services: estimated.</t>
  </si>
  <si>
    <t>Household sporting expenditure</t>
  </si>
  <si>
    <t xml:space="preserve">(¹) Estimated.  </t>
  </si>
  <si>
    <t>(³) Low reliability.</t>
  </si>
  <si>
    <t>Total Household Expenditure</t>
  </si>
  <si>
    <t>% food and housing expenditure</t>
  </si>
  <si>
    <t>% sporting goods and services</t>
  </si>
  <si>
    <t xml:space="preserve">Figure 4: Mean household expenditure on sporting goods and services, by income quintile, 2020
</t>
  </si>
  <si>
    <t xml:space="preserve">Source: Eurostat (online data code: sprt_pcs_hbs and hbs_exp_t121) </t>
  </si>
  <si>
    <t>https://ec.europa.eu/eurostat/databrowser/bookmark/9fde6afe-ceef-4217-81a2-193ab7f9de49?lang=en</t>
  </si>
  <si>
    <t>HBS 2020</t>
  </si>
  <si>
    <t>HBS 2015</t>
  </si>
  <si>
    <t xml:space="preserve">Figure 1: Mean household expenditure on sporting goods and services, HBS 2020 and HBS 2015 
</t>
  </si>
  <si>
    <t>Ratio between mean household food and housing expenditure and mean household sporting expenditure</t>
  </si>
  <si>
    <t>Household food and non-alcoholic beverages expenditure and housing, water, electricity, gas and other fuels expenditure</t>
  </si>
  <si>
    <t xml:space="preserve">Figure 3: Ratio between mean household food and housing expenditure and mean household sporting goods and services expenditure,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</si>
</sst>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_i"/>
    <numFmt numFmtId="170" formatCode="#,##0_i"/>
    <numFmt numFmtId="171" formatCode="0.0%"/>
    <numFmt numFmtId="172" formatCode="#\ ##0"/>
  </numFmts>
  <fonts count="3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color rgb="FF59595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/>
      <right style="thin"/>
      <top style="thin"/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9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0" applyNumberFormat="0" applyBorder="0" applyAlignment="0" applyProtection="0"/>
    <xf numFmtId="0" fontId="7" fillId="2" borderId="1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1" applyNumberFormat="0" applyAlignment="0" applyProtection="0"/>
    <xf numFmtId="0" fontId="12" fillId="5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169" fontId="22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15" fillId="2" borderId="5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0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" fillId="0" borderId="0">
      <alignment/>
      <protection/>
    </xf>
  </cellStyleXfs>
  <cellXfs count="124">
    <xf numFmtId="0" fontId="0" fillId="0" borderId="0" xfId="0" applyAlignment="1">
      <alignment vertical="center"/>
    </xf>
    <xf numFmtId="0" fontId="21" fillId="11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11" borderId="0" xfId="0" applyFont="1" applyFill="1" applyBorder="1" applyAlignment="1">
      <alignment vertical="center"/>
    </xf>
    <xf numFmtId="0" fontId="23" fillId="11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4" fillId="11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6" fillId="11" borderId="0" xfId="0" applyFont="1" applyFill="1" applyBorder="1" applyAlignment="1">
      <alignment horizontal="center" vertical="center"/>
    </xf>
    <xf numFmtId="0" fontId="23" fillId="11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11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3" fontId="22" fillId="0" borderId="0" xfId="69" applyNumberFormat="1" applyFont="1" applyFill="1" applyBorder="1" applyAlignment="1">
      <alignment horizontal="right"/>
    </xf>
    <xf numFmtId="0" fontId="27" fillId="11" borderId="0" xfId="0" applyFont="1" applyFill="1" applyBorder="1" applyAlignment="1">
      <alignment vertical="center"/>
    </xf>
    <xf numFmtId="3" fontId="23" fillId="11" borderId="0" xfId="69" applyNumberFormat="1" applyFont="1" applyFill="1" applyBorder="1" applyAlignment="1">
      <alignment horizontal="right"/>
    </xf>
    <xf numFmtId="0" fontId="1" fillId="0" borderId="0" xfId="86" applyFont="1" applyFill="1">
      <alignment/>
      <protection/>
    </xf>
    <xf numFmtId="0" fontId="1" fillId="11" borderId="0" xfId="0" applyFont="1" applyFill="1" applyBorder="1" applyAlignment="1">
      <alignment vertical="center"/>
    </xf>
    <xf numFmtId="1" fontId="1" fillId="0" borderId="0" xfId="86" applyNumberFormat="1" applyFont="1" applyFill="1">
      <alignment/>
      <protection/>
    </xf>
    <xf numFmtId="0" fontId="21" fillId="0" borderId="0" xfId="86" applyFont="1" applyFill="1">
      <alignment/>
      <protection/>
    </xf>
    <xf numFmtId="0" fontId="1" fillId="0" borderId="0" xfId="87" applyFont="1" applyFill="1" applyAlignment="1">
      <alignment horizontal="right" vertical="center"/>
      <protection/>
    </xf>
    <xf numFmtId="1" fontId="21" fillId="0" borderId="0" xfId="86" applyNumberFormat="1" applyFont="1" applyFill="1">
      <alignment/>
      <protection/>
    </xf>
    <xf numFmtId="1" fontId="22" fillId="11" borderId="0" xfId="0" applyNumberFormat="1" applyFont="1" applyFill="1" applyBorder="1" applyAlignment="1">
      <alignment horizontal="right" vertical="center"/>
    </xf>
    <xf numFmtId="166" fontId="23" fillId="0" borderId="0" xfId="86" applyNumberFormat="1" applyFont="1" applyFill="1">
      <alignment/>
      <protection/>
    </xf>
    <xf numFmtId="0" fontId="1" fillId="12" borderId="9" xfId="86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left" wrapText="1"/>
    </xf>
    <xf numFmtId="0" fontId="28" fillId="11" borderId="0" xfId="0" applyFont="1" applyFill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" fillId="11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7" fillId="11" borderId="0" xfId="0" applyFont="1" applyFill="1" applyBorder="1" applyAlignment="1">
      <alignment horizontal="right"/>
    </xf>
    <xf numFmtId="0" fontId="22" fillId="0" borderId="0" xfId="84" applyFont="1">
      <alignment/>
      <protection/>
    </xf>
    <xf numFmtId="0" fontId="22" fillId="0" borderId="0" xfId="84" applyFont="1" applyFill="1">
      <alignment/>
      <protection/>
    </xf>
    <xf numFmtId="0" fontId="22" fillId="11" borderId="0" xfId="0" applyFont="1" applyFill="1" applyBorder="1" applyAlignment="1">
      <alignment horizontal="right" vertical="center"/>
    </xf>
    <xf numFmtId="171" fontId="22" fillId="0" borderId="0" xfId="15" applyNumberFormat="1" applyFont="1"/>
    <xf numFmtId="0" fontId="22" fillId="0" borderId="0" xfId="84" applyFont="1" applyAlignment="1">
      <alignment horizontal="left"/>
      <protection/>
    </xf>
    <xf numFmtId="0" fontId="1" fillId="0" borderId="0" xfId="84" applyFont="1" applyFill="1" applyBorder="1" applyAlignment="1">
      <alignment horizontal="left"/>
      <protection/>
    </xf>
    <xf numFmtId="0" fontId="2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7" fillId="1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left"/>
    </xf>
    <xf numFmtId="169" fontId="1" fillId="11" borderId="0" xfId="0" applyNumberFormat="1" applyFont="1" applyFill="1" applyBorder="1" applyAlignment="1">
      <alignment horizontal="left"/>
    </xf>
    <xf numFmtId="169" fontId="1" fillId="11" borderId="0" xfId="69" applyNumberFormat="1" applyFont="1" applyFill="1" applyBorder="1" applyAlignment="1">
      <alignment horizontal="right"/>
    </xf>
    <xf numFmtId="169" fontId="1" fillId="11" borderId="0" xfId="69" applyFont="1" applyFill="1" applyBorder="1" applyAlignment="1">
      <alignment horizontal="right"/>
    </xf>
    <xf numFmtId="169" fontId="1" fillId="0" borderId="0" xfId="69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1" fillId="11" borderId="0" xfId="0" applyFont="1" applyFill="1" applyAlignment="1" quotePrefix="1">
      <alignment/>
    </xf>
    <xf numFmtId="0" fontId="1" fillId="11" borderId="0" xfId="0" applyFont="1" applyFill="1" applyAlignment="1" quotePrefix="1">
      <alignment wrapText="1"/>
    </xf>
    <xf numFmtId="0" fontId="1" fillId="11" borderId="0" xfId="90" applyFont="1" applyFill="1">
      <alignment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1" fillId="11" borderId="0" xfId="90" applyFont="1" applyFill="1" applyBorder="1">
      <alignment/>
      <protection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166" fontId="22" fillId="0" borderId="0" xfId="0" applyNumberFormat="1" applyFont="1" applyAlignment="1">
      <alignment vertical="center"/>
    </xf>
    <xf numFmtId="0" fontId="24" fillId="0" borderId="12" xfId="0" applyFont="1" applyBorder="1" applyAlignment="1">
      <alignment horizontal="left"/>
    </xf>
    <xf numFmtId="2" fontId="22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1" fontId="22" fillId="0" borderId="0" xfId="0" applyNumberFormat="1" applyFont="1" applyAlignment="1">
      <alignment vertical="center"/>
    </xf>
    <xf numFmtId="0" fontId="24" fillId="0" borderId="14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170" fontId="22" fillId="0" borderId="0" xfId="0" applyNumberFormat="1" applyFont="1" applyBorder="1" applyAlignment="1">
      <alignment horizontal="right" indent="5"/>
    </xf>
    <xf numFmtId="0" fontId="22" fillId="11" borderId="0" xfId="57" applyFont="1" applyFill="1" applyAlignment="1">
      <alignment horizontal="left"/>
      <protection/>
    </xf>
    <xf numFmtId="0" fontId="22" fillId="11" borderId="0" xfId="57" applyFont="1" applyFill="1">
      <alignment/>
      <protection/>
    </xf>
    <xf numFmtId="0" fontId="1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 horizontal="right"/>
      <protection/>
    </xf>
    <xf numFmtId="3" fontId="1" fillId="0" borderId="0" xfId="57" applyNumberFormat="1" applyFont="1" applyFill="1" applyBorder="1" applyAlignment="1">
      <alignment horizontal="right"/>
      <protection/>
    </xf>
    <xf numFmtId="166" fontId="22" fillId="11" borderId="0" xfId="57" applyNumberFormat="1" applyFont="1" applyFill="1">
      <alignment/>
      <protection/>
    </xf>
    <xf numFmtId="0" fontId="21" fillId="0" borderId="0" xfId="57" applyFont="1" applyFill="1" applyBorder="1" applyAlignment="1">
      <alignment horizontal="center"/>
      <protection/>
    </xf>
    <xf numFmtId="3" fontId="22" fillId="11" borderId="0" xfId="57" applyNumberFormat="1" applyFont="1" applyFill="1">
      <alignment/>
      <protection/>
    </xf>
    <xf numFmtId="0" fontId="22" fillId="0" borderId="0" xfId="57" applyFont="1" applyFill="1" applyBorder="1">
      <alignment/>
      <protection/>
    </xf>
    <xf numFmtId="0" fontId="1" fillId="11" borderId="0" xfId="0" applyFont="1" applyFill="1" applyBorder="1" applyAlignment="1">
      <alignment vertical="center"/>
    </xf>
    <xf numFmtId="0" fontId="24" fillId="1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13" borderId="12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2" fillId="0" borderId="0" xfId="91" applyFont="1" applyAlignment="1">
      <alignment horizontal="center" vertical="center" wrapText="1"/>
      <protection/>
    </xf>
    <xf numFmtId="0" fontId="22" fillId="0" borderId="0" xfId="91" applyFont="1" applyBorder="1" applyAlignment="1">
      <alignment horizontal="center" vertical="center" wrapText="1"/>
      <protection/>
    </xf>
    <xf numFmtId="0" fontId="22" fillId="0" borderId="0" xfId="91" applyFont="1">
      <alignment/>
      <protection/>
    </xf>
    <xf numFmtId="0" fontId="22" fillId="0" borderId="0" xfId="91" applyFont="1" applyAlignment="1">
      <alignment vertical="center" wrapText="1"/>
      <protection/>
    </xf>
    <xf numFmtId="1" fontId="22" fillId="0" borderId="0" xfId="91" applyNumberFormat="1" applyFont="1" applyBorder="1" applyAlignment="1">
      <alignment horizontal="center"/>
      <protection/>
    </xf>
    <xf numFmtId="172" fontId="22" fillId="11" borderId="0" xfId="0" applyNumberFormat="1" applyFont="1" applyFill="1" applyBorder="1" applyAlignment="1">
      <alignment horizontal="center"/>
    </xf>
    <xf numFmtId="166" fontId="22" fillId="0" borderId="0" xfId="91" applyNumberFormat="1" applyFont="1" applyBorder="1" applyAlignment="1">
      <alignment horizontal="center"/>
      <protection/>
    </xf>
    <xf numFmtId="1" fontId="22" fillId="0" borderId="0" xfId="91" applyNumberFormat="1" applyFont="1" applyAlignment="1">
      <alignment horizontal="center"/>
      <protection/>
    </xf>
    <xf numFmtId="166" fontId="22" fillId="0" borderId="0" xfId="91" applyNumberFormat="1" applyFont="1">
      <alignment/>
      <protection/>
    </xf>
    <xf numFmtId="0" fontId="22" fillId="0" borderId="0" xfId="91" applyFont="1" applyAlignment="1">
      <alignment/>
      <protection/>
    </xf>
    <xf numFmtId="0" fontId="32" fillId="0" borderId="0" xfId="91" applyFont="1" applyAlignment="1">
      <alignment horizontal="center" vertical="center" readingOrder="1"/>
      <protection/>
    </xf>
    <xf numFmtId="169" fontId="22" fillId="11" borderId="16" xfId="69" applyFill="1" applyBorder="1" applyAlignment="1">
      <alignment horizontal="right"/>
    </xf>
    <xf numFmtId="169" fontId="22" fillId="11" borderId="21" xfId="69" applyFill="1" applyBorder="1" applyAlignment="1">
      <alignment horizontal="right"/>
    </xf>
    <xf numFmtId="169" fontId="22" fillId="11" borderId="22" xfId="69" applyFill="1" applyBorder="1" applyAlignment="1">
      <alignment horizontal="right"/>
    </xf>
    <xf numFmtId="169" fontId="22" fillId="11" borderId="12" xfId="69" applyFill="1" applyBorder="1" applyAlignment="1">
      <alignment horizontal="right"/>
    </xf>
    <xf numFmtId="169" fontId="22" fillId="11" borderId="23" xfId="69" applyFill="1" applyBorder="1" applyAlignment="1">
      <alignment horizontal="right"/>
    </xf>
    <xf numFmtId="169" fontId="22" fillId="11" borderId="24" xfId="69" applyFill="1" applyBorder="1" applyAlignment="1">
      <alignment horizontal="right"/>
    </xf>
    <xf numFmtId="169" fontId="22" fillId="11" borderId="25" xfId="69" applyFill="1" applyBorder="1" applyAlignment="1">
      <alignment horizontal="right"/>
    </xf>
    <xf numFmtId="169" fontId="22" fillId="11" borderId="13" xfId="69" applyFill="1" applyBorder="1" applyAlignment="1">
      <alignment horizontal="right"/>
    </xf>
    <xf numFmtId="169" fontId="22" fillId="11" borderId="26" xfId="69" applyFill="1" applyBorder="1" applyAlignment="1">
      <alignment horizontal="right"/>
    </xf>
    <xf numFmtId="169" fontId="22" fillId="11" borderId="27" xfId="69" applyFill="1" applyBorder="1" applyAlignment="1">
      <alignment horizontal="right"/>
    </xf>
    <xf numFmtId="169" fontId="22" fillId="11" borderId="28" xfId="69" applyFill="1" applyBorder="1" applyAlignment="1">
      <alignment horizontal="right"/>
    </xf>
    <xf numFmtId="169" fontId="22" fillId="11" borderId="29" xfId="69" applyFill="1" applyBorder="1" applyAlignment="1">
      <alignment horizontal="right"/>
    </xf>
    <xf numFmtId="169" fontId="22" fillId="11" borderId="11" xfId="69" applyFill="1" applyBorder="1" applyAlignment="1">
      <alignment horizontal="right"/>
    </xf>
    <xf numFmtId="169" fontId="22" fillId="11" borderId="30" xfId="69" applyFill="1" applyBorder="1" applyAlignment="1">
      <alignment horizontal="right"/>
    </xf>
    <xf numFmtId="169" fontId="22" fillId="11" borderId="31" xfId="69" applyFill="1" applyBorder="1" applyAlignment="1">
      <alignment horizontal="right"/>
    </xf>
    <xf numFmtId="169" fontId="22" fillId="11" borderId="10" xfId="69" applyFill="1" applyBorder="1" applyAlignment="1">
      <alignment horizontal="right"/>
    </xf>
    <xf numFmtId="169" fontId="22" fillId="11" borderId="32" xfId="69" applyFill="1" applyBorder="1" applyAlignment="1">
      <alignment horizontal="right"/>
    </xf>
    <xf numFmtId="169" fontId="22" fillId="11" borderId="33" xfId="69" applyFill="1" applyBorder="1" applyAlignment="1">
      <alignment horizontal="right"/>
    </xf>
    <xf numFmtId="169" fontId="22" fillId="11" borderId="34" xfId="69" applyFill="1" applyBorder="1" applyAlignment="1">
      <alignment horizontal="right"/>
    </xf>
    <xf numFmtId="169" fontId="22" fillId="11" borderId="14" xfId="69" applyFill="1" applyBorder="1" applyAlignment="1">
      <alignment horizontal="righ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iers [0]_AgrIS" xfId="52"/>
    <cellStyle name="Milliers_AgrIS" xfId="53"/>
    <cellStyle name="Monétaire [0]_AgrIS" xfId="54"/>
    <cellStyle name="Monétaire_AgrIS" xfId="55"/>
    <cellStyle name="Normal 2" xfId="56"/>
    <cellStyle name="Normal 2 2" xfId="57"/>
    <cellStyle name="Normal 2 3" xfId="58"/>
    <cellStyle name="Normal 2 4" xfId="59"/>
    <cellStyle name="Normal 3 2" xfId="60"/>
    <cellStyle name="Normal 4" xfId="61"/>
    <cellStyle name="Normal 4 2" xfId="62"/>
    <cellStyle name="Normal 4 2 2" xfId="63"/>
    <cellStyle name="Normal 5" xfId="64"/>
    <cellStyle name="Normal 5 2" xfId="65"/>
    <cellStyle name="Normal 6" xfId="66"/>
    <cellStyle name="Normal 7" xfId="67"/>
    <cellStyle name="Notas" xfId="68"/>
    <cellStyle name="NumberCellStyle" xfId="69"/>
    <cellStyle name="Percent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Normal 8" xfId="78"/>
    <cellStyle name="Normal 2 2 2" xfId="79"/>
    <cellStyle name="Normal 3 2 2" xfId="80"/>
    <cellStyle name="NumberCellStyle 2" xfId="81"/>
    <cellStyle name="Normal 5 3" xfId="82"/>
    <cellStyle name="Normal 9" xfId="83"/>
    <cellStyle name="Normal 10" xfId="84"/>
    <cellStyle name="Normal 10 2" xfId="85"/>
    <cellStyle name="Normal_Maps YB2010 Chapter 4 GDP_corr" xfId="86"/>
    <cellStyle name="Normal_Chapter_2_Labour_market_maps-CORR" xfId="87"/>
    <cellStyle name="Normal 11" xfId="88"/>
    <cellStyle name="Normal 13" xfId="89"/>
    <cellStyle name="Normal 4 3" xfId="90"/>
    <cellStyle name="Normal 1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sporting goods and services,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Household budget survey (HBS) 2020 and 2015 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PPS)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445"/>
          <c:w val="0.9215"/>
          <c:h val="0.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1'!$C$45</c:f>
              <c:strCache>
                <c:ptCount val="1"/>
                <c:pt idx="0">
                  <c:v>HBS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1'!$B$47:$B$79</c:f>
              <c:strCache/>
            </c:strRef>
          </c:cat>
          <c:val>
            <c:numRef>
              <c:f>'Figure 1'!$C$47:$C$79</c:f>
              <c:numCache/>
            </c:numRef>
          </c:val>
        </c:ser>
        <c:overlap val="-25"/>
        <c:gapWidth val="75"/>
        <c:axId val="20164328"/>
        <c:axId val="47261225"/>
      </c:barChart>
      <c:lineChart>
        <c:grouping val="standard"/>
        <c:varyColors val="0"/>
        <c:ser>
          <c:idx val="1"/>
          <c:order val="1"/>
          <c:tx>
            <c:strRef>
              <c:f>'Figure 1'!$D$45</c:f>
              <c:strCache>
                <c:ptCount val="1"/>
                <c:pt idx="0">
                  <c:v>HBS 2015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1'!$B$47:$B$79</c:f>
              <c:strCache/>
            </c:strRef>
          </c:cat>
          <c:val>
            <c:numRef>
              <c:f>'Figure 1'!$D$47:$D$79</c:f>
              <c:numCache/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1"/>
        <c:lblOffset val="100"/>
        <c:noMultiLvlLbl val="0"/>
      </c:catAx>
      <c:valAx>
        <c:axId val="472612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201643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7585"/>
          <c:w val="0.2167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sporting goods and services, by broad expenditure purpose,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all household sporting expenditure)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365"/>
          <c:w val="0.93425"/>
          <c:h val="0.3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2'!$C$57</c:f>
              <c:strCache>
                <c:ptCount val="1"/>
                <c:pt idx="0">
                  <c:v>Major durables for outdoor recreation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2'!$B$59:$B$83</c:f>
              <c:strCache/>
            </c:strRef>
          </c:cat>
          <c:val>
            <c:numRef>
              <c:f>'Figure 2'!$C$59:$C$83</c:f>
              <c:numCache/>
            </c:numRef>
          </c:val>
        </c:ser>
        <c:ser>
          <c:idx val="1"/>
          <c:order val="1"/>
          <c:tx>
            <c:strRef>
              <c:f>'Figure 2'!$D$57</c:f>
              <c:strCache>
                <c:ptCount val="1"/>
                <c:pt idx="0">
                  <c:v>Major durables for indoor recreation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2'!$B$59:$B$83</c:f>
              <c:strCache/>
            </c:strRef>
          </c:cat>
          <c:val>
            <c:numRef>
              <c:f>'Figure 2'!$D$59:$D$83</c:f>
              <c:numCache/>
            </c:numRef>
          </c:val>
        </c:ser>
        <c:ser>
          <c:idx val="0"/>
          <c:order val="2"/>
          <c:tx>
            <c:strRef>
              <c:f>'Figure 2'!$E$57</c:f>
              <c:strCache>
                <c:ptCount val="1"/>
                <c:pt idx="0">
                  <c:v>Maintenance and repair of other major durables for recreation and culture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2'!$B$59:$B$83</c:f>
              <c:strCache/>
            </c:strRef>
          </c:cat>
          <c:val>
            <c:numRef>
              <c:f>'Figure 2'!$E$59:$E$83</c:f>
              <c:numCache/>
            </c:numRef>
          </c:val>
        </c:ser>
        <c:ser>
          <c:idx val="3"/>
          <c:order val="3"/>
          <c:tx>
            <c:strRef>
              <c:f>'Figure 2'!$F$57</c:f>
              <c:strCache>
                <c:ptCount val="1"/>
                <c:pt idx="0">
                  <c:v>Equipment for sport, camping and open-air recreation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2'!$B$59:$B$83</c:f>
              <c:strCache/>
            </c:strRef>
          </c:cat>
          <c:val>
            <c:numRef>
              <c:f>'Figure 2'!$F$59:$F$83</c:f>
              <c:numCache/>
            </c:numRef>
          </c:val>
        </c:ser>
        <c:ser>
          <c:idx val="4"/>
          <c:order val="4"/>
          <c:tx>
            <c:strRef>
              <c:f>'Figure 2'!$G$57</c:f>
              <c:strCache>
                <c:ptCount val="1"/>
                <c:pt idx="0">
                  <c:v>Recreational and sporting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2'!$B$59:$B$83</c:f>
              <c:strCache/>
            </c:strRef>
          </c:cat>
          <c:val>
            <c:numRef>
              <c:f>'Figure 2'!$G$59:$G$83</c:f>
              <c:numCache/>
            </c:numRef>
          </c:val>
        </c:ser>
        <c:overlap val="100"/>
        <c:gapWidth val="75"/>
        <c:axId val="22697842"/>
        <c:axId val="2953987"/>
      </c:barChart>
      <c:catAx>
        <c:axId val="226978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987"/>
        <c:crosses val="autoZero"/>
        <c:auto val="1"/>
        <c:lblOffset val="100"/>
        <c:noMultiLvlLbl val="0"/>
      </c:catAx>
      <c:valAx>
        <c:axId val="29539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26978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85"/>
          <c:y val="0.65625"/>
          <c:w val="0.608"/>
          <c:h val="0.16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mean household food and housing expenditure and mean household sporting goods and services expenditure,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1425"/>
          <c:w val="0.912"/>
          <c:h val="0.67975"/>
        </c:manualLayout>
      </c:layout>
      <c:bubbleChart>
        <c:varyColors val="0"/>
        <c:ser>
          <c:idx val="1"/>
          <c:order val="0"/>
          <c:tx>
            <c:strRef>
              <c:f>'Figure 3'!$F$60</c:f>
              <c:strCache>
                <c:ptCount val="1"/>
                <c:pt idx="0">
                  <c:v>Ratio between mean household food and housing expenditure and mean household sporting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3'!$H$61:$H$82</c:f>
              <c:numCache/>
            </c:numRef>
          </c:xVal>
          <c:yVal>
            <c:numRef>
              <c:f>'Figure 3'!$G$61:$G$82</c:f>
              <c:numCache/>
            </c:numRef>
          </c:yVal>
          <c:bubbleSize>
            <c:numRef>
              <c:f>'Figure 3'!$F$61:$F$82</c:f>
              <c:numCache>
                <c:formatCode>0</c:formatCode>
                <c:ptCount val="22"/>
                <c:pt idx="0">
                  <c:v>42.24863935835004</c:v>
                </c:pt>
                <c:pt idx="1">
                  <c:v>323.402489626556</c:v>
                </c:pt>
                <c:pt idx="2">
                  <c:v>29.68774094063223</c:v>
                </c:pt>
                <c:pt idx="3">
                  <c:v>33.88916015625</c:v>
                </c:pt>
                <c:pt idx="4">
                  <c:v>26.01633738601824</c:v>
                </c:pt>
                <c:pt idx="5">
                  <c:v>37.10257458111974</c:v>
                </c:pt>
                <c:pt idx="6">
                  <c:v>97.99500831946756</c:v>
                </c:pt>
                <c:pt idx="7">
                  <c:v>85.45774647887323</c:v>
                </c:pt>
                <c:pt idx="8">
                  <c:v>30.23947750362845</c:v>
                </c:pt>
                <c:pt idx="9">
                  <c:v>92.96502384737678</c:v>
                </c:pt>
                <c:pt idx="10">
                  <c:v>81.02406554019457</c:v>
                </c:pt>
                <c:pt idx="11">
                  <c:v>46.83327742368333</c:v>
                </c:pt>
                <c:pt idx="12">
                  <c:v>30.116559485530544</c:v>
                </c:pt>
                <c:pt idx="13">
                  <c:v>114.31687715269805</c:v>
                </c:pt>
                <c:pt idx="14">
                  <c:v>35.08998248128683</c:v>
                </c:pt>
                <c:pt idx="15">
                  <c:v>141.30776794493607</c:v>
                </c:pt>
                <c:pt idx="16">
                  <c:v>22.39880059970015</c:v>
                </c:pt>
                <c:pt idx="17">
                  <c:v>22.504423355316067</c:v>
                </c:pt>
                <c:pt idx="18">
                  <c:v>20.387221684414328</c:v>
                </c:pt>
                <c:pt idx="19">
                  <c:v>103.86075949367088</c:v>
                </c:pt>
                <c:pt idx="20">
                  <c:v>25.070564516129032</c:v>
                </c:pt>
                <c:pt idx="21">
                  <c:v>126.99395770392749</c:v>
                </c:pt>
              </c:numCache>
            </c:numRef>
          </c:bubbleSize>
        </c:ser>
        <c:ser>
          <c:idx val="0"/>
          <c:order val="1"/>
          <c:tx>
            <c:strRef>
              <c:f>'Figure 3'!$F$60</c:f>
              <c:strCache>
                <c:ptCount val="1"/>
                <c:pt idx="0">
                  <c:v>Ratio between mean household food and housing expenditure and mean household sporting expenditure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3'!$B$61:$B$82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35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4abca5-0669-42b2-b309-8e0433fa8e69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6c441730-6ea9-4b17-be3b-ade36bf84478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0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b53510-fc26-4f66-8c30-75f2ce7a6d40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4c3a5fff-bc2c-497a-8515-01ce379cf77f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7725"/>
                  <c:y val="-0.00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10d1af-4fbb-485a-92d1-d601e0cfb225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afc4cd4d-47ab-437c-a158-78da794eddfa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3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dad65e-c8a6-4d4f-93c2-a756c5955497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2c0abe15-1f34-4f88-8d60-3f4d258e0702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0175"/>
                  <c:y val="-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4f720e-6f1d-4dd9-9290-00d4bde35d6b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ecc10b6a-26bd-418c-807a-1f281cdaf529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007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565b0d-cdbe-4777-99be-5b0fd1bfa073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c0aba81e-f3a7-4af0-bb50-fc61a3b3697a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96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8665f3-0e24-453d-b4ba-0d79285ac50a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51fe49d7-3c14-4082-a233-5404a98d327a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915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26f805-bfdc-4650-a76f-4ae6b554d34d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3b57e8fb-7613-4d10-b498-669d33959853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7425"/>
                  <c:y val="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e1f958-7f77-4508-ac26-5bc0151878d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e7a7b079-a26f-4ac2-89c8-47cbcb891a70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-0.0205"/>
                  <c:y val="-0.0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e73758-d3dd-438c-b2dc-b6797394bc84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a58364e0-fa20-480e-afcd-a08afab3cd49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5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44eebf-8108-408a-9cfc-5c70fedda4b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0fd11706-7d24-42cc-8ffd-07783681c6e7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407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127f0e-5587-4a69-a5fc-edd2b1ac291c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661c615c-1d59-4c2c-a301-d1d74b9c0ecb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052f2f-f764-495d-bab2-c68624bb4fd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bd79f568-ef51-427f-9851-87cc3428037a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16"/>
                  <c:y val="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8c58e7-138f-4614-81c8-dffdaebe5bbb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d0030a2c-fd57-4bea-bb74-cc9f0456f4b0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6325"/>
                  <c:y val="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e8294b-d44c-4358-8346-39aa8077e78c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b786e8b1-eb76-4877-bc7c-720f4d643a17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075"/>
                  <c:y val="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4a5c0d-2c1e-4bb3-9763-27da7f3b3d85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d89f4104-df40-41cc-aeca-d193ad1d8f19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7eb853-dca0-486c-ba2f-1ea8c959c45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ff275e31-2fb8-4843-90aa-c19a3ce15853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cb7fe4-3132-4739-8605-3c02bf13ee64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22ef7a00-a2a9-4725-a1ce-1b4cd5ef8b9c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035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c548a7-4f38-4815-8a71-6d4e8fa6c530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da1e93e3-1e54-4b47-a77d-5ff0abbafd26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-0.00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12562e-28c2-4e3c-830f-52acfc2a4eda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db0cb050-00d7-46c0-9a51-4903243e967b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086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6e79ee-8e9a-4f00-b348-034c649525f4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9c31b1d2-2627-4865-9e0d-66e8ffd49e71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78"/>
                  <c:y val="0.02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e6f106-0f94-49f8-8dcf-1b3f4641226c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fld id="{1ac1b541-0397-403b-b1a5-cb6bc47ea8de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showLegendKey val="0"/>
              <c:showVal val="0"/>
              <c:showBubbleSize val="1"/>
              <c:showCatName val="0"/>
              <c:showSerName val="0"/>
              <c:showPercent val="0"/>
              <c:separator> 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  <c:separator> 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3'!$H$61:$H$82</c:f>
              <c:numCache/>
            </c:numRef>
          </c:xVal>
          <c:yVal>
            <c:numRef>
              <c:f>'Figure 3'!$G$61:$G$82</c:f>
              <c:numCache/>
            </c:numRef>
          </c:yVal>
          <c:bubbleSize>
            <c:numRef>
              <c:f>'Figure 3'!$F$61:$F$82</c:f>
              <c:numCache>
                <c:formatCode>0</c:formatCode>
                <c:ptCount val="22"/>
                <c:pt idx="0">
                  <c:v>42.24863935835004</c:v>
                </c:pt>
                <c:pt idx="1">
                  <c:v>323.402489626556</c:v>
                </c:pt>
                <c:pt idx="2">
                  <c:v>29.68774094063223</c:v>
                </c:pt>
                <c:pt idx="3">
                  <c:v>33.88916015625</c:v>
                </c:pt>
                <c:pt idx="4">
                  <c:v>26.01633738601824</c:v>
                </c:pt>
                <c:pt idx="5">
                  <c:v>37.10257458111974</c:v>
                </c:pt>
                <c:pt idx="6">
                  <c:v>97.99500831946756</c:v>
                </c:pt>
                <c:pt idx="7">
                  <c:v>85.45774647887323</c:v>
                </c:pt>
                <c:pt idx="8">
                  <c:v>30.23947750362845</c:v>
                </c:pt>
                <c:pt idx="9">
                  <c:v>92.96502384737678</c:v>
                </c:pt>
                <c:pt idx="10">
                  <c:v>81.02406554019457</c:v>
                </c:pt>
                <c:pt idx="11">
                  <c:v>46.83327742368333</c:v>
                </c:pt>
                <c:pt idx="12">
                  <c:v>30.116559485530544</c:v>
                </c:pt>
                <c:pt idx="13">
                  <c:v>114.31687715269805</c:v>
                </c:pt>
                <c:pt idx="14">
                  <c:v>35.08998248128683</c:v>
                </c:pt>
                <c:pt idx="15">
                  <c:v>141.30776794493607</c:v>
                </c:pt>
                <c:pt idx="16">
                  <c:v>22.39880059970015</c:v>
                </c:pt>
                <c:pt idx="17">
                  <c:v>22.504423355316067</c:v>
                </c:pt>
                <c:pt idx="18">
                  <c:v>20.387221684414328</c:v>
                </c:pt>
                <c:pt idx="19">
                  <c:v>103.86075949367088</c:v>
                </c:pt>
                <c:pt idx="20">
                  <c:v>25.070564516129032</c:v>
                </c:pt>
                <c:pt idx="21">
                  <c:v>126.99395770392749</c:v>
                </c:pt>
              </c:numCache>
            </c:numRef>
          </c:bubbleSize>
        </c:ser>
        <c:bubbleScale val="50"/>
        <c:sizeRepresents val="w"/>
        <c:axId val="26585884"/>
        <c:axId val="37946365"/>
      </c:bubbleChart>
      <c:valAx>
        <c:axId val="26585884"/>
        <c:scaling>
          <c:orientation val="minMax"/>
          <c:max val="75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food and housing expenditure</a:t>
                </a:r>
              </a:p>
            </c:rich>
          </c:tx>
          <c:layout>
            <c:manualLayout>
              <c:xMode val="edge"/>
              <c:yMode val="edge"/>
              <c:x val="0.401"/>
              <c:y val="0.8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946365"/>
        <c:crosses val="autoZero"/>
        <c:crossBetween val="midCat"/>
        <c:dispUnits/>
      </c:valAx>
      <c:valAx>
        <c:axId val="3794636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sporting goods and services</a:t>
                </a:r>
              </a:p>
            </c:rich>
          </c:tx>
          <c:layout>
            <c:manualLayout>
              <c:xMode val="edge"/>
              <c:yMode val="edge"/>
              <c:x val="0.0105"/>
              <c:y val="0.2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2658588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sporting goods and services, by income quintile,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PPS)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0075"/>
          <c:w val="0.87575"/>
          <c:h val="0.484"/>
        </c:manualLayout>
      </c:layout>
      <c:lineChart>
        <c:grouping val="standard"/>
        <c:varyColors val="0"/>
        <c:ser>
          <c:idx val="5"/>
          <c:order val="0"/>
          <c:tx>
            <c:strRef>
              <c:f>'Figure 4'!$H$52</c:f>
              <c:strCache>
                <c:ptCount val="1"/>
                <c:pt idx="0">
                  <c:v>5th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4'!$B$53:$B$76</c:f>
              <c:strCache/>
            </c:strRef>
          </c:cat>
          <c:val>
            <c:numRef>
              <c:f>'Figure 4'!$H$53:$H$76</c:f>
              <c:numCache/>
            </c:numRef>
          </c:val>
          <c:smooth val="0"/>
        </c:ser>
        <c:ser>
          <c:idx val="4"/>
          <c:order val="1"/>
          <c:tx>
            <c:strRef>
              <c:f>'Figure 4'!$G$52</c:f>
              <c:strCache>
                <c:ptCount val="1"/>
                <c:pt idx="0">
                  <c:v>4th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5"/>
              </a:solidFill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4'!$B$53:$B$76</c:f>
              <c:strCache/>
            </c:strRef>
          </c:cat>
          <c:val>
            <c:numRef>
              <c:f>'Figure 4'!$G$53:$G$76</c:f>
              <c:numCache/>
            </c:numRef>
          </c:val>
          <c:smooth val="0"/>
        </c:ser>
        <c:ser>
          <c:idx val="3"/>
          <c:order val="2"/>
          <c:tx>
            <c:strRef>
              <c:f>'Figure 4'!$F$52</c:f>
              <c:strCache>
                <c:ptCount val="1"/>
                <c:pt idx="0">
                  <c:v>3rd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4'!$B$53:$B$76</c:f>
              <c:strCache/>
            </c:strRef>
          </c:cat>
          <c:val>
            <c:numRef>
              <c:f>'Figure 4'!$F$53:$F$76</c:f>
              <c:numCache/>
            </c:numRef>
          </c:val>
          <c:smooth val="0"/>
        </c:ser>
        <c:ser>
          <c:idx val="2"/>
          <c:order val="3"/>
          <c:tx>
            <c:strRef>
              <c:f>'Figure 4'!$E$52</c:f>
              <c:strCache>
                <c:ptCount val="1"/>
                <c:pt idx="0">
                  <c:v>2nd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4'!$B$53:$B$76</c:f>
              <c:strCache/>
            </c:strRef>
          </c:cat>
          <c:val>
            <c:numRef>
              <c:f>'Figure 4'!$E$53:$E$76</c:f>
              <c:numCache/>
            </c:numRef>
          </c:val>
          <c:smooth val="0"/>
        </c:ser>
        <c:ser>
          <c:idx val="1"/>
          <c:order val="4"/>
          <c:tx>
            <c:strRef>
              <c:f>'Figure 4'!$D$52</c:f>
              <c:strCache>
                <c:ptCount val="1"/>
                <c:pt idx="0">
                  <c:v>1st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4'!$B$53:$B$76</c:f>
              <c:strCache/>
            </c:strRef>
          </c:cat>
          <c:val>
            <c:numRef>
              <c:f>'Figure 4'!$D$53:$D$76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3756695"/>
        <c:crosses val="autoZero"/>
        <c:auto val="1"/>
        <c:lblOffset val="100"/>
        <c:noMultiLvlLbl val="0"/>
      </c:catAx>
      <c:valAx>
        <c:axId val="53756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415"/>
          <c:y val="0.1915"/>
          <c:w val="0.044"/>
          <c:h val="0.28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16</xdr:col>
      <xdr:colOff>114300</xdr:colOff>
      <xdr:row>95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153275"/>
          <a:ext cx="8153400" cy="7762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0.8135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Member States are ordered according to the mean consumption expenditure per adult equivalent in 2020.</a:t>
          </a:r>
        </a:p>
        <a:p>
          <a:r>
            <a:rPr lang="en-IE" sz="1200">
              <a:latin typeface="Arial" panose="020B0604020202020204" pitchFamily="34" charset="0"/>
            </a:rPr>
            <a:t>Data for Ireland, Portugal, Romania, Finland and Sweden not available.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2015: estimated. </a:t>
          </a:r>
        </a:p>
        <a:p>
          <a:r>
            <a:rPr lang="en-IE" sz="1200">
              <a:latin typeface="Arial" panose="020B0604020202020204" pitchFamily="34" charset="0"/>
            </a:rPr>
            <a:t>(²) 2020: estimated. </a:t>
          </a:r>
        </a:p>
        <a:p>
          <a:r>
            <a:rPr lang="en-IE" sz="1200">
              <a:latin typeface="Arial" panose="020B0604020202020204" pitchFamily="34" charset="0"/>
            </a:rPr>
            <a:t>(³) 2020: low reliability.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sprt_pcs_hbs)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104775</xdr:rowOff>
    </xdr:from>
    <xdr:to>
      <xdr:col>15</xdr:col>
      <xdr:colOff>495300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333375" y="752475"/>
        <a:ext cx="103727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Ireland, Portugal, Romania, Finland and Sweden not available for 2020.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estimated. </a:t>
          </a:r>
        </a:p>
        <a:p>
          <a:r>
            <a:rPr lang="en-IE" sz="1200">
              <a:latin typeface="Arial" panose="020B0604020202020204" pitchFamily="34" charset="0"/>
            </a:rPr>
            <a:t>(²) low reliability.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sprt_pcs_hbs)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6</xdr:row>
      <xdr:rowOff>0</xdr:rowOff>
    </xdr:from>
    <xdr:to>
      <xdr:col>16</xdr:col>
      <xdr:colOff>514350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47675" y="971550"/>
        <a:ext cx="1218247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0.86175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33350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Data for Ireland, Portugal, Romania, Finland and Sweden not available. 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  </a:t>
          </a:r>
        </a:p>
        <a:p>
          <a:r>
            <a:rPr lang="en-GB" sz="1200">
              <a:latin typeface="Arial" panose="020B0604020202020204" pitchFamily="34" charset="0"/>
            </a:rPr>
            <a:t>(²) Sporting goods and services: estimated.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codes: sprt_pcs_hbs and hbs_exp_t121)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6</xdr:row>
      <xdr:rowOff>19050</xdr:rowOff>
    </xdr:from>
    <xdr:to>
      <xdr:col>15</xdr:col>
      <xdr:colOff>676275</xdr:colOff>
      <xdr:row>57</xdr:row>
      <xdr:rowOff>57150</xdr:rowOff>
    </xdr:to>
    <xdr:graphicFrame macro="">
      <xdr:nvGraphicFramePr>
        <xdr:cNvPr id="2" name="Chart 1"/>
        <xdr:cNvGraphicFramePr/>
      </xdr:nvGraphicFramePr>
      <xdr:xfrm>
        <a:off x="523875" y="990600"/>
        <a:ext cx="1252537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0.7535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eaLnBrk="1" fontAlgn="auto" latinLnBrk="0" hangingPunct="1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Czechia and Italy:</a:t>
          </a:r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not available for quintiles; Ireland,</a:t>
          </a:r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Portugal, Romania,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Finland and</a:t>
          </a:r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Sweden data not available. 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Estimated.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Data by quintile: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(³) First quintile: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(⁴) Second quintile: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(⁵) Third quintile: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(⁶) Fourth quintile: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Source: Eurostat (online data code: sprt_pcs_qnt)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5</xdr:row>
      <xdr:rowOff>142875</xdr:rowOff>
    </xdr:from>
    <xdr:to>
      <xdr:col>23</xdr:col>
      <xdr:colOff>276225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619125" y="952500"/>
        <a:ext cx="1401127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4"/>
  <sheetViews>
    <sheetView showGridLines="0" workbookViewId="0" topLeftCell="A67"/>
  </sheetViews>
  <sheetFormatPr defaultColWidth="9.140625" defaultRowHeight="12"/>
  <cols>
    <col min="1" max="1" width="8.7109375" style="4" customWidth="1"/>
    <col min="2" max="2" width="25.7109375" style="4" customWidth="1"/>
    <col min="3" max="4" width="9.140625" style="4" customWidth="1"/>
    <col min="5" max="10" width="2.140625" style="4" customWidth="1"/>
    <col min="11" max="11" width="9.140625" style="4" customWidth="1"/>
    <col min="12" max="12" width="18.00390625" style="4" customWidth="1"/>
    <col min="13" max="13" width="9.140625" style="4" customWidth="1"/>
    <col min="14" max="20" width="9.140625" style="5" customWidth="1"/>
    <col min="21" max="21" width="9.00390625" style="5" customWidth="1"/>
    <col min="22" max="40" width="9.140625" style="5" customWidth="1"/>
    <col min="41" max="16384" width="9.140625" style="4" customWidth="1"/>
  </cols>
  <sheetData>
    <row r="1" spans="1:41" s="5" customFormat="1" ht="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AO1" s="4"/>
    </row>
    <row r="2" spans="1:41" s="5" customFormat="1" ht="12">
      <c r="A2" s="4"/>
      <c r="B2" s="6" t="s">
        <v>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AO2" s="4"/>
    </row>
    <row r="3" spans="1:41" s="5" customFormat="1" ht="12">
      <c r="A3" s="4"/>
      <c r="B3" s="6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AO3" s="4"/>
    </row>
    <row r="5" spans="1:41" s="5" customFormat="1" ht="12">
      <c r="A5" s="4"/>
      <c r="B5" s="7" t="s">
        <v>54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P5" s="8"/>
      <c r="AO5" s="4"/>
    </row>
    <row r="6" spans="1:41" s="5" customFormat="1" ht="12">
      <c r="A6" s="4"/>
      <c r="B6" s="4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P6" s="9"/>
      <c r="AO6" s="4"/>
    </row>
    <row r="7" spans="1:41" s="5" customFormat="1" ht="12">
      <c r="A7" s="4"/>
      <c r="B7" s="4"/>
      <c r="C7" s="4"/>
      <c r="D7" s="10"/>
      <c r="E7" s="4"/>
      <c r="F7" s="4"/>
      <c r="G7" s="4"/>
      <c r="H7" s="4"/>
      <c r="I7" s="4"/>
      <c r="J7" s="4"/>
      <c r="K7" s="4"/>
      <c r="L7" s="4"/>
      <c r="M7" s="4"/>
      <c r="P7" s="11"/>
      <c r="AO7" s="4"/>
    </row>
    <row r="8" spans="1:41" s="5" customFormat="1" ht="12">
      <c r="A8" s="4"/>
      <c r="B8" s="12"/>
      <c r="C8" s="13" t="s">
        <v>40</v>
      </c>
      <c r="D8" s="13" t="s">
        <v>44</v>
      </c>
      <c r="E8" s="4"/>
      <c r="F8" s="4"/>
      <c r="G8" s="4"/>
      <c r="H8" s="4"/>
      <c r="I8" s="4"/>
      <c r="J8" s="4"/>
      <c r="K8" s="4"/>
      <c r="L8" s="4"/>
      <c r="M8" s="4"/>
      <c r="P8" s="11"/>
      <c r="AO8" s="4"/>
    </row>
    <row r="9" spans="1:41" s="5" customFormat="1" ht="12">
      <c r="A9" s="4"/>
      <c r="B9" s="14"/>
      <c r="C9" s="15"/>
      <c r="D9" s="16"/>
      <c r="E9" s="4"/>
      <c r="F9" s="4"/>
      <c r="G9" s="4"/>
      <c r="H9" s="4"/>
      <c r="I9" s="4"/>
      <c r="J9" s="4"/>
      <c r="K9" s="4"/>
      <c r="L9" s="4"/>
      <c r="M9" s="4"/>
      <c r="P9" s="11"/>
      <c r="U9" s="5" t="s">
        <v>11</v>
      </c>
      <c r="V9" s="5">
        <v>34923</v>
      </c>
      <c r="W9" s="5" t="s">
        <v>48</v>
      </c>
      <c r="X9" s="5">
        <v>448.2</v>
      </c>
      <c r="AO9" s="4"/>
    </row>
    <row r="10" spans="1:41" s="5" customFormat="1" ht="12">
      <c r="A10" s="4"/>
      <c r="B10" s="14" t="s">
        <v>11</v>
      </c>
      <c r="C10" s="15">
        <v>349.1</v>
      </c>
      <c r="D10" s="16">
        <f>IF((AND(C10&lt;90)),1,IF((AND(C10&gt;=90,C10&lt;180)),2,IF((AND(C10&gt;=180,C10&lt;300)),3,IF((AND(C10&gt;=300,C10&lt;500)),4,5))))</f>
        <v>4</v>
      </c>
      <c r="E10" s="4"/>
      <c r="F10" s="4"/>
      <c r="G10" s="4"/>
      <c r="H10" s="4"/>
      <c r="I10" s="4"/>
      <c r="J10" s="4"/>
      <c r="K10" s="4"/>
      <c r="L10" s="4"/>
      <c r="M10" s="4"/>
      <c r="P10" s="11"/>
      <c r="R10" s="17"/>
      <c r="U10" s="5" t="s">
        <v>2</v>
      </c>
      <c r="V10" s="5">
        <v>12517</v>
      </c>
      <c r="W10" s="5" t="s">
        <v>48</v>
      </c>
      <c r="X10" s="5">
        <v>27.6</v>
      </c>
      <c r="AO10" s="4"/>
    </row>
    <row r="11" spans="1:41" s="5" customFormat="1" ht="12">
      <c r="A11" s="4"/>
      <c r="B11" s="14" t="s">
        <v>2</v>
      </c>
      <c r="C11" s="15">
        <v>24.1</v>
      </c>
      <c r="D11" s="16">
        <f aca="true" t="shared" si="0" ref="D11:D30">IF((AND(C11&lt;90)),1,IF((AND(C11&gt;=90,C11&lt;180)),2,IF((AND(C11&gt;=180,C11&lt;300)),3,IF((AND(C11&gt;=300,C11&lt;500)),4,5))))</f>
        <v>1</v>
      </c>
      <c r="E11" s="4"/>
      <c r="F11" s="4"/>
      <c r="G11" s="4"/>
      <c r="H11" s="4"/>
      <c r="I11" s="4"/>
      <c r="J11" s="4"/>
      <c r="K11" s="4"/>
      <c r="L11" s="4"/>
      <c r="M11" s="4"/>
      <c r="P11" s="11"/>
      <c r="R11" s="17"/>
      <c r="U11" s="5" t="s">
        <v>23</v>
      </c>
      <c r="V11" s="5">
        <v>15055</v>
      </c>
      <c r="W11" s="5" t="s">
        <v>48</v>
      </c>
      <c r="X11" s="5">
        <v>184</v>
      </c>
      <c r="AO11" s="4"/>
    </row>
    <row r="12" spans="1:41" s="5" customFormat="1" ht="12">
      <c r="A12" s="4"/>
      <c r="B12" s="14" t="s">
        <v>23</v>
      </c>
      <c r="C12" s="15">
        <v>259.4</v>
      </c>
      <c r="D12" s="16">
        <f t="shared" si="0"/>
        <v>3</v>
      </c>
      <c r="E12" s="4"/>
      <c r="F12" s="4"/>
      <c r="G12" s="4"/>
      <c r="H12" s="4"/>
      <c r="I12" s="4"/>
      <c r="J12" s="4"/>
      <c r="K12" s="4"/>
      <c r="L12" s="4"/>
      <c r="M12" s="4"/>
      <c r="P12" s="11"/>
      <c r="R12" s="17"/>
      <c r="U12" s="5" t="s">
        <v>1</v>
      </c>
      <c r="V12" s="5">
        <v>30102</v>
      </c>
      <c r="W12" s="5" t="s">
        <v>48</v>
      </c>
      <c r="X12" s="5">
        <v>320.4</v>
      </c>
      <c r="AO12" s="4"/>
    </row>
    <row r="13" spans="1:41" s="5" customFormat="1" ht="12">
      <c r="A13" s="4"/>
      <c r="B13" s="14" t="s">
        <v>1</v>
      </c>
      <c r="C13" s="15">
        <v>409.6</v>
      </c>
      <c r="D13" s="16">
        <f t="shared" si="0"/>
        <v>4</v>
      </c>
      <c r="E13" s="4"/>
      <c r="F13" s="4"/>
      <c r="G13" s="4"/>
      <c r="H13" s="4"/>
      <c r="I13" s="4"/>
      <c r="J13" s="4"/>
      <c r="K13" s="4"/>
      <c r="L13" s="4"/>
      <c r="M13" s="4"/>
      <c r="R13" s="17"/>
      <c r="U13" s="5" t="s">
        <v>32</v>
      </c>
      <c r="V13" s="5">
        <v>30835</v>
      </c>
      <c r="W13" s="5" t="s">
        <v>48</v>
      </c>
      <c r="X13" s="5">
        <v>439.6</v>
      </c>
      <c r="AO13" s="4"/>
    </row>
    <row r="14" spans="2:41" s="5" customFormat="1" ht="12">
      <c r="B14" s="14" t="s">
        <v>32</v>
      </c>
      <c r="C14" s="15">
        <v>526.4</v>
      </c>
      <c r="D14" s="16">
        <f t="shared" si="0"/>
        <v>5</v>
      </c>
      <c r="E14" s="4"/>
      <c r="F14" s="4"/>
      <c r="G14" s="4"/>
      <c r="H14" s="4"/>
      <c r="I14" s="4"/>
      <c r="J14" s="4"/>
      <c r="K14" s="4"/>
      <c r="L14" s="4"/>
      <c r="M14" s="4"/>
      <c r="R14" s="17"/>
      <c r="U14" s="5" t="s">
        <v>22</v>
      </c>
      <c r="V14" s="5">
        <v>14329</v>
      </c>
      <c r="W14" s="5" t="s">
        <v>48</v>
      </c>
      <c r="X14" s="5">
        <v>290.4</v>
      </c>
      <c r="AO14" s="4"/>
    </row>
    <row r="15" spans="2:41" s="5" customFormat="1" ht="12">
      <c r="B15" s="14" t="s">
        <v>22</v>
      </c>
      <c r="C15" s="15">
        <v>244.7</v>
      </c>
      <c r="D15" s="16">
        <f t="shared" si="0"/>
        <v>3</v>
      </c>
      <c r="E15" s="4"/>
      <c r="F15" s="4"/>
      <c r="G15" s="4"/>
      <c r="H15" s="4"/>
      <c r="I15" s="4"/>
      <c r="J15" s="4"/>
      <c r="K15" s="18"/>
      <c r="L15" s="4"/>
      <c r="M15" s="4"/>
      <c r="N15" s="4"/>
      <c r="O15" s="4"/>
      <c r="R15" s="17"/>
      <c r="U15" s="5" t="s">
        <v>18</v>
      </c>
      <c r="V15" s="5">
        <v>33814</v>
      </c>
      <c r="W15" s="5" t="s">
        <v>48</v>
      </c>
      <c r="X15" s="5">
        <v>703.3</v>
      </c>
      <c r="AO15" s="4"/>
    </row>
    <row r="16" spans="2:41" s="5" customFormat="1" ht="12">
      <c r="B16" s="14" t="s">
        <v>18</v>
      </c>
      <c r="C16" s="15"/>
      <c r="D16" s="16"/>
      <c r="E16" s="4"/>
      <c r="F16" s="4"/>
      <c r="G16" s="4"/>
      <c r="H16" s="4"/>
      <c r="I16" s="4"/>
      <c r="J16" s="4"/>
      <c r="K16" s="18"/>
      <c r="L16" s="18"/>
      <c r="M16" s="18"/>
      <c r="O16" s="19"/>
      <c r="R16" s="17"/>
      <c r="U16" s="5" t="s">
        <v>6</v>
      </c>
      <c r="V16" s="5">
        <v>24190</v>
      </c>
      <c r="W16" s="5" t="s">
        <v>48</v>
      </c>
      <c r="X16" s="5">
        <v>143.5</v>
      </c>
      <c r="AO16" s="4"/>
    </row>
    <row r="17" spans="2:41" s="5" customFormat="1" ht="12">
      <c r="B17" s="14" t="s">
        <v>6</v>
      </c>
      <c r="C17" s="15">
        <v>120.2</v>
      </c>
      <c r="D17" s="16">
        <f t="shared" si="0"/>
        <v>2</v>
      </c>
      <c r="E17" s="4"/>
      <c r="F17" s="4"/>
      <c r="G17" s="4"/>
      <c r="H17" s="4"/>
      <c r="I17" s="4"/>
      <c r="J17" s="4"/>
      <c r="K17" s="4"/>
      <c r="L17" s="4"/>
      <c r="M17" s="4"/>
      <c r="O17" s="19"/>
      <c r="P17" s="11"/>
      <c r="R17" s="17"/>
      <c r="U17" s="5" t="s">
        <v>8</v>
      </c>
      <c r="V17" s="5">
        <v>30223</v>
      </c>
      <c r="W17" s="5" t="s">
        <v>48</v>
      </c>
      <c r="X17" s="5">
        <v>245.7</v>
      </c>
      <c r="AO17" s="4"/>
    </row>
    <row r="18" spans="2:41" s="5" customFormat="1" ht="12">
      <c r="B18" s="14" t="s">
        <v>8</v>
      </c>
      <c r="C18" s="15">
        <v>170.4</v>
      </c>
      <c r="D18" s="16">
        <f t="shared" si="0"/>
        <v>2</v>
      </c>
      <c r="E18" s="4"/>
      <c r="F18" s="4"/>
      <c r="G18" s="4"/>
      <c r="H18" s="4"/>
      <c r="I18" s="4"/>
      <c r="J18" s="4"/>
      <c r="K18" s="20"/>
      <c r="L18" s="21"/>
      <c r="M18" s="22"/>
      <c r="P18" s="11"/>
      <c r="R18" s="17"/>
      <c r="U18" s="5" t="s">
        <v>0</v>
      </c>
      <c r="V18" s="5">
        <v>29667</v>
      </c>
      <c r="W18" s="5" t="s">
        <v>48</v>
      </c>
      <c r="X18" s="5">
        <v>423.5</v>
      </c>
      <c r="AO18" s="4"/>
    </row>
    <row r="19" spans="2:41" s="5" customFormat="1" ht="12">
      <c r="B19" s="14" t="s">
        <v>0</v>
      </c>
      <c r="C19" s="15">
        <v>413.4</v>
      </c>
      <c r="D19" s="16">
        <f t="shared" si="0"/>
        <v>4</v>
      </c>
      <c r="E19" s="4"/>
      <c r="F19" s="4"/>
      <c r="G19" s="4"/>
      <c r="H19" s="4"/>
      <c r="I19" s="4"/>
      <c r="J19" s="4"/>
      <c r="K19" s="23" t="s">
        <v>45</v>
      </c>
      <c r="L19" s="18" t="s">
        <v>50</v>
      </c>
      <c r="M19" s="16">
        <v>1</v>
      </c>
      <c r="N19" s="24">
        <f>PERCENTILE($C$10:$C$39,0.2)</f>
        <v>91.72</v>
      </c>
      <c r="O19" s="24">
        <f>COUNTIF($D$10:$D$39,1)</f>
        <v>5</v>
      </c>
      <c r="P19" s="11">
        <v>7</v>
      </c>
      <c r="R19" s="17"/>
      <c r="U19" s="5" t="s">
        <v>17</v>
      </c>
      <c r="V19" s="5">
        <v>20163</v>
      </c>
      <c r="W19" s="5" t="s">
        <v>48</v>
      </c>
      <c r="X19" s="5">
        <v>110.7</v>
      </c>
      <c r="AO19" s="4"/>
    </row>
    <row r="20" spans="2:41" s="5" customFormat="1" ht="12">
      <c r="B20" s="14" t="s">
        <v>17</v>
      </c>
      <c r="C20" s="15">
        <v>125.8</v>
      </c>
      <c r="D20" s="16">
        <f t="shared" si="0"/>
        <v>2</v>
      </c>
      <c r="E20" s="4"/>
      <c r="F20" s="4"/>
      <c r="G20" s="4"/>
      <c r="H20" s="4"/>
      <c r="I20" s="4"/>
      <c r="J20" s="4"/>
      <c r="K20" s="23"/>
      <c r="L20" s="18" t="s">
        <v>52</v>
      </c>
      <c r="M20" s="16">
        <v>2</v>
      </c>
      <c r="N20" s="24">
        <f>PERCENTILE($C$10:$C$39,0.4)</f>
        <v>175.38000000000002</v>
      </c>
      <c r="O20" s="24">
        <f>COUNTIF($D$10:$D$39,2)</f>
        <v>5</v>
      </c>
      <c r="P20" s="11">
        <v>6</v>
      </c>
      <c r="R20" s="17"/>
      <c r="U20" s="5" t="s">
        <v>24</v>
      </c>
      <c r="V20" s="5">
        <v>29651</v>
      </c>
      <c r="W20" s="5" t="s">
        <v>48</v>
      </c>
      <c r="X20" s="5">
        <v>271.7</v>
      </c>
      <c r="AO20" s="4"/>
    </row>
    <row r="21" spans="2:41" s="5" customFormat="1" ht="12">
      <c r="B21" s="14" t="s">
        <v>24</v>
      </c>
      <c r="C21" s="15">
        <v>195.3</v>
      </c>
      <c r="D21" s="16">
        <f t="shared" si="0"/>
        <v>3</v>
      </c>
      <c r="E21" s="4"/>
      <c r="F21" s="4"/>
      <c r="G21" s="4"/>
      <c r="H21" s="4"/>
      <c r="I21" s="4"/>
      <c r="J21" s="4"/>
      <c r="K21" s="20"/>
      <c r="L21" s="18" t="s">
        <v>111</v>
      </c>
      <c r="M21" s="16">
        <v>3</v>
      </c>
      <c r="N21" s="24">
        <f>PERCENTILE($C$10:$C$39,0.6)</f>
        <v>290.35999999999996</v>
      </c>
      <c r="O21" s="24">
        <f>COUNTIF($D$10:$D$39,3)</f>
        <v>5</v>
      </c>
      <c r="P21" s="11">
        <v>8</v>
      </c>
      <c r="R21" s="17"/>
      <c r="U21" s="5" t="s">
        <v>3</v>
      </c>
      <c r="V21" s="5">
        <v>35579</v>
      </c>
      <c r="W21" s="5" t="s">
        <v>48</v>
      </c>
      <c r="X21" s="5">
        <v>310.3</v>
      </c>
      <c r="AO21" s="4"/>
    </row>
    <row r="22" spans="2:41" s="5" customFormat="1" ht="12">
      <c r="B22" s="14" t="s">
        <v>3</v>
      </c>
      <c r="C22" s="15">
        <v>298.1</v>
      </c>
      <c r="D22" s="16">
        <f t="shared" si="0"/>
        <v>3</v>
      </c>
      <c r="E22" s="4"/>
      <c r="F22" s="4"/>
      <c r="G22" s="4"/>
      <c r="H22" s="4"/>
      <c r="I22" s="4"/>
      <c r="J22" s="4"/>
      <c r="K22" s="20"/>
      <c r="L22" s="18" t="s">
        <v>112</v>
      </c>
      <c r="M22" s="16">
        <v>4</v>
      </c>
      <c r="N22" s="24">
        <f>PERCENTILE($C$10:$C$39,0.8)</f>
        <v>411.12</v>
      </c>
      <c r="O22" s="24">
        <f>COUNTIF($D$10:$D$39,4)</f>
        <v>5</v>
      </c>
      <c r="P22" s="11">
        <v>6</v>
      </c>
      <c r="R22" s="17"/>
      <c r="U22" s="5" t="s">
        <v>13</v>
      </c>
      <c r="V22" s="5">
        <v>14428</v>
      </c>
      <c r="W22" s="5" t="s">
        <v>48</v>
      </c>
      <c r="X22" s="5">
        <v>127.1</v>
      </c>
      <c r="AO22" s="4"/>
    </row>
    <row r="23" spans="2:41" s="5" customFormat="1" ht="12">
      <c r="B23" s="14" t="s">
        <v>13</v>
      </c>
      <c r="C23" s="15">
        <v>248.8</v>
      </c>
      <c r="D23" s="16">
        <f t="shared" si="0"/>
        <v>3</v>
      </c>
      <c r="E23" s="4"/>
      <c r="F23" s="4"/>
      <c r="G23" s="4"/>
      <c r="H23" s="4"/>
      <c r="I23" s="4"/>
      <c r="J23" s="4"/>
      <c r="K23" s="20"/>
      <c r="L23" s="18" t="s">
        <v>51</v>
      </c>
      <c r="M23" s="16">
        <v>5</v>
      </c>
      <c r="O23" s="24">
        <f>COUNTIF($D$10:$D$39,5)</f>
        <v>4</v>
      </c>
      <c r="P23" s="11">
        <v>8</v>
      </c>
      <c r="R23" s="17"/>
      <c r="U23" s="5" t="s">
        <v>12</v>
      </c>
      <c r="V23" s="5">
        <v>16254</v>
      </c>
      <c r="W23" s="5" t="s">
        <v>48</v>
      </c>
      <c r="X23" s="5">
        <v>58</v>
      </c>
      <c r="AO23" s="4"/>
    </row>
    <row r="24" spans="2:41" s="5" customFormat="1" ht="12">
      <c r="B24" s="14" t="s">
        <v>12</v>
      </c>
      <c r="C24" s="15">
        <v>87.1</v>
      </c>
      <c r="D24" s="16">
        <f t="shared" si="0"/>
        <v>1</v>
      </c>
      <c r="E24" s="4"/>
      <c r="F24" s="4"/>
      <c r="G24" s="4"/>
      <c r="H24" s="4"/>
      <c r="I24" s="4"/>
      <c r="J24" s="4"/>
      <c r="K24" s="20"/>
      <c r="L24" s="4"/>
      <c r="M24" s="4"/>
      <c r="O24" s="25"/>
      <c r="P24" s="11">
        <f>SUM(P19:P23)</f>
        <v>35</v>
      </c>
      <c r="R24" s="17"/>
      <c r="U24" s="5" t="s">
        <v>7</v>
      </c>
      <c r="V24" s="5">
        <v>49838</v>
      </c>
      <c r="W24" s="5" t="s">
        <v>48</v>
      </c>
      <c r="X24" s="5">
        <v>570.4</v>
      </c>
      <c r="AO24" s="4"/>
    </row>
    <row r="25" spans="2:41" s="5" customFormat="1" ht="12">
      <c r="B25" s="14" t="s">
        <v>7</v>
      </c>
      <c r="C25" s="15">
        <v>627.9</v>
      </c>
      <c r="D25" s="16">
        <f t="shared" si="0"/>
        <v>5</v>
      </c>
      <c r="E25" s="4"/>
      <c r="F25" s="4"/>
      <c r="G25" s="4"/>
      <c r="H25" s="4"/>
      <c r="I25" s="4"/>
      <c r="J25" s="4"/>
      <c r="K25" s="18"/>
      <c r="L25" s="18" t="s">
        <v>42</v>
      </c>
      <c r="M25" s="26" t="s">
        <v>41</v>
      </c>
      <c r="O25" s="19"/>
      <c r="P25" s="11"/>
      <c r="R25" s="17"/>
      <c r="U25" s="5" t="s">
        <v>9</v>
      </c>
      <c r="V25" s="5">
        <v>15998</v>
      </c>
      <c r="W25" s="5" t="s">
        <v>48</v>
      </c>
      <c r="X25" s="5">
        <v>95.1</v>
      </c>
      <c r="AO25" s="4"/>
    </row>
    <row r="26" spans="2:41" s="5" customFormat="1" ht="12">
      <c r="B26" s="14" t="s">
        <v>9</v>
      </c>
      <c r="C26" s="15">
        <v>101.7</v>
      </c>
      <c r="D26" s="16">
        <f t="shared" si="0"/>
        <v>2</v>
      </c>
      <c r="E26" s="4"/>
      <c r="F26" s="4"/>
      <c r="G26" s="4"/>
      <c r="H26" s="4"/>
      <c r="I26" s="4"/>
      <c r="J26" s="4"/>
      <c r="K26" s="4"/>
      <c r="L26" s="4"/>
      <c r="M26" s="4"/>
      <c r="P26" s="11"/>
      <c r="R26" s="17"/>
      <c r="U26" s="5" t="s">
        <v>20</v>
      </c>
      <c r="V26" s="5">
        <v>27868</v>
      </c>
      <c r="W26" s="5" t="s">
        <v>48</v>
      </c>
      <c r="X26" s="5">
        <v>350.3</v>
      </c>
      <c r="AO26" s="4"/>
    </row>
    <row r="27" spans="2:41" s="5" customFormat="1" ht="12">
      <c r="B27" s="14" t="s">
        <v>20</v>
      </c>
      <c r="C27" s="15">
        <v>333.5</v>
      </c>
      <c r="D27" s="16">
        <f t="shared" si="0"/>
        <v>4</v>
      </c>
      <c r="E27" s="4"/>
      <c r="F27" s="4"/>
      <c r="G27" s="4"/>
      <c r="H27" s="4"/>
      <c r="I27" s="4"/>
      <c r="J27" s="4"/>
      <c r="K27" s="4"/>
      <c r="L27" s="4"/>
      <c r="M27" s="4"/>
      <c r="P27" s="11"/>
      <c r="R27" s="17"/>
      <c r="U27" s="5" t="s">
        <v>16</v>
      </c>
      <c r="V27" s="5">
        <v>32624</v>
      </c>
      <c r="W27" s="5" t="s">
        <v>48</v>
      </c>
      <c r="X27" s="5">
        <v>684.3</v>
      </c>
      <c r="AO27" s="4"/>
    </row>
    <row r="28" spans="2:41" s="5" customFormat="1" ht="12">
      <c r="B28" s="14" t="s">
        <v>16</v>
      </c>
      <c r="C28" s="15">
        <v>621.7</v>
      </c>
      <c r="D28" s="16">
        <f t="shared" si="0"/>
        <v>5</v>
      </c>
      <c r="E28" s="4"/>
      <c r="F28" s="4"/>
      <c r="G28" s="4"/>
      <c r="H28" s="4"/>
      <c r="I28" s="4"/>
      <c r="J28" s="4"/>
      <c r="K28" s="4"/>
      <c r="L28" s="4"/>
      <c r="M28" s="4"/>
      <c r="P28" s="11"/>
      <c r="R28" s="17"/>
      <c r="U28" s="5" t="s">
        <v>21</v>
      </c>
      <c r="V28" s="5">
        <v>34491</v>
      </c>
      <c r="W28" s="5" t="s">
        <v>48</v>
      </c>
      <c r="X28" s="5">
        <v>454.4</v>
      </c>
      <c r="AO28" s="4"/>
    </row>
    <row r="29" spans="2:41" s="5" customFormat="1" ht="12">
      <c r="B29" s="14" t="s">
        <v>21</v>
      </c>
      <c r="C29" s="15">
        <v>619.8</v>
      </c>
      <c r="D29" s="16">
        <f t="shared" si="0"/>
        <v>5</v>
      </c>
      <c r="E29" s="4"/>
      <c r="F29" s="4"/>
      <c r="G29" s="4"/>
      <c r="H29" s="4"/>
      <c r="I29" s="4"/>
      <c r="J29" s="4"/>
      <c r="K29" s="4"/>
      <c r="L29" s="4"/>
      <c r="M29" s="4"/>
      <c r="P29" s="11"/>
      <c r="R29" s="17"/>
      <c r="U29" s="5" t="s">
        <v>10</v>
      </c>
      <c r="V29" s="5">
        <v>18436</v>
      </c>
      <c r="W29" s="5" t="s">
        <v>48</v>
      </c>
      <c r="X29" s="5">
        <v>85.7</v>
      </c>
      <c r="AO29" s="4"/>
    </row>
    <row r="30" spans="2:41" s="5" customFormat="1" ht="12">
      <c r="B30" s="14" t="s">
        <v>10</v>
      </c>
      <c r="C30" s="15">
        <v>94.8</v>
      </c>
      <c r="D30" s="16">
        <f t="shared" si="0"/>
        <v>2</v>
      </c>
      <c r="E30" s="4"/>
      <c r="F30" s="4"/>
      <c r="G30" s="4"/>
      <c r="H30" s="4"/>
      <c r="I30" s="4"/>
      <c r="J30" s="4"/>
      <c r="K30" s="4"/>
      <c r="L30" s="4"/>
      <c r="M30" s="4"/>
      <c r="P30" s="11"/>
      <c r="R30" s="17"/>
      <c r="U30" s="5" t="s">
        <v>5</v>
      </c>
      <c r="V30" s="5">
        <v>24842</v>
      </c>
      <c r="W30" s="5" t="s">
        <v>48</v>
      </c>
      <c r="X30" s="5">
        <v>140.6</v>
      </c>
      <c r="AO30" s="4"/>
    </row>
    <row r="31" spans="2:41" s="5" customFormat="1" ht="12">
      <c r="B31" s="14" t="s">
        <v>5</v>
      </c>
      <c r="C31" s="15" t="s">
        <v>41</v>
      </c>
      <c r="D31" s="16"/>
      <c r="E31" s="4"/>
      <c r="F31" s="4"/>
      <c r="G31" s="4"/>
      <c r="H31" s="4"/>
      <c r="I31" s="4"/>
      <c r="J31" s="4"/>
      <c r="K31" s="4"/>
      <c r="L31" s="4"/>
      <c r="M31" s="4"/>
      <c r="P31" s="11"/>
      <c r="R31" s="17"/>
      <c r="U31" s="5" t="s">
        <v>4</v>
      </c>
      <c r="V31" s="5">
        <v>11422</v>
      </c>
      <c r="W31" s="5" t="s">
        <v>48</v>
      </c>
      <c r="X31" s="5">
        <v>10.9</v>
      </c>
      <c r="AO31" s="4"/>
    </row>
    <row r="32" spans="2:41" s="5" customFormat="1" ht="12">
      <c r="B32" s="14" t="s">
        <v>4</v>
      </c>
      <c r="C32" s="15" t="s">
        <v>41</v>
      </c>
      <c r="D32" s="16"/>
      <c r="E32" s="4"/>
      <c r="F32" s="4"/>
      <c r="G32" s="4"/>
      <c r="H32" s="4"/>
      <c r="I32" s="4"/>
      <c r="J32" s="4"/>
      <c r="K32" s="4"/>
      <c r="L32" s="4"/>
      <c r="M32" s="4"/>
      <c r="P32" s="11"/>
      <c r="R32" s="17"/>
      <c r="U32" s="5" t="s">
        <v>19</v>
      </c>
      <c r="V32" s="5">
        <v>25762</v>
      </c>
      <c r="W32" s="5" t="s">
        <v>48</v>
      </c>
      <c r="X32" s="5">
        <v>323.7</v>
      </c>
      <c r="AO32" s="4"/>
    </row>
    <row r="33" spans="2:41" s="5" customFormat="1" ht="12">
      <c r="B33" s="14" t="s">
        <v>19</v>
      </c>
      <c r="C33" s="15">
        <v>396.8</v>
      </c>
      <c r="D33" s="16">
        <f aca="true" t="shared" si="1" ref="D33:D34">IF((AND(C33&lt;90)),1,IF((AND(C33&gt;=90,C33&lt;180)),2,IF((AND(C33&gt;=180,C33&lt;300)),3,IF((AND(C33&gt;=300,C33&lt;500)),4,5))))</f>
        <v>4</v>
      </c>
      <c r="E33" s="4"/>
      <c r="F33" s="4"/>
      <c r="G33" s="4"/>
      <c r="H33" s="4"/>
      <c r="I33" s="4"/>
      <c r="J33" s="4"/>
      <c r="K33" s="4"/>
      <c r="L33" s="4"/>
      <c r="M33" s="4"/>
      <c r="P33" s="11"/>
      <c r="R33" s="17"/>
      <c r="U33" s="5" t="s">
        <v>14</v>
      </c>
      <c r="V33" s="5">
        <v>19341</v>
      </c>
      <c r="W33" s="5" t="s">
        <v>48</v>
      </c>
      <c r="X33" s="5">
        <v>138.8</v>
      </c>
      <c r="AO33" s="4"/>
    </row>
    <row r="34" spans="2:41" s="5" customFormat="1" ht="12">
      <c r="B34" s="27" t="s">
        <v>14</v>
      </c>
      <c r="C34" s="15">
        <v>66.2</v>
      </c>
      <c r="D34" s="16">
        <f t="shared" si="1"/>
        <v>1</v>
      </c>
      <c r="E34" s="4"/>
      <c r="F34" s="4"/>
      <c r="G34" s="4"/>
      <c r="H34" s="4"/>
      <c r="I34" s="4"/>
      <c r="J34" s="4"/>
      <c r="K34" s="4"/>
      <c r="L34" s="4"/>
      <c r="M34" s="4"/>
      <c r="P34" s="11"/>
      <c r="R34" s="17"/>
      <c r="U34" s="5" t="s">
        <v>15</v>
      </c>
      <c r="V34" s="5">
        <v>30792</v>
      </c>
      <c r="W34" s="5" t="s">
        <v>48</v>
      </c>
      <c r="X34" s="5">
        <v>696</v>
      </c>
      <c r="AO34" s="4"/>
    </row>
    <row r="35" spans="2:41" s="5" customFormat="1" ht="12">
      <c r="B35" s="14" t="s">
        <v>15</v>
      </c>
      <c r="C35" s="15" t="s">
        <v>41</v>
      </c>
      <c r="D35" s="16"/>
      <c r="E35" s="4"/>
      <c r="F35" s="4"/>
      <c r="G35" s="4"/>
      <c r="H35" s="4"/>
      <c r="I35" s="4"/>
      <c r="J35" s="4"/>
      <c r="K35" s="4"/>
      <c r="L35" s="4"/>
      <c r="M35" s="4"/>
      <c r="O35" s="4"/>
      <c r="P35" s="11"/>
      <c r="R35" s="17"/>
      <c r="U35" s="5" t="s">
        <v>31</v>
      </c>
      <c r="V35" s="5">
        <v>28583</v>
      </c>
      <c r="W35" s="5" t="s">
        <v>48</v>
      </c>
      <c r="X35" s="5">
        <v>667.3</v>
      </c>
      <c r="AO35" s="4"/>
    </row>
    <row r="36" spans="2:41" s="5" customFormat="1" ht="11.25" customHeight="1">
      <c r="B36" s="14" t="s">
        <v>31</v>
      </c>
      <c r="C36" s="15" t="s">
        <v>41</v>
      </c>
      <c r="D36" s="16"/>
      <c r="E36" s="4"/>
      <c r="F36" s="4"/>
      <c r="G36" s="4"/>
      <c r="H36" s="4"/>
      <c r="I36" s="4"/>
      <c r="J36" s="4"/>
      <c r="K36" s="4"/>
      <c r="L36" s="4"/>
      <c r="M36" s="4"/>
      <c r="O36" s="4"/>
      <c r="P36" s="11"/>
      <c r="R36" s="17"/>
      <c r="U36" s="5" t="s">
        <v>33</v>
      </c>
      <c r="V36" s="5">
        <v>37330</v>
      </c>
      <c r="W36" s="5" t="s">
        <v>48</v>
      </c>
      <c r="X36" s="5">
        <v>710.4</v>
      </c>
      <c r="AO36" s="4"/>
    </row>
    <row r="37" spans="2:41" s="5" customFormat="1" ht="12">
      <c r="B37" s="14"/>
      <c r="C37" s="15"/>
      <c r="D37" s="16"/>
      <c r="E37" s="4"/>
      <c r="F37" s="4"/>
      <c r="G37" s="4"/>
      <c r="H37" s="4"/>
      <c r="I37" s="4"/>
      <c r="J37" s="4"/>
      <c r="K37" s="4"/>
      <c r="L37" s="4"/>
      <c r="M37" s="4"/>
      <c r="O37" s="4"/>
      <c r="P37" s="11"/>
      <c r="R37" s="17"/>
      <c r="AO37" s="4"/>
    </row>
    <row r="38" spans="2:41" s="5" customFormat="1" ht="12">
      <c r="B38" s="14" t="s">
        <v>46</v>
      </c>
      <c r="C38" s="15">
        <v>24.8</v>
      </c>
      <c r="D38" s="16">
        <f aca="true" t="shared" si="2" ref="D38:D39">IF((AND(C38&lt;90)),1,IF((AND(C38&gt;=90,C38&lt;180)),2,IF((AND(C38&gt;=180,C38&lt;300)),3,IF((AND(C38&gt;=300,C38&lt;500)),4,5))))</f>
        <v>1</v>
      </c>
      <c r="E38" s="4"/>
      <c r="F38" s="4"/>
      <c r="G38" s="4"/>
      <c r="H38" s="4"/>
      <c r="I38" s="4"/>
      <c r="J38" s="4"/>
      <c r="K38" s="4"/>
      <c r="L38" s="4"/>
      <c r="M38" s="4"/>
      <c r="O38" s="4"/>
      <c r="P38" s="11"/>
      <c r="Q38" s="4"/>
      <c r="R38" s="15"/>
      <c r="AO38" s="4"/>
    </row>
    <row r="39" spans="2:41" s="5" customFormat="1" ht="12">
      <c r="B39" s="14" t="s">
        <v>35</v>
      </c>
      <c r="C39" s="15">
        <v>52.6</v>
      </c>
      <c r="D39" s="16">
        <f t="shared" si="2"/>
        <v>1</v>
      </c>
      <c r="E39" s="4"/>
      <c r="F39" s="4"/>
      <c r="G39" s="4"/>
      <c r="H39" s="4"/>
      <c r="I39" s="4"/>
      <c r="J39" s="4"/>
      <c r="K39" s="4"/>
      <c r="L39" s="4"/>
      <c r="M39" s="4"/>
      <c r="P39" s="11"/>
      <c r="Q39" s="4"/>
      <c r="R39" s="15"/>
      <c r="AO39" s="4"/>
    </row>
    <row r="40" spans="2:41" s="5" customFormat="1" ht="12">
      <c r="B40" s="14"/>
      <c r="C40" s="15"/>
      <c r="D40" s="16"/>
      <c r="E40" s="4"/>
      <c r="F40" s="4"/>
      <c r="G40" s="4"/>
      <c r="H40" s="4"/>
      <c r="I40" s="4"/>
      <c r="J40" s="4"/>
      <c r="K40" s="4"/>
      <c r="L40" s="4"/>
      <c r="M40" s="4"/>
      <c r="P40" s="11"/>
      <c r="Q40" s="4"/>
      <c r="R40" s="15"/>
      <c r="AO40" s="4"/>
    </row>
    <row r="41" spans="1:41" s="5" customFormat="1" ht="12">
      <c r="A41" s="4"/>
      <c r="B41" s="28" t="s">
        <v>120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P41" s="29"/>
      <c r="AO41" s="4"/>
    </row>
    <row r="43" spans="1:41" s="5" customFormat="1" ht="12">
      <c r="A43" s="30" t="s">
        <v>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AO43" s="4"/>
    </row>
    <row r="44" spans="1:41" s="5" customFormat="1" ht="12">
      <c r="A44" s="31" t="s">
        <v>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AO44" s="4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printOptions/>
  <pageMargins left="0.7" right="0.7" top="0.75" bottom="0.75" header="0.3" footer="0.3"/>
  <pageSetup fitToHeight="1" fitToWidth="1" horizontalDpi="600" verticalDpi="600" orientation="portrait" paperSize="9" scale="43" r:id="rId2"/>
  <ignoredErrors>
    <ignoredError sqref="C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"/>
  <sheetViews>
    <sheetView showGridLines="0" tabSelected="1" workbookViewId="0" topLeftCell="A4">
      <selection activeCell="S16" sqref="S16"/>
    </sheetView>
  </sheetViews>
  <sheetFormatPr defaultColWidth="10.140625" defaultRowHeight="12"/>
  <cols>
    <col min="1" max="1" width="6.8515625" style="34" customWidth="1"/>
    <col min="2" max="2" width="14.421875" style="34" customWidth="1"/>
    <col min="3" max="16384" width="10.140625" style="34" customWidth="1"/>
  </cols>
  <sheetData>
    <row r="1" s="32" customFormat="1" ht="12.75">
      <c r="B1" s="6" t="s">
        <v>39</v>
      </c>
    </row>
    <row r="2" s="32" customFormat="1" ht="12.75">
      <c r="B2" s="6" t="s">
        <v>47</v>
      </c>
    </row>
    <row r="3" s="32" customFormat="1" ht="12.75">
      <c r="B3" s="1" t="s">
        <v>141</v>
      </c>
    </row>
    <row r="4" s="32" customFormat="1" ht="12.75">
      <c r="B4" s="2" t="s">
        <v>43</v>
      </c>
    </row>
    <row r="5" s="32" customFormat="1" ht="12.75"/>
    <row r="6" s="32" customFormat="1" ht="12.75">
      <c r="G6" s="33"/>
    </row>
    <row r="7" ht="12.75"/>
    <row r="8" ht="12.75"/>
    <row r="9" ht="12.75"/>
    <row r="10" ht="12.75"/>
    <row r="11" ht="12.75"/>
    <row r="12" ht="14.25" customHeight="1"/>
    <row r="13" ht="12.75"/>
    <row r="14" ht="18" customHeight="1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s="35" customFormat="1" ht="15" customHeight="1"/>
    <row r="38" ht="18" customHeight="1"/>
    <row r="39" ht="12.75"/>
    <row r="40" ht="18" customHeight="1"/>
    <row r="41" ht="18" customHeight="1"/>
    <row r="42" ht="12.75">
      <c r="A42" s="35"/>
    </row>
    <row r="43" ht="12.75">
      <c r="A43" s="35"/>
    </row>
    <row r="45" spans="3:16" ht="12">
      <c r="C45" s="36" t="s">
        <v>139</v>
      </c>
      <c r="D45" s="36" t="s">
        <v>140</v>
      </c>
      <c r="P45" s="34" t="s">
        <v>48</v>
      </c>
    </row>
    <row r="46" spans="3:16" ht="12">
      <c r="C46" s="36"/>
      <c r="D46" s="36"/>
      <c r="M46" s="34" t="s">
        <v>48</v>
      </c>
      <c r="N46" s="34" t="s">
        <v>48</v>
      </c>
      <c r="O46" s="34" t="s">
        <v>48</v>
      </c>
      <c r="P46" s="34" t="s">
        <v>48</v>
      </c>
    </row>
    <row r="47" spans="2:5" ht="12">
      <c r="B47" s="14" t="s">
        <v>7</v>
      </c>
      <c r="C47" s="15">
        <v>627.9</v>
      </c>
      <c r="D47" s="15">
        <v>570.4</v>
      </c>
      <c r="E47" s="37"/>
    </row>
    <row r="48" spans="2:5" ht="12">
      <c r="B48" s="14" t="s">
        <v>71</v>
      </c>
      <c r="C48" s="15">
        <v>621.7</v>
      </c>
      <c r="D48" s="15">
        <v>684.3</v>
      </c>
      <c r="E48" s="37"/>
    </row>
    <row r="49" spans="2:5" ht="12">
      <c r="B49" s="14" t="s">
        <v>21</v>
      </c>
      <c r="C49" s="15">
        <v>619.8</v>
      </c>
      <c r="D49" s="15">
        <v>454.4</v>
      </c>
      <c r="E49" s="37"/>
    </row>
    <row r="50" spans="2:5" ht="12">
      <c r="B50" s="14" t="s">
        <v>70</v>
      </c>
      <c r="C50" s="15">
        <v>526.4</v>
      </c>
      <c r="D50" s="15">
        <v>439.6</v>
      </c>
      <c r="E50" s="37"/>
    </row>
    <row r="51" spans="2:5" ht="12">
      <c r="B51" s="14" t="s">
        <v>123</v>
      </c>
      <c r="C51" s="15">
        <v>413.4</v>
      </c>
      <c r="D51" s="15">
        <v>423.5</v>
      </c>
      <c r="E51" s="37"/>
    </row>
    <row r="52" spans="2:5" ht="12">
      <c r="B52" s="14" t="s">
        <v>1</v>
      </c>
      <c r="C52" s="15">
        <v>409.6</v>
      </c>
      <c r="D52" s="15">
        <v>320.4</v>
      </c>
      <c r="E52" s="37"/>
    </row>
    <row r="53" spans="2:5" ht="12">
      <c r="B53" s="14" t="s">
        <v>19</v>
      </c>
      <c r="C53" s="15">
        <v>396.8</v>
      </c>
      <c r="D53" s="15">
        <v>323.7</v>
      </c>
      <c r="E53" s="37"/>
    </row>
    <row r="54" spans="2:5" ht="12">
      <c r="B54" s="14" t="s">
        <v>11</v>
      </c>
      <c r="C54" s="15">
        <v>349.1</v>
      </c>
      <c r="D54" s="15">
        <v>448.2</v>
      </c>
      <c r="E54" s="37"/>
    </row>
    <row r="55" spans="2:5" ht="12">
      <c r="B55" s="14" t="s">
        <v>99</v>
      </c>
      <c r="C55" s="15">
        <v>333.5</v>
      </c>
      <c r="D55" s="15">
        <v>350.3</v>
      </c>
      <c r="E55" s="37"/>
    </row>
    <row r="56" spans="2:5" ht="12">
      <c r="B56" s="14" t="s">
        <v>97</v>
      </c>
      <c r="C56" s="15">
        <v>298.1</v>
      </c>
      <c r="D56" s="15">
        <v>310.3</v>
      </c>
      <c r="E56" s="37"/>
    </row>
    <row r="57" spans="2:5" ht="12">
      <c r="B57" s="14" t="s">
        <v>23</v>
      </c>
      <c r="C57" s="15">
        <v>259.4</v>
      </c>
      <c r="D57" s="15">
        <v>184</v>
      </c>
      <c r="E57" s="37"/>
    </row>
    <row r="58" spans="2:5" ht="12">
      <c r="B58" s="14" t="s">
        <v>13</v>
      </c>
      <c r="C58" s="15">
        <v>248.8</v>
      </c>
      <c r="D58" s="15">
        <v>127.1</v>
      </c>
      <c r="E58" s="37"/>
    </row>
    <row r="59" spans="2:5" ht="12">
      <c r="B59" s="14" t="s">
        <v>22</v>
      </c>
      <c r="C59" s="15">
        <v>244.7</v>
      </c>
      <c r="D59" s="15">
        <v>290.4</v>
      </c>
      <c r="E59" s="37"/>
    </row>
    <row r="60" spans="2:5" ht="12">
      <c r="B60" s="14" t="s">
        <v>24</v>
      </c>
      <c r="C60" s="15">
        <v>195.3</v>
      </c>
      <c r="D60" s="15">
        <v>271.7</v>
      </c>
      <c r="E60" s="37"/>
    </row>
    <row r="61" spans="2:5" ht="12">
      <c r="B61" s="14" t="s">
        <v>68</v>
      </c>
      <c r="C61" s="15">
        <v>170.4</v>
      </c>
      <c r="D61" s="15">
        <v>245.7</v>
      </c>
      <c r="E61" s="37"/>
    </row>
    <row r="62" spans="2:5" ht="12">
      <c r="B62" s="14" t="s">
        <v>17</v>
      </c>
      <c r="C62" s="15">
        <v>125.8</v>
      </c>
      <c r="D62" s="15">
        <v>110.7</v>
      </c>
      <c r="E62" s="37"/>
    </row>
    <row r="63" spans="2:5" ht="12">
      <c r="B63" s="14" t="s">
        <v>6</v>
      </c>
      <c r="C63" s="15">
        <v>120.2</v>
      </c>
      <c r="D63" s="15">
        <v>143.5</v>
      </c>
      <c r="E63" s="37"/>
    </row>
    <row r="64" spans="2:5" ht="12">
      <c r="B64" s="14" t="s">
        <v>9</v>
      </c>
      <c r="C64" s="15">
        <v>101.7</v>
      </c>
      <c r="D64" s="15">
        <v>95.1</v>
      </c>
      <c r="E64" s="37"/>
    </row>
    <row r="65" spans="2:5" ht="12">
      <c r="B65" s="14" t="s">
        <v>10</v>
      </c>
      <c r="C65" s="15">
        <v>94.8</v>
      </c>
      <c r="D65" s="15">
        <v>85.7</v>
      </c>
      <c r="E65" s="37"/>
    </row>
    <row r="66" spans="2:5" ht="12">
      <c r="B66" s="14" t="s">
        <v>12</v>
      </c>
      <c r="C66" s="15">
        <v>87.1</v>
      </c>
      <c r="D66" s="15">
        <v>58</v>
      </c>
      <c r="E66" s="37"/>
    </row>
    <row r="67" spans="2:5" ht="12">
      <c r="B67" s="27" t="s">
        <v>14</v>
      </c>
      <c r="C67" s="15">
        <v>66.2</v>
      </c>
      <c r="D67" s="15">
        <v>138.8</v>
      </c>
      <c r="E67" s="37"/>
    </row>
    <row r="68" spans="2:5" ht="12">
      <c r="B68" s="14" t="s">
        <v>2</v>
      </c>
      <c r="C68" s="15">
        <v>24.1</v>
      </c>
      <c r="D68" s="15">
        <v>27.6</v>
      </c>
      <c r="E68" s="37"/>
    </row>
    <row r="69" spans="2:5" ht="12">
      <c r="B69" s="14" t="s">
        <v>18</v>
      </c>
      <c r="C69" s="15" t="s">
        <v>41</v>
      </c>
      <c r="D69" s="15">
        <v>703.3</v>
      </c>
      <c r="E69" s="37"/>
    </row>
    <row r="70" spans="2:4" ht="12">
      <c r="B70" s="14" t="s">
        <v>15</v>
      </c>
      <c r="C70" s="15" t="s">
        <v>41</v>
      </c>
      <c r="D70" s="15">
        <v>696</v>
      </c>
    </row>
    <row r="71" spans="2:4" ht="12">
      <c r="B71" s="14" t="s">
        <v>38</v>
      </c>
      <c r="C71" s="15" t="s">
        <v>41</v>
      </c>
      <c r="D71" s="15">
        <v>667.3</v>
      </c>
    </row>
    <row r="72" spans="2:6" ht="12">
      <c r="B72" s="14" t="s">
        <v>5</v>
      </c>
      <c r="C72" s="15" t="s">
        <v>41</v>
      </c>
      <c r="D72" s="15">
        <v>140.6</v>
      </c>
      <c r="F72" s="38"/>
    </row>
    <row r="73" spans="2:4" ht="12">
      <c r="B73" s="14" t="s">
        <v>4</v>
      </c>
      <c r="C73" s="15" t="s">
        <v>41</v>
      </c>
      <c r="D73" s="15">
        <v>10.9</v>
      </c>
    </row>
    <row r="74" spans="2:4" ht="9.9" customHeight="1">
      <c r="B74" s="14"/>
      <c r="C74" s="15"/>
      <c r="D74" s="15"/>
    </row>
    <row r="75" spans="2:4" ht="12">
      <c r="B75" s="14" t="s">
        <v>69</v>
      </c>
      <c r="C75" s="15" t="s">
        <v>41</v>
      </c>
      <c r="D75" s="15">
        <v>710.4</v>
      </c>
    </row>
    <row r="76" spans="2:4" ht="12">
      <c r="B76" s="14"/>
      <c r="C76" s="15"/>
      <c r="D76" s="15"/>
    </row>
    <row r="77" spans="2:4" ht="12">
      <c r="B77" s="14" t="s">
        <v>35</v>
      </c>
      <c r="C77" s="15">
        <v>52.6</v>
      </c>
      <c r="D77" s="15">
        <v>51.6</v>
      </c>
    </row>
    <row r="78" spans="2:4" ht="12">
      <c r="B78" s="14" t="s">
        <v>72</v>
      </c>
      <c r="C78" s="15">
        <v>24.8</v>
      </c>
      <c r="D78" s="15" t="s">
        <v>41</v>
      </c>
    </row>
    <row r="79" spans="2:4" ht="12">
      <c r="B79" s="34" t="s">
        <v>49</v>
      </c>
      <c r="C79" s="15" t="s">
        <v>41</v>
      </c>
      <c r="D79" s="15">
        <v>78.3</v>
      </c>
    </row>
    <row r="81" spans="2:7" ht="12">
      <c r="B81" s="2" t="s">
        <v>119</v>
      </c>
      <c r="C81" s="38"/>
      <c r="D81" s="38"/>
      <c r="E81" s="38"/>
      <c r="F81" s="38"/>
      <c r="G81" s="38"/>
    </row>
    <row r="82" spans="2:7" ht="12">
      <c r="B82" s="2" t="s">
        <v>115</v>
      </c>
      <c r="C82" s="38"/>
      <c r="D82" s="38"/>
      <c r="E82" s="38"/>
      <c r="F82" s="38"/>
      <c r="G82" s="38"/>
    </row>
    <row r="83" spans="2:7" ht="12">
      <c r="B83" s="2" t="s">
        <v>116</v>
      </c>
      <c r="C83" s="38"/>
      <c r="D83" s="38"/>
      <c r="E83" s="38"/>
      <c r="F83" s="38"/>
      <c r="G83" s="38"/>
    </row>
    <row r="84" spans="2:7" ht="12">
      <c r="B84" s="2" t="s">
        <v>117</v>
      </c>
      <c r="C84" s="38"/>
      <c r="D84" s="38"/>
      <c r="E84" s="38"/>
      <c r="F84" s="38"/>
      <c r="G84" s="38"/>
    </row>
    <row r="85" spans="2:7" ht="12">
      <c r="B85" s="2" t="s">
        <v>118</v>
      </c>
      <c r="C85" s="38"/>
      <c r="D85" s="38"/>
      <c r="E85" s="38"/>
      <c r="F85" s="38"/>
      <c r="G85" s="38"/>
    </row>
    <row r="86" spans="2:7" ht="12">
      <c r="B86" s="2"/>
      <c r="C86" s="38"/>
      <c r="D86" s="38"/>
      <c r="E86" s="38"/>
      <c r="F86" s="38"/>
      <c r="G86" s="38"/>
    </row>
    <row r="87" ht="12">
      <c r="B87" s="39" t="s">
        <v>53</v>
      </c>
    </row>
    <row r="89" ht="12">
      <c r="A89" s="30" t="s">
        <v>34</v>
      </c>
    </row>
    <row r="90" ht="12">
      <c r="A90" s="31" t="s">
        <v>66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1"/>
  <sheetViews>
    <sheetView showGridLines="0" workbookViewId="0" topLeftCell="A28">
      <selection activeCell="S28" sqref="S28"/>
    </sheetView>
  </sheetViews>
  <sheetFormatPr defaultColWidth="8.8515625" defaultRowHeight="12"/>
  <cols>
    <col min="1" max="1" width="8.8515625" style="3" customWidth="1"/>
    <col min="2" max="2" width="15.7109375" style="3" customWidth="1"/>
    <col min="3" max="8" width="12.140625" style="3" customWidth="1"/>
    <col min="9" max="10" width="11.140625" style="3" customWidth="1"/>
    <col min="11" max="11" width="12.421875" style="3" customWidth="1"/>
    <col min="12" max="12" width="11.8515625" style="3" customWidth="1"/>
    <col min="13" max="13" width="11.140625" style="3" customWidth="1"/>
    <col min="14" max="16384" width="8.8515625" style="3" customWidth="1"/>
  </cols>
  <sheetData>
    <row r="1" spans="3:13" ht="12.75">
      <c r="C1" s="40"/>
      <c r="D1" s="40"/>
      <c r="E1" s="40"/>
      <c r="F1" s="40"/>
      <c r="G1" s="40"/>
      <c r="H1" s="40"/>
      <c r="J1" s="41"/>
      <c r="K1" s="41"/>
      <c r="L1" s="41"/>
      <c r="M1" s="41"/>
    </row>
    <row r="2" spans="2:13" ht="12.75">
      <c r="B2" s="6" t="s">
        <v>39</v>
      </c>
      <c r="C2" s="42"/>
      <c r="D2" s="42"/>
      <c r="E2" s="42"/>
      <c r="F2" s="42"/>
      <c r="G2" s="42"/>
      <c r="H2" s="42"/>
      <c r="J2" s="41"/>
      <c r="K2" s="41"/>
      <c r="L2" s="41"/>
      <c r="M2" s="41"/>
    </row>
    <row r="3" spans="2:13" ht="12.75">
      <c r="B3" s="6" t="s">
        <v>47</v>
      </c>
      <c r="C3" s="42"/>
      <c r="D3" s="42"/>
      <c r="E3" s="42"/>
      <c r="F3" s="42"/>
      <c r="G3" s="42"/>
      <c r="H3" s="42"/>
      <c r="J3" s="41"/>
      <c r="K3" s="41"/>
      <c r="L3" s="41"/>
      <c r="M3" s="41"/>
    </row>
    <row r="4" spans="3:13" ht="12.75">
      <c r="C4" s="42"/>
      <c r="D4" s="42"/>
      <c r="E4" s="42"/>
      <c r="F4" s="42"/>
      <c r="G4" s="42"/>
      <c r="H4" s="42"/>
      <c r="J4" s="41"/>
      <c r="K4" s="41"/>
      <c r="L4" s="41"/>
      <c r="M4" s="41"/>
    </row>
    <row r="5" spans="2:13" ht="12.75">
      <c r="B5" s="1" t="s">
        <v>74</v>
      </c>
      <c r="C5" s="42"/>
      <c r="D5" s="42"/>
      <c r="E5" s="42"/>
      <c r="F5" s="42"/>
      <c r="G5" s="42"/>
      <c r="H5" s="42"/>
      <c r="J5" s="41"/>
      <c r="K5" s="41"/>
      <c r="L5" s="41"/>
      <c r="M5" s="41"/>
    </row>
    <row r="6" spans="2:13" ht="12.75">
      <c r="B6" s="2" t="s">
        <v>65</v>
      </c>
      <c r="C6" s="42"/>
      <c r="D6" s="42"/>
      <c r="E6" s="42"/>
      <c r="F6" s="42"/>
      <c r="G6" s="42"/>
      <c r="H6" s="42"/>
      <c r="J6" s="41"/>
      <c r="K6" s="41"/>
      <c r="L6" s="41"/>
      <c r="M6" s="41"/>
    </row>
    <row r="7" spans="2:13" ht="12.75">
      <c r="B7" s="42"/>
      <c r="C7" s="42"/>
      <c r="D7" s="42"/>
      <c r="E7" s="42"/>
      <c r="F7" s="42"/>
      <c r="G7" s="42"/>
      <c r="H7" s="42"/>
      <c r="J7" s="41"/>
      <c r="K7" s="41"/>
      <c r="L7" s="41"/>
      <c r="M7" s="41"/>
    </row>
    <row r="8" spans="2:13" ht="12.75">
      <c r="B8" s="42"/>
      <c r="C8" s="42"/>
      <c r="D8" s="42"/>
      <c r="E8" s="42"/>
      <c r="F8" s="42"/>
      <c r="G8" s="42"/>
      <c r="H8" s="42"/>
      <c r="J8" s="41"/>
      <c r="K8" s="41"/>
      <c r="L8" s="41"/>
      <c r="M8" s="41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6" spans="3:7" ht="12">
      <c r="C56" s="43" t="s">
        <v>56</v>
      </c>
      <c r="D56" s="43" t="s">
        <v>64</v>
      </c>
      <c r="E56" s="43" t="s">
        <v>61</v>
      </c>
      <c r="F56" s="43" t="s">
        <v>62</v>
      </c>
      <c r="G56" s="43" t="s">
        <v>63</v>
      </c>
    </row>
    <row r="57" spans="2:8" ht="92.4">
      <c r="B57" s="44"/>
      <c r="C57" s="45" t="s">
        <v>55</v>
      </c>
      <c r="D57" s="45" t="s">
        <v>57</v>
      </c>
      <c r="E57" s="45" t="s">
        <v>58</v>
      </c>
      <c r="F57" s="45" t="s">
        <v>59</v>
      </c>
      <c r="G57" s="45" t="s">
        <v>60</v>
      </c>
      <c r="H57" s="45"/>
    </row>
    <row r="58" spans="2:13" ht="12">
      <c r="B58" s="46"/>
      <c r="C58" s="47"/>
      <c r="D58" s="47"/>
      <c r="E58" s="47"/>
      <c r="F58" s="47"/>
      <c r="G58" s="47"/>
      <c r="H58" s="46"/>
      <c r="I58" s="45"/>
      <c r="J58" s="45"/>
      <c r="K58" s="45"/>
      <c r="L58" s="45"/>
      <c r="M58" s="45"/>
    </row>
    <row r="59" spans="2:13" ht="12">
      <c r="B59" s="46" t="s">
        <v>11</v>
      </c>
      <c r="C59" s="48">
        <v>36.72300200515611</v>
      </c>
      <c r="D59" s="48">
        <v>1.0598682325981095</v>
      </c>
      <c r="E59" s="48">
        <v>4.182182755657404</v>
      </c>
      <c r="F59" s="48">
        <v>11.228874248066456</v>
      </c>
      <c r="G59" s="48">
        <v>46.80607275852191</v>
      </c>
      <c r="H59" s="49"/>
      <c r="I59" s="50"/>
      <c r="J59" s="50"/>
      <c r="K59" s="50"/>
      <c r="L59" s="50"/>
      <c r="M59" s="50"/>
    </row>
    <row r="60" spans="2:13" ht="12">
      <c r="B60" s="46" t="s">
        <v>2</v>
      </c>
      <c r="C60" s="48">
        <v>0.8298755186721992</v>
      </c>
      <c r="D60" s="48">
        <v>0</v>
      </c>
      <c r="E60" s="48">
        <v>1.2448132780082988</v>
      </c>
      <c r="F60" s="48">
        <v>16.59751037344398</v>
      </c>
      <c r="G60" s="48">
        <v>81.32780082987551</v>
      </c>
      <c r="H60" s="49"/>
      <c r="I60" s="50"/>
      <c r="J60" s="50"/>
      <c r="K60" s="50"/>
      <c r="L60" s="50"/>
      <c r="M60" s="50"/>
    </row>
    <row r="61" spans="2:13" ht="12">
      <c r="B61" s="46" t="s">
        <v>23</v>
      </c>
      <c r="C61" s="48">
        <v>1.5034695451040865</v>
      </c>
      <c r="D61" s="48">
        <v>0.15420200462606015</v>
      </c>
      <c r="E61" s="48">
        <v>1.5805705474171163</v>
      </c>
      <c r="F61" s="48">
        <v>29.144178874325366</v>
      </c>
      <c r="G61" s="48">
        <v>67.61757902852737</v>
      </c>
      <c r="H61" s="49"/>
      <c r="I61" s="50"/>
      <c r="J61" s="50"/>
      <c r="K61" s="50"/>
      <c r="L61" s="50"/>
      <c r="M61" s="50"/>
    </row>
    <row r="62" spans="2:13" ht="12">
      <c r="B62" s="46" t="s">
        <v>1</v>
      </c>
      <c r="C62" s="48">
        <v>33.74023437499999</v>
      </c>
      <c r="D62" s="48">
        <v>0</v>
      </c>
      <c r="E62" s="48">
        <v>5.56640625</v>
      </c>
      <c r="F62" s="48">
        <v>17.0166015625</v>
      </c>
      <c r="G62" s="48">
        <v>43.6767578125</v>
      </c>
      <c r="H62" s="49"/>
      <c r="I62" s="50"/>
      <c r="J62" s="50"/>
      <c r="K62" s="50"/>
      <c r="L62" s="50"/>
      <c r="M62" s="50"/>
    </row>
    <row r="63" spans="2:13" ht="12">
      <c r="B63" s="46" t="s">
        <v>36</v>
      </c>
      <c r="C63" s="48">
        <v>13.221884498480243</v>
      </c>
      <c r="D63" s="48">
        <v>0.7598784194528876</v>
      </c>
      <c r="E63" s="48">
        <v>1.785714285714286</v>
      </c>
      <c r="F63" s="48">
        <v>16.299392097264437</v>
      </c>
      <c r="G63" s="48">
        <v>67.93313069908815</v>
      </c>
      <c r="H63" s="49"/>
      <c r="I63" s="50"/>
      <c r="J63" s="50"/>
      <c r="K63" s="50"/>
      <c r="L63" s="50"/>
      <c r="M63" s="50"/>
    </row>
    <row r="64" spans="2:13" ht="12">
      <c r="B64" s="46" t="s">
        <v>22</v>
      </c>
      <c r="C64" s="48">
        <v>1.593788312219044</v>
      </c>
      <c r="D64" s="48">
        <v>0</v>
      </c>
      <c r="E64" s="48">
        <v>0.08173273395995097</v>
      </c>
      <c r="F64" s="48">
        <v>20.065386187167963</v>
      </c>
      <c r="G64" s="48">
        <v>78.21822639967307</v>
      </c>
      <c r="H64" s="49"/>
      <c r="I64" s="50"/>
      <c r="J64" s="50"/>
      <c r="K64" s="50"/>
      <c r="L64" s="50"/>
      <c r="M64" s="50"/>
    </row>
    <row r="65" spans="2:13" ht="12">
      <c r="B65" s="46" t="s">
        <v>6</v>
      </c>
      <c r="C65" s="48">
        <v>68.96838602329451</v>
      </c>
      <c r="D65" s="48">
        <v>0.08319467554076539</v>
      </c>
      <c r="E65" s="48">
        <v>1.7470881863560734</v>
      </c>
      <c r="F65" s="48">
        <v>9.900166389351082</v>
      </c>
      <c r="G65" s="48">
        <v>19.217970049916804</v>
      </c>
      <c r="H65" s="49"/>
      <c r="I65" s="50"/>
      <c r="J65" s="50"/>
      <c r="K65" s="50"/>
      <c r="L65" s="50"/>
      <c r="M65" s="50"/>
    </row>
    <row r="66" spans="2:13" ht="12">
      <c r="B66" s="46" t="s">
        <v>8</v>
      </c>
      <c r="C66" s="48">
        <v>3.755868544600939</v>
      </c>
      <c r="D66" s="48">
        <v>2.9342723004694835</v>
      </c>
      <c r="E66" s="48">
        <v>2.640845070422535</v>
      </c>
      <c r="F66" s="48">
        <v>20.01173708920188</v>
      </c>
      <c r="G66" s="48">
        <v>70.71596244131455</v>
      </c>
      <c r="H66" s="49"/>
      <c r="I66" s="50"/>
      <c r="J66" s="50"/>
      <c r="K66" s="50"/>
      <c r="L66" s="50"/>
      <c r="M66" s="50"/>
    </row>
    <row r="67" spans="2:13" ht="12">
      <c r="B67" s="46" t="s">
        <v>37</v>
      </c>
      <c r="C67" s="48">
        <v>16.473149492017416</v>
      </c>
      <c r="D67" s="48">
        <v>0.36284470246734396</v>
      </c>
      <c r="E67" s="48">
        <v>0.5563618771165941</v>
      </c>
      <c r="F67" s="48">
        <v>10.449927431059509</v>
      </c>
      <c r="G67" s="48">
        <v>72.15771649733914</v>
      </c>
      <c r="H67" s="49"/>
      <c r="I67" s="50"/>
      <c r="J67" s="50"/>
      <c r="K67" s="50"/>
      <c r="L67" s="50"/>
      <c r="M67" s="50"/>
    </row>
    <row r="68" spans="2:13" ht="12">
      <c r="B68" s="46" t="s">
        <v>17</v>
      </c>
      <c r="C68" s="48">
        <v>5.325914149443562</v>
      </c>
      <c r="D68" s="48">
        <v>0</v>
      </c>
      <c r="E68" s="48">
        <v>1.7488076311605725</v>
      </c>
      <c r="F68" s="48">
        <v>13.672496025437203</v>
      </c>
      <c r="G68" s="48">
        <v>79.25278219395867</v>
      </c>
      <c r="H68" s="49"/>
      <c r="I68" s="50"/>
      <c r="J68" s="50"/>
      <c r="K68" s="50"/>
      <c r="L68" s="50"/>
      <c r="M68" s="50"/>
    </row>
    <row r="69" spans="2:13" s="51" customFormat="1" ht="12">
      <c r="B69" s="46" t="s">
        <v>24</v>
      </c>
      <c r="C69" s="48">
        <v>8.346134152585766</v>
      </c>
      <c r="D69" s="48">
        <v>0.2048131080389145</v>
      </c>
      <c r="E69" s="48">
        <v>1.48489503328213</v>
      </c>
      <c r="F69" s="48">
        <v>18.63799283154122</v>
      </c>
      <c r="G69" s="48">
        <v>71.32616487455198</v>
      </c>
      <c r="H69" s="49"/>
      <c r="I69" s="50"/>
      <c r="J69" s="50"/>
      <c r="K69" s="50"/>
      <c r="L69" s="50"/>
      <c r="M69" s="50"/>
    </row>
    <row r="70" spans="2:13" s="51" customFormat="1" ht="12">
      <c r="B70" s="46" t="s">
        <v>124</v>
      </c>
      <c r="C70" s="48">
        <v>2.549480040254948</v>
      </c>
      <c r="D70" s="48">
        <v>0.06709158000670916</v>
      </c>
      <c r="E70" s="48">
        <v>0</v>
      </c>
      <c r="F70" s="48">
        <v>3.6900369003690034</v>
      </c>
      <c r="G70" s="48">
        <v>93.65984568936597</v>
      </c>
      <c r="H70" s="49"/>
      <c r="I70" s="50"/>
      <c r="J70" s="50"/>
      <c r="K70" s="50"/>
      <c r="L70" s="50"/>
      <c r="M70" s="50"/>
    </row>
    <row r="71" spans="2:13" s="51" customFormat="1" ht="12">
      <c r="B71" s="46" t="s">
        <v>13</v>
      </c>
      <c r="C71" s="48">
        <v>2.491961414790997</v>
      </c>
      <c r="D71" s="48">
        <v>0.12057877813504822</v>
      </c>
      <c r="E71" s="48">
        <v>0</v>
      </c>
      <c r="F71" s="48">
        <v>27.974276527331188</v>
      </c>
      <c r="G71" s="48">
        <v>69.41318327974277</v>
      </c>
      <c r="H71" s="49"/>
      <c r="I71" s="50"/>
      <c r="J71" s="50"/>
      <c r="K71" s="50"/>
      <c r="L71" s="50"/>
      <c r="M71" s="50"/>
    </row>
    <row r="72" spans="2:13" s="51" customFormat="1" ht="12">
      <c r="B72" s="46" t="s">
        <v>12</v>
      </c>
      <c r="C72" s="48">
        <v>27.210103329506314</v>
      </c>
      <c r="D72" s="48">
        <v>0</v>
      </c>
      <c r="E72" s="48">
        <v>1.9517795637198625</v>
      </c>
      <c r="F72" s="48">
        <v>13.432835820895523</v>
      </c>
      <c r="G72" s="48">
        <v>57.40528128587831</v>
      </c>
      <c r="H72" s="49"/>
      <c r="I72" s="50"/>
      <c r="J72" s="50"/>
      <c r="K72" s="50"/>
      <c r="L72" s="50"/>
      <c r="M72" s="50"/>
    </row>
    <row r="73" spans="2:13" s="51" customFormat="1" ht="12">
      <c r="B73" s="46" t="s">
        <v>7</v>
      </c>
      <c r="C73" s="48">
        <v>29.22439878961618</v>
      </c>
      <c r="D73" s="48">
        <v>3.710781971651537</v>
      </c>
      <c r="E73" s="48">
        <v>0.4140786749482402</v>
      </c>
      <c r="F73" s="48">
        <v>6.577480490523968</v>
      </c>
      <c r="G73" s="48">
        <v>60.05733397037746</v>
      </c>
      <c r="H73" s="49"/>
      <c r="I73" s="50"/>
      <c r="J73" s="50"/>
      <c r="K73" s="50"/>
      <c r="L73" s="50"/>
      <c r="M73" s="50"/>
    </row>
    <row r="74" spans="2:13" s="51" customFormat="1" ht="12">
      <c r="B74" s="46" t="s">
        <v>9</v>
      </c>
      <c r="C74" s="48">
        <v>0.39331366764995085</v>
      </c>
      <c r="D74" s="48">
        <v>0</v>
      </c>
      <c r="E74" s="48">
        <v>0.39331366764995085</v>
      </c>
      <c r="F74" s="48">
        <v>20.45231071779744</v>
      </c>
      <c r="G74" s="48">
        <v>78.85939036381514</v>
      </c>
      <c r="H74" s="49"/>
      <c r="I74" s="50"/>
      <c r="J74" s="50"/>
      <c r="K74" s="50"/>
      <c r="L74" s="50"/>
      <c r="M74" s="50"/>
    </row>
    <row r="75" spans="2:13" s="51" customFormat="1" ht="12">
      <c r="B75" s="46" t="s">
        <v>125</v>
      </c>
      <c r="C75" s="48">
        <v>19.250374812593705</v>
      </c>
      <c r="D75" s="48">
        <v>0</v>
      </c>
      <c r="E75" s="48">
        <v>9.385307346326837</v>
      </c>
      <c r="F75" s="48">
        <v>12.023988005997003</v>
      </c>
      <c r="G75" s="48">
        <v>59.340329835082464</v>
      </c>
      <c r="H75" s="49"/>
      <c r="I75" s="50"/>
      <c r="J75" s="50"/>
      <c r="K75" s="50"/>
      <c r="L75" s="50"/>
      <c r="M75" s="50"/>
    </row>
    <row r="76" spans="2:13" s="51" customFormat="1" ht="12">
      <c r="B76" s="14" t="s">
        <v>75</v>
      </c>
      <c r="C76" s="48">
        <v>18.07945954640502</v>
      </c>
      <c r="D76" s="48">
        <v>0.5147177095061928</v>
      </c>
      <c r="E76" s="48">
        <v>6.948689078333602</v>
      </c>
      <c r="F76" s="48">
        <v>10.599967830143155</v>
      </c>
      <c r="G76" s="48">
        <v>63.85716583561203</v>
      </c>
      <c r="H76" s="49"/>
      <c r="I76" s="50"/>
      <c r="J76" s="50"/>
      <c r="K76" s="50"/>
      <c r="L76" s="50"/>
      <c r="M76" s="50"/>
    </row>
    <row r="77" spans="2:13" s="51" customFormat="1" ht="12">
      <c r="B77" s="46" t="s">
        <v>21</v>
      </c>
      <c r="C77" s="48">
        <v>14.004517586318169</v>
      </c>
      <c r="D77" s="48">
        <v>1.2907389480477574</v>
      </c>
      <c r="E77" s="48">
        <v>2.9525653436592454</v>
      </c>
      <c r="F77" s="48">
        <v>23.330106485963213</v>
      </c>
      <c r="G77" s="48">
        <v>58.42207163601163</v>
      </c>
      <c r="H77" s="49"/>
      <c r="I77" s="50"/>
      <c r="J77" s="50"/>
      <c r="K77" s="50"/>
      <c r="L77" s="50"/>
      <c r="M77" s="50"/>
    </row>
    <row r="78" spans="2:13" s="51" customFormat="1" ht="12">
      <c r="B78" s="46" t="s">
        <v>10</v>
      </c>
      <c r="C78" s="48">
        <v>14.029535864978904</v>
      </c>
      <c r="D78" s="48">
        <v>2.9535864978902953</v>
      </c>
      <c r="E78" s="48">
        <v>4.5358649789029535</v>
      </c>
      <c r="F78" s="48">
        <v>18.459915611814345</v>
      </c>
      <c r="G78" s="48">
        <v>60.02109704641351</v>
      </c>
      <c r="H78" s="49"/>
      <c r="I78" s="50"/>
      <c r="J78" s="50"/>
      <c r="K78" s="50"/>
      <c r="L78" s="50"/>
      <c r="M78" s="50"/>
    </row>
    <row r="79" spans="2:13" s="51" customFormat="1" ht="12">
      <c r="B79" s="46" t="s">
        <v>19</v>
      </c>
      <c r="C79" s="48">
        <v>7.963709677419355</v>
      </c>
      <c r="D79" s="48">
        <v>1.965725806451613</v>
      </c>
      <c r="E79" s="48">
        <v>4.889112903225806</v>
      </c>
      <c r="F79" s="48">
        <v>18.724798387096772</v>
      </c>
      <c r="G79" s="48">
        <v>66.45665322580645</v>
      </c>
      <c r="H79" s="49"/>
      <c r="I79" s="50"/>
      <c r="J79" s="50"/>
      <c r="K79" s="50"/>
      <c r="L79" s="50"/>
      <c r="M79" s="50"/>
    </row>
    <row r="80" spans="2:13" s="51" customFormat="1" ht="12">
      <c r="B80" s="46" t="s">
        <v>14</v>
      </c>
      <c r="C80" s="48">
        <v>2.5679758308157097</v>
      </c>
      <c r="D80" s="48">
        <v>0.3021148036253776</v>
      </c>
      <c r="E80" s="48">
        <v>0.3021148036253776</v>
      </c>
      <c r="F80" s="48">
        <v>42.296072507552864</v>
      </c>
      <c r="G80" s="48">
        <v>54.53172205438066</v>
      </c>
      <c r="H80" s="49"/>
      <c r="I80" s="50"/>
      <c r="J80" s="50"/>
      <c r="K80" s="50"/>
      <c r="L80" s="50"/>
      <c r="M80" s="50"/>
    </row>
    <row r="81" spans="2:13" s="51" customFormat="1" ht="12">
      <c r="B81" s="46"/>
      <c r="C81" s="48"/>
      <c r="D81" s="48"/>
      <c r="E81" s="48"/>
      <c r="F81" s="48"/>
      <c r="G81" s="48"/>
      <c r="H81" s="49"/>
      <c r="I81" s="50"/>
      <c r="J81" s="50"/>
      <c r="K81" s="50"/>
      <c r="L81" s="50"/>
      <c r="M81" s="50"/>
    </row>
    <row r="82" spans="2:13" s="51" customFormat="1" ht="12">
      <c r="B82" s="46" t="s">
        <v>76</v>
      </c>
      <c r="C82" s="48">
        <v>17.741935483870968</v>
      </c>
      <c r="D82" s="48">
        <v>0</v>
      </c>
      <c r="E82" s="48">
        <v>1.6129032258064515</v>
      </c>
      <c r="F82" s="48">
        <v>39.51612903225807</v>
      </c>
      <c r="G82" s="48">
        <v>41.12903225806451</v>
      </c>
      <c r="H82" s="49"/>
      <c r="I82" s="50"/>
      <c r="J82" s="50"/>
      <c r="K82" s="50"/>
      <c r="L82" s="50"/>
      <c r="M82" s="50"/>
    </row>
    <row r="83" spans="2:13" s="51" customFormat="1" ht="12">
      <c r="B83" s="46" t="s">
        <v>35</v>
      </c>
      <c r="C83" s="48">
        <v>3.6121673003802277</v>
      </c>
      <c r="D83" s="48">
        <v>1.3307984790874523</v>
      </c>
      <c r="E83" s="48">
        <v>0.19011406844106463</v>
      </c>
      <c r="F83" s="48">
        <v>39.543726235741445</v>
      </c>
      <c r="G83" s="48">
        <v>55.32319391634981</v>
      </c>
      <c r="H83" s="49"/>
      <c r="I83" s="50"/>
      <c r="J83" s="50"/>
      <c r="K83" s="50"/>
      <c r="L83" s="50"/>
      <c r="M83" s="50"/>
    </row>
    <row r="84" spans="2:13" s="51" customFormat="1" ht="12">
      <c r="B84" s="32"/>
      <c r="C84" s="32"/>
      <c r="D84" s="32"/>
      <c r="E84" s="32"/>
      <c r="F84" s="32"/>
      <c r="G84" s="32"/>
      <c r="H84" s="4"/>
      <c r="I84" s="52"/>
      <c r="J84" s="52"/>
      <c r="K84" s="53"/>
      <c r="L84" s="41"/>
      <c r="M84" s="41"/>
    </row>
    <row r="85" spans="2:13" s="51" customFormat="1" ht="12">
      <c r="B85" s="32" t="s">
        <v>77</v>
      </c>
      <c r="C85" s="32"/>
      <c r="D85" s="32"/>
      <c r="E85" s="32"/>
      <c r="F85" s="32"/>
      <c r="G85" s="32"/>
      <c r="H85" s="4"/>
      <c r="I85" s="52"/>
      <c r="J85" s="52"/>
      <c r="K85" s="53"/>
      <c r="L85" s="41"/>
      <c r="M85" s="41"/>
    </row>
    <row r="86" spans="2:13" s="51" customFormat="1" ht="12">
      <c r="B86" s="32" t="s">
        <v>78</v>
      </c>
      <c r="C86" s="32"/>
      <c r="D86" s="32"/>
      <c r="E86" s="32"/>
      <c r="F86" s="32"/>
      <c r="G86" s="32"/>
      <c r="H86" s="4"/>
      <c r="I86" s="52"/>
      <c r="J86" s="52"/>
      <c r="K86" s="53"/>
      <c r="L86" s="41"/>
      <c r="M86" s="41"/>
    </row>
    <row r="87" spans="2:13" s="51" customFormat="1" ht="12">
      <c r="B87" s="19" t="s">
        <v>79</v>
      </c>
      <c r="I87" s="52"/>
      <c r="J87" s="52"/>
      <c r="K87" s="53"/>
      <c r="L87" s="41"/>
      <c r="M87" s="41"/>
    </row>
    <row r="88" spans="2:13" s="51" customFormat="1" ht="12">
      <c r="B88" s="3" t="s">
        <v>80</v>
      </c>
      <c r="I88" s="52"/>
      <c r="J88" s="52"/>
      <c r="K88" s="53"/>
      <c r="L88" s="41"/>
      <c r="M88" s="41"/>
    </row>
    <row r="89" s="51" customFormat="1" ht="12"/>
    <row r="90" s="51" customFormat="1" ht="12">
      <c r="A90" s="30" t="s">
        <v>34</v>
      </c>
    </row>
    <row r="91" ht="12">
      <c r="A91" s="3" t="s">
        <v>73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7"/>
  <sheetViews>
    <sheetView showGridLines="0" workbookViewId="0" topLeftCell="A1">
      <selection activeCell="B5" sqref="B5:J43"/>
    </sheetView>
  </sheetViews>
  <sheetFormatPr defaultColWidth="9.140625" defaultRowHeight="12"/>
  <cols>
    <col min="1" max="1" width="8.7109375" style="3" customWidth="1"/>
    <col min="2" max="2" width="16.7109375" style="3" customWidth="1"/>
    <col min="3" max="7" width="18.57421875" style="3" customWidth="1"/>
    <col min="8" max="8" width="18.57421875" style="54" customWidth="1"/>
    <col min="9" max="9" width="18.57421875" style="3" customWidth="1"/>
    <col min="10" max="10" width="18.57421875" style="54" customWidth="1"/>
    <col min="11" max="16384" width="9.140625" style="3" customWidth="1"/>
  </cols>
  <sheetData>
    <row r="2" spans="2:5" ht="12">
      <c r="B2" s="6" t="s">
        <v>39</v>
      </c>
      <c r="C2" s="6"/>
      <c r="D2" s="6"/>
      <c r="E2" s="6"/>
    </row>
    <row r="3" spans="2:5" ht="12">
      <c r="B3" s="6" t="s">
        <v>47</v>
      </c>
      <c r="C3" s="6"/>
      <c r="D3" s="6"/>
      <c r="E3" s="6"/>
    </row>
    <row r="4" spans="2:5" ht="12">
      <c r="B4" s="40"/>
      <c r="C4" s="40"/>
      <c r="D4" s="40"/>
      <c r="E4" s="40"/>
    </row>
    <row r="5" spans="2:10" ht="15.6">
      <c r="B5" s="90" t="s">
        <v>87</v>
      </c>
      <c r="C5" s="40"/>
      <c r="D5" s="40"/>
      <c r="E5" s="40"/>
      <c r="F5" s="55"/>
      <c r="G5" s="55"/>
      <c r="H5" s="55"/>
      <c r="I5" s="55"/>
      <c r="J5" s="55"/>
    </row>
    <row r="6" spans="2:5" ht="13.8">
      <c r="B6" s="91" t="s">
        <v>65</v>
      </c>
      <c r="C6" s="2"/>
      <c r="D6" s="2"/>
      <c r="E6" s="2"/>
    </row>
    <row r="7" spans="2:10" ht="12">
      <c r="B7" s="56"/>
      <c r="C7" s="56"/>
      <c r="D7" s="56"/>
      <c r="E7" s="56"/>
      <c r="F7" s="56"/>
      <c r="G7" s="57"/>
      <c r="H7" s="56"/>
      <c r="J7" s="3"/>
    </row>
    <row r="8" spans="1:10" ht="20.25" customHeight="1">
      <c r="A8" s="81"/>
      <c r="B8" s="79"/>
      <c r="C8" s="88" t="s">
        <v>55</v>
      </c>
      <c r="D8" s="86" t="s">
        <v>57</v>
      </c>
      <c r="E8" s="86" t="s">
        <v>58</v>
      </c>
      <c r="F8" s="83" t="s">
        <v>59</v>
      </c>
      <c r="G8" s="84"/>
      <c r="H8" s="84"/>
      <c r="I8" s="85" t="s">
        <v>60</v>
      </c>
      <c r="J8" s="83"/>
    </row>
    <row r="9" spans="1:10" ht="69" customHeight="1">
      <c r="A9" s="82"/>
      <c r="B9" s="80"/>
      <c r="C9" s="89"/>
      <c r="D9" s="87"/>
      <c r="E9" s="87"/>
      <c r="F9" s="58" t="s">
        <v>82</v>
      </c>
      <c r="G9" s="58" t="s">
        <v>83</v>
      </c>
      <c r="H9" s="58" t="s">
        <v>84</v>
      </c>
      <c r="I9" s="59" t="s">
        <v>85</v>
      </c>
      <c r="J9" s="58" t="s">
        <v>86</v>
      </c>
    </row>
    <row r="10" spans="1:11" ht="12">
      <c r="A10" s="60"/>
      <c r="B10" s="61" t="s">
        <v>11</v>
      </c>
      <c r="C10" s="104">
        <v>36.712485681557844</v>
      </c>
      <c r="D10" s="105">
        <v>1.0595647193585338</v>
      </c>
      <c r="E10" s="106">
        <v>4.18098510882016</v>
      </c>
      <c r="F10" s="107">
        <v>8.419243986254294</v>
      </c>
      <c r="G10" s="107">
        <v>2.720504009163803</v>
      </c>
      <c r="H10" s="107">
        <v>0.0859106529209622</v>
      </c>
      <c r="I10" s="104">
        <v>5.126002290950744</v>
      </c>
      <c r="J10" s="107">
        <v>41.695303550973655</v>
      </c>
      <c r="K10" s="62"/>
    </row>
    <row r="11" spans="2:11" ht="12">
      <c r="B11" s="63" t="s">
        <v>2</v>
      </c>
      <c r="C11" s="108">
        <v>0.8298755186721992</v>
      </c>
      <c r="D11" s="109">
        <v>0</v>
      </c>
      <c r="E11" s="110">
        <v>1.2448132780082988</v>
      </c>
      <c r="F11" s="111">
        <v>14.107883817427386</v>
      </c>
      <c r="G11" s="111">
        <v>2.4896265560165975</v>
      </c>
      <c r="H11" s="111">
        <v>0</v>
      </c>
      <c r="I11" s="108">
        <v>5.809128630705394</v>
      </c>
      <c r="J11" s="111">
        <v>75.51867219917011</v>
      </c>
      <c r="K11" s="62"/>
    </row>
    <row r="12" spans="2:11" ht="12">
      <c r="B12" s="63" t="s">
        <v>23</v>
      </c>
      <c r="C12" s="108">
        <v>1.5034695451040865</v>
      </c>
      <c r="D12" s="109">
        <v>0.15420200462606015</v>
      </c>
      <c r="E12" s="110">
        <v>1.5805705474171163</v>
      </c>
      <c r="F12" s="111">
        <v>19.814957594448728</v>
      </c>
      <c r="G12" s="111">
        <v>8.78951426368543</v>
      </c>
      <c r="H12" s="111">
        <v>0.5397070161912104</v>
      </c>
      <c r="I12" s="108">
        <v>5.782575173477255</v>
      </c>
      <c r="J12" s="111">
        <v>61.83500385505012</v>
      </c>
      <c r="K12" s="62"/>
    </row>
    <row r="13" spans="2:11" ht="12">
      <c r="B13" s="63" t="s">
        <v>1</v>
      </c>
      <c r="C13" s="108">
        <v>33.74023437499999</v>
      </c>
      <c r="D13" s="109">
        <v>0</v>
      </c>
      <c r="E13" s="110">
        <v>5.56640625</v>
      </c>
      <c r="F13" s="111">
        <v>12.182617187499998</v>
      </c>
      <c r="G13" s="111">
        <v>3.41796875</v>
      </c>
      <c r="H13" s="111">
        <v>1.4160156249999998</v>
      </c>
      <c r="I13" s="108">
        <v>5.712890624999999</v>
      </c>
      <c r="J13" s="111">
        <v>37.9638671875</v>
      </c>
      <c r="K13" s="62"/>
    </row>
    <row r="14" spans="2:11" ht="12">
      <c r="B14" s="63" t="s">
        <v>36</v>
      </c>
      <c r="C14" s="108">
        <v>13.224396731901958</v>
      </c>
      <c r="D14" s="109">
        <v>0.7600228006840206</v>
      </c>
      <c r="E14" s="110">
        <v>1.7860535816074485</v>
      </c>
      <c r="F14" s="111">
        <v>13.24339730191906</v>
      </c>
      <c r="G14" s="111">
        <v>3.0590917727531832</v>
      </c>
      <c r="H14" s="111">
        <v>0</v>
      </c>
      <c r="I14" s="108">
        <v>13.395401862055865</v>
      </c>
      <c r="J14" s="111">
        <v>54.53163594907847</v>
      </c>
      <c r="K14" s="62"/>
    </row>
    <row r="15" spans="2:11" ht="12">
      <c r="B15" s="63" t="s">
        <v>22</v>
      </c>
      <c r="C15" s="108">
        <v>1.9938650306748467</v>
      </c>
      <c r="D15" s="109">
        <v>0</v>
      </c>
      <c r="E15" s="110">
        <v>0.10224948875255625</v>
      </c>
      <c r="F15" s="111" t="s">
        <v>41</v>
      </c>
      <c r="G15" s="111" t="s">
        <v>41</v>
      </c>
      <c r="H15" s="111" t="s">
        <v>41</v>
      </c>
      <c r="I15" s="108">
        <v>6.186094069529653</v>
      </c>
      <c r="J15" s="111">
        <v>91.71779141104295</v>
      </c>
      <c r="K15" s="62"/>
    </row>
    <row r="16" spans="2:11" ht="12">
      <c r="B16" s="63" t="s">
        <v>18</v>
      </c>
      <c r="C16" s="108" t="s">
        <v>41</v>
      </c>
      <c r="D16" s="109" t="s">
        <v>41</v>
      </c>
      <c r="E16" s="110" t="s">
        <v>41</v>
      </c>
      <c r="F16" s="111" t="s">
        <v>41</v>
      </c>
      <c r="G16" s="111" t="s">
        <v>41</v>
      </c>
      <c r="H16" s="111" t="s">
        <v>41</v>
      </c>
      <c r="I16" s="108" t="s">
        <v>41</v>
      </c>
      <c r="J16" s="111" t="s">
        <v>41</v>
      </c>
      <c r="K16" s="62"/>
    </row>
    <row r="17" spans="2:11" ht="12">
      <c r="B17" s="63" t="s">
        <v>6</v>
      </c>
      <c r="C17" s="108">
        <v>68.96838602329453</v>
      </c>
      <c r="D17" s="109">
        <v>0.0831946755407654</v>
      </c>
      <c r="E17" s="110">
        <v>1.7470881863560734</v>
      </c>
      <c r="F17" s="111">
        <v>9.733777038269551</v>
      </c>
      <c r="G17" s="111">
        <v>0.1663893510815308</v>
      </c>
      <c r="H17" s="111">
        <v>0.0831946755407654</v>
      </c>
      <c r="I17" s="108">
        <v>2.7454242928452577</v>
      </c>
      <c r="J17" s="111">
        <v>16.47254575707155</v>
      </c>
      <c r="K17" s="62"/>
    </row>
    <row r="18" spans="2:11" ht="12">
      <c r="B18" s="63" t="s">
        <v>8</v>
      </c>
      <c r="C18" s="108">
        <v>3.75586854460094</v>
      </c>
      <c r="D18" s="109">
        <v>2.934272300469484</v>
      </c>
      <c r="E18" s="110">
        <v>2.6408450704225355</v>
      </c>
      <c r="F18" s="111">
        <v>17.018779342723008</v>
      </c>
      <c r="G18" s="111">
        <v>1.5845070422535215</v>
      </c>
      <c r="H18" s="111">
        <v>1.3497652582159625</v>
      </c>
      <c r="I18" s="108">
        <v>6.866197183098592</v>
      </c>
      <c r="J18" s="111">
        <v>63.849765258215974</v>
      </c>
      <c r="K18" s="62"/>
    </row>
    <row r="19" spans="2:11" ht="12">
      <c r="B19" s="63" t="s">
        <v>37</v>
      </c>
      <c r="C19" s="108">
        <v>16.469165659008464</v>
      </c>
      <c r="D19" s="109">
        <v>0.36275695284159615</v>
      </c>
      <c r="E19" s="110">
        <v>0.5562273276904474</v>
      </c>
      <c r="F19" s="111">
        <v>8.319226118500604</v>
      </c>
      <c r="G19" s="111">
        <v>1.9105199516324063</v>
      </c>
      <c r="H19" s="111">
        <v>0.2176541717049577</v>
      </c>
      <c r="I19" s="108">
        <v>14.244256348246676</v>
      </c>
      <c r="J19" s="111">
        <v>57.92019347037485</v>
      </c>
      <c r="K19" s="62"/>
    </row>
    <row r="20" spans="2:11" ht="12">
      <c r="B20" s="63" t="s">
        <v>17</v>
      </c>
      <c r="C20" s="108">
        <v>5.325914149443561</v>
      </c>
      <c r="D20" s="109">
        <v>0</v>
      </c>
      <c r="E20" s="110">
        <v>1.7488076311605723</v>
      </c>
      <c r="F20" s="111">
        <v>12.71860095389507</v>
      </c>
      <c r="G20" s="111">
        <v>0.7154213036565977</v>
      </c>
      <c r="H20" s="111">
        <v>0.23847376788553257</v>
      </c>
      <c r="I20" s="108">
        <v>12.957074721780604</v>
      </c>
      <c r="J20" s="111">
        <v>66.29570747217805</v>
      </c>
      <c r="K20" s="62"/>
    </row>
    <row r="21" spans="2:11" ht="12">
      <c r="B21" s="63" t="s">
        <v>24</v>
      </c>
      <c r="C21" s="108">
        <v>8.346134152585766</v>
      </c>
      <c r="D21" s="109">
        <v>0.2048131080389145</v>
      </c>
      <c r="E21" s="110">
        <v>1.48489503328213</v>
      </c>
      <c r="F21" s="111">
        <v>13.517665130568354</v>
      </c>
      <c r="G21" s="111">
        <v>4.710701484895033</v>
      </c>
      <c r="H21" s="111">
        <v>0.409626216077829</v>
      </c>
      <c r="I21" s="108">
        <v>2.8161802355350742</v>
      </c>
      <c r="J21" s="111">
        <v>68.50998463901689</v>
      </c>
      <c r="K21" s="62"/>
    </row>
    <row r="22" spans="2:11" ht="12">
      <c r="B22" s="63" t="s">
        <v>124</v>
      </c>
      <c r="C22" s="108">
        <v>2.549480040254948</v>
      </c>
      <c r="D22" s="109">
        <v>0.06709158000670916</v>
      </c>
      <c r="E22" s="110">
        <v>0</v>
      </c>
      <c r="F22" s="111">
        <v>3.4552163703455214</v>
      </c>
      <c r="G22" s="111">
        <v>0.20127474002012746</v>
      </c>
      <c r="H22" s="111">
        <v>0.03354579000335458</v>
      </c>
      <c r="I22" s="108">
        <v>20.96611875209661</v>
      </c>
      <c r="J22" s="111">
        <v>72.72727272727273</v>
      </c>
      <c r="K22" s="62"/>
    </row>
    <row r="23" spans="2:11" ht="12">
      <c r="B23" s="63" t="s">
        <v>13</v>
      </c>
      <c r="C23" s="108">
        <v>2.491961414790997</v>
      </c>
      <c r="D23" s="109">
        <v>0.12057877813504822</v>
      </c>
      <c r="E23" s="110">
        <v>0</v>
      </c>
      <c r="F23" s="111">
        <v>23.472668810289388</v>
      </c>
      <c r="G23" s="111">
        <v>4.5016077170418</v>
      </c>
      <c r="H23" s="111">
        <v>0</v>
      </c>
      <c r="I23" s="108">
        <v>11.012861736334404</v>
      </c>
      <c r="J23" s="111">
        <v>58.40032154340836</v>
      </c>
      <c r="K23" s="62"/>
    </row>
    <row r="24" spans="2:11" ht="12">
      <c r="B24" s="63" t="s">
        <v>12</v>
      </c>
      <c r="C24" s="108">
        <v>27.241379310344826</v>
      </c>
      <c r="D24" s="109">
        <v>0</v>
      </c>
      <c r="E24" s="110">
        <v>1.9540229885057472</v>
      </c>
      <c r="F24" s="111">
        <v>8.045977011494253</v>
      </c>
      <c r="G24" s="111">
        <v>4.022988505747127</v>
      </c>
      <c r="H24" s="111">
        <v>1.2643678160919543</v>
      </c>
      <c r="I24" s="108">
        <v>12.068965517241379</v>
      </c>
      <c r="J24" s="111">
        <v>45.40229885057471</v>
      </c>
      <c r="K24" s="62"/>
    </row>
    <row r="25" spans="2:11" ht="12">
      <c r="B25" s="63" t="s">
        <v>7</v>
      </c>
      <c r="C25" s="108">
        <v>29.22439878961618</v>
      </c>
      <c r="D25" s="109">
        <v>3.710781971651536</v>
      </c>
      <c r="E25" s="110">
        <v>0.41407867494824013</v>
      </c>
      <c r="F25" s="111">
        <v>4.809683070552635</v>
      </c>
      <c r="G25" s="111">
        <v>1.6563146997929605</v>
      </c>
      <c r="H25" s="111">
        <v>0.11148272017837232</v>
      </c>
      <c r="I25" s="108">
        <v>42.52269469660773</v>
      </c>
      <c r="J25" s="111">
        <v>17.55056537665233</v>
      </c>
      <c r="K25" s="62"/>
    </row>
    <row r="26" spans="2:11" ht="12">
      <c r="B26" s="63" t="s">
        <v>9</v>
      </c>
      <c r="C26" s="108">
        <v>0.39331366764995085</v>
      </c>
      <c r="D26" s="109">
        <v>0</v>
      </c>
      <c r="E26" s="110">
        <v>0.39331366764995085</v>
      </c>
      <c r="F26" s="111">
        <v>19.469026548672566</v>
      </c>
      <c r="G26" s="111">
        <v>0.7866273352999017</v>
      </c>
      <c r="H26" s="111">
        <v>0.09832841691248771</v>
      </c>
      <c r="I26" s="108">
        <v>1.4749262536873156</v>
      </c>
      <c r="J26" s="111">
        <v>77.38446411012782</v>
      </c>
      <c r="K26" s="62"/>
    </row>
    <row r="27" spans="2:11" ht="12">
      <c r="B27" s="63" t="s">
        <v>125</v>
      </c>
      <c r="C27" s="108">
        <v>19.250374812593705</v>
      </c>
      <c r="D27" s="109">
        <v>0</v>
      </c>
      <c r="E27" s="110">
        <v>9.385307346326837</v>
      </c>
      <c r="F27" s="111">
        <v>7.316341829085457</v>
      </c>
      <c r="G27" s="111">
        <v>4.527736131934033</v>
      </c>
      <c r="H27" s="111">
        <v>0.17991004497751123</v>
      </c>
      <c r="I27" s="108">
        <v>23.238380809595203</v>
      </c>
      <c r="J27" s="111">
        <v>36.10194902548726</v>
      </c>
      <c r="K27" s="62"/>
    </row>
    <row r="28" spans="2:11" ht="12">
      <c r="B28" s="63" t="s">
        <v>75</v>
      </c>
      <c r="C28" s="108">
        <v>18.076551945963335</v>
      </c>
      <c r="D28" s="109">
        <v>0.5146349308459313</v>
      </c>
      <c r="E28" s="110">
        <v>6.947571566420072</v>
      </c>
      <c r="F28" s="111">
        <v>7.2531360566098435</v>
      </c>
      <c r="G28" s="111">
        <v>3.312962367320682</v>
      </c>
      <c r="H28" s="111">
        <v>0.04824702476680605</v>
      </c>
      <c r="I28" s="108">
        <v>7.381794789321325</v>
      </c>
      <c r="J28" s="111">
        <v>56.46510131875202</v>
      </c>
      <c r="K28" s="62"/>
    </row>
    <row r="29" spans="2:11" ht="12">
      <c r="B29" s="63" t="s">
        <v>21</v>
      </c>
      <c r="C29" s="108">
        <v>14.002258428778836</v>
      </c>
      <c r="D29" s="109">
        <v>1.2905307307630263</v>
      </c>
      <c r="E29" s="110">
        <v>2.952089046620423</v>
      </c>
      <c r="F29" s="111">
        <v>22.100338764316827</v>
      </c>
      <c r="G29" s="111">
        <v>0.8065817067268913</v>
      </c>
      <c r="H29" s="111">
        <v>0.4355541216325214</v>
      </c>
      <c r="I29" s="108">
        <v>6.0009678980480725</v>
      </c>
      <c r="J29" s="111">
        <v>52.4116793031134</v>
      </c>
      <c r="K29" s="62"/>
    </row>
    <row r="30" spans="2:11" ht="12">
      <c r="B30" s="63" t="s">
        <v>10</v>
      </c>
      <c r="C30" s="108">
        <v>14.0295358649789</v>
      </c>
      <c r="D30" s="109">
        <v>2.953586497890295</v>
      </c>
      <c r="E30" s="110">
        <v>4.535864978902953</v>
      </c>
      <c r="F30" s="111">
        <v>11.919831223628691</v>
      </c>
      <c r="G30" s="111">
        <v>6.0126582278481004</v>
      </c>
      <c r="H30" s="111">
        <v>0.5274261603375527</v>
      </c>
      <c r="I30" s="108">
        <v>0.7383966244725737</v>
      </c>
      <c r="J30" s="111">
        <v>59.28270042194092</v>
      </c>
      <c r="K30" s="62"/>
    </row>
    <row r="31" spans="2:11" ht="12">
      <c r="B31" s="63" t="s">
        <v>5</v>
      </c>
      <c r="C31" s="108" t="s">
        <v>41</v>
      </c>
      <c r="D31" s="109" t="s">
        <v>41</v>
      </c>
      <c r="E31" s="110" t="s">
        <v>41</v>
      </c>
      <c r="F31" s="111" t="s">
        <v>41</v>
      </c>
      <c r="G31" s="111" t="s">
        <v>41</v>
      </c>
      <c r="H31" s="111" t="s">
        <v>41</v>
      </c>
      <c r="I31" s="108" t="s">
        <v>41</v>
      </c>
      <c r="J31" s="111" t="s">
        <v>41</v>
      </c>
      <c r="K31" s="62"/>
    </row>
    <row r="32" spans="2:11" ht="12">
      <c r="B32" s="63" t="s">
        <v>4</v>
      </c>
      <c r="C32" s="108" t="s">
        <v>41</v>
      </c>
      <c r="D32" s="109" t="s">
        <v>41</v>
      </c>
      <c r="E32" s="110" t="s">
        <v>41</v>
      </c>
      <c r="F32" s="111" t="s">
        <v>41</v>
      </c>
      <c r="G32" s="111" t="s">
        <v>41</v>
      </c>
      <c r="H32" s="111" t="s">
        <v>41</v>
      </c>
      <c r="I32" s="108" t="s">
        <v>41</v>
      </c>
      <c r="J32" s="111" t="s">
        <v>41</v>
      </c>
      <c r="K32" s="62"/>
    </row>
    <row r="33" spans="2:11" ht="12">
      <c r="B33" s="63" t="s">
        <v>19</v>
      </c>
      <c r="C33" s="108">
        <v>7.965717166624654</v>
      </c>
      <c r="D33" s="109">
        <v>1.9662213259389967</v>
      </c>
      <c r="E33" s="110">
        <v>4.890345349130325</v>
      </c>
      <c r="F33" s="111">
        <v>15.326443156037309</v>
      </c>
      <c r="G33" s="111">
        <v>3.0753718174943283</v>
      </c>
      <c r="H33" s="111">
        <v>0.3277035543231661</v>
      </c>
      <c r="I33" s="108">
        <v>6.42803125787749</v>
      </c>
      <c r="J33" s="111">
        <v>60.02016637257373</v>
      </c>
      <c r="K33" s="62"/>
    </row>
    <row r="34" spans="2:11" ht="12">
      <c r="B34" s="63" t="s">
        <v>14</v>
      </c>
      <c r="C34" s="112">
        <v>2.564102564102564</v>
      </c>
      <c r="D34" s="113">
        <v>0.30165912518853694</v>
      </c>
      <c r="E34" s="114">
        <v>0.30165912518853694</v>
      </c>
      <c r="F34" s="115">
        <v>37.85822021116138</v>
      </c>
      <c r="G34" s="115">
        <v>4.2232277526395166</v>
      </c>
      <c r="H34" s="115">
        <v>0.15082956259426847</v>
      </c>
      <c r="I34" s="112">
        <v>7.9939668174962275</v>
      </c>
      <c r="J34" s="115">
        <v>46.60633484162895</v>
      </c>
      <c r="K34" s="62"/>
    </row>
    <row r="35" spans="2:11" ht="12">
      <c r="B35" s="64" t="s">
        <v>15</v>
      </c>
      <c r="C35" s="108" t="s">
        <v>41</v>
      </c>
      <c r="D35" s="109" t="s">
        <v>41</v>
      </c>
      <c r="E35" s="110" t="s">
        <v>41</v>
      </c>
      <c r="F35" s="111" t="s">
        <v>41</v>
      </c>
      <c r="G35" s="111" t="s">
        <v>41</v>
      </c>
      <c r="H35" s="111" t="s">
        <v>41</v>
      </c>
      <c r="I35" s="108" t="s">
        <v>41</v>
      </c>
      <c r="J35" s="111" t="s">
        <v>41</v>
      </c>
      <c r="K35" s="62"/>
    </row>
    <row r="36" spans="2:11" ht="12">
      <c r="B36" s="64" t="s">
        <v>31</v>
      </c>
      <c r="C36" s="116" t="s">
        <v>41</v>
      </c>
      <c r="D36" s="117" t="s">
        <v>41</v>
      </c>
      <c r="E36" s="118" t="s">
        <v>41</v>
      </c>
      <c r="F36" s="119" t="s">
        <v>41</v>
      </c>
      <c r="G36" s="119" t="s">
        <v>41</v>
      </c>
      <c r="H36" s="119" t="s">
        <v>41</v>
      </c>
      <c r="I36" s="116" t="s">
        <v>41</v>
      </c>
      <c r="J36" s="119" t="s">
        <v>41</v>
      </c>
      <c r="K36" s="62"/>
    </row>
    <row r="37" spans="2:11" ht="12">
      <c r="B37" s="61" t="s">
        <v>76</v>
      </c>
      <c r="C37" s="104">
        <v>30.136986301369866</v>
      </c>
      <c r="D37" s="105">
        <v>0</v>
      </c>
      <c r="E37" s="106">
        <v>2.7397260273972606</v>
      </c>
      <c r="F37" s="107">
        <v>56.164383561643824</v>
      </c>
      <c r="G37" s="107">
        <v>10.958904109589042</v>
      </c>
      <c r="H37" s="107">
        <v>0</v>
      </c>
      <c r="I37" s="104" t="s">
        <v>41</v>
      </c>
      <c r="J37" s="107" t="s">
        <v>41</v>
      </c>
      <c r="K37" s="65"/>
    </row>
    <row r="38" spans="2:11" ht="12">
      <c r="B38" s="66" t="s">
        <v>35</v>
      </c>
      <c r="C38" s="120">
        <v>3.6121673003802286</v>
      </c>
      <c r="D38" s="121">
        <v>1.3307984790874525</v>
      </c>
      <c r="E38" s="122">
        <v>0.19011406844106465</v>
      </c>
      <c r="F38" s="123">
        <v>23.003802281368824</v>
      </c>
      <c r="G38" s="123">
        <v>15.209125475285173</v>
      </c>
      <c r="H38" s="123">
        <v>1.1406844106463878</v>
      </c>
      <c r="I38" s="120">
        <v>0.5703422053231939</v>
      </c>
      <c r="J38" s="123">
        <v>54.94296577946768</v>
      </c>
      <c r="K38" s="65"/>
    </row>
    <row r="39" spans="2:11" ht="12">
      <c r="B39" s="67"/>
      <c r="C39" s="67"/>
      <c r="D39" s="67"/>
      <c r="E39" s="67"/>
      <c r="F39" s="68"/>
      <c r="G39" s="68"/>
      <c r="H39" s="68"/>
      <c r="I39" s="68"/>
      <c r="J39" s="68"/>
      <c r="K39" s="65"/>
    </row>
    <row r="40" spans="2:16" s="51" customFormat="1" ht="12">
      <c r="B40" s="32" t="s">
        <v>114</v>
      </c>
      <c r="C40" s="32"/>
      <c r="D40" s="32"/>
      <c r="E40" s="32"/>
      <c r="F40" s="32"/>
      <c r="G40" s="32"/>
      <c r="H40" s="32"/>
      <c r="I40" s="32"/>
      <c r="J40" s="32"/>
      <c r="K40" s="4"/>
      <c r="L40" s="52"/>
      <c r="M40" s="52"/>
      <c r="N40" s="53"/>
      <c r="O40" s="41"/>
      <c r="P40" s="41"/>
    </row>
    <row r="41" spans="2:16" s="51" customFormat="1" ht="12">
      <c r="B41" s="32" t="s">
        <v>89</v>
      </c>
      <c r="C41" s="32"/>
      <c r="D41" s="32"/>
      <c r="E41" s="32"/>
      <c r="F41" s="32"/>
      <c r="G41" s="32"/>
      <c r="H41" s="32"/>
      <c r="I41" s="32"/>
      <c r="J41" s="32"/>
      <c r="K41" s="4"/>
      <c r="L41" s="52"/>
      <c r="M41" s="52"/>
      <c r="N41" s="53"/>
      <c r="O41" s="41"/>
      <c r="P41" s="41"/>
    </row>
    <row r="42" spans="2:16" s="51" customFormat="1" ht="12">
      <c r="B42" s="19" t="s">
        <v>88</v>
      </c>
      <c r="C42" s="19"/>
      <c r="D42" s="19"/>
      <c r="E42" s="19"/>
      <c r="L42" s="52"/>
      <c r="M42" s="52"/>
      <c r="N42" s="53"/>
      <c r="O42" s="41"/>
      <c r="P42" s="41"/>
    </row>
    <row r="43" spans="2:16" s="51" customFormat="1" ht="16.2" customHeight="1">
      <c r="B43" s="92" t="s">
        <v>120</v>
      </c>
      <c r="C43" s="19"/>
      <c r="D43" s="19"/>
      <c r="E43" s="19"/>
      <c r="L43" s="52"/>
      <c r="M43" s="52"/>
      <c r="N43" s="53"/>
      <c r="O43" s="41"/>
      <c r="P43" s="41"/>
    </row>
    <row r="44" spans="3:16" s="51" customFormat="1" ht="12">
      <c r="C44" s="3"/>
      <c r="D44" s="3"/>
      <c r="E44" s="3"/>
      <c r="L44" s="52"/>
      <c r="M44" s="52"/>
      <c r="N44" s="53"/>
      <c r="O44" s="41"/>
      <c r="P44" s="41"/>
    </row>
    <row r="45" spans="2:9" ht="12" customHeight="1">
      <c r="B45" s="28"/>
      <c r="C45" s="28"/>
      <c r="D45" s="28"/>
      <c r="E45" s="28"/>
      <c r="F45" s="32"/>
      <c r="G45" s="32"/>
      <c r="I45" s="32"/>
    </row>
    <row r="46" spans="1:5" ht="12.75" customHeight="1">
      <c r="A46" s="30" t="s">
        <v>34</v>
      </c>
      <c r="C46" s="30"/>
      <c r="D46" s="30"/>
      <c r="E46" s="30"/>
    </row>
    <row r="47" ht="12">
      <c r="A47" s="3" t="s">
        <v>81</v>
      </c>
    </row>
  </sheetData>
  <mergeCells count="7">
    <mergeCell ref="B8:B9"/>
    <mergeCell ref="A8:A9"/>
    <mergeCell ref="F8:H8"/>
    <mergeCell ref="I8:J8"/>
    <mergeCell ref="E8:E9"/>
    <mergeCell ref="D8:D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04997999966144562"/>
  </sheetPr>
  <dimension ref="A2:W92"/>
  <sheetViews>
    <sheetView showGridLines="0" workbookViewId="0" topLeftCell="A28">
      <selection activeCell="R38" sqref="R38"/>
    </sheetView>
  </sheetViews>
  <sheetFormatPr defaultColWidth="8.8515625" defaultRowHeight="12"/>
  <cols>
    <col min="1" max="1" width="8.8515625" style="95" customWidth="1"/>
    <col min="2" max="2" width="12.140625" style="95" customWidth="1"/>
    <col min="3" max="3" width="17.28125" style="95" customWidth="1"/>
    <col min="4" max="4" width="17.8515625" style="95" customWidth="1"/>
    <col min="5" max="5" width="17.28125" style="95" customWidth="1"/>
    <col min="6" max="6" width="16.8515625" style="95" customWidth="1"/>
    <col min="7" max="7" width="10.57421875" style="95" customWidth="1"/>
    <col min="8" max="8" width="11.00390625" style="95" customWidth="1"/>
    <col min="9" max="13" width="8.8515625" style="95" customWidth="1"/>
    <col min="14" max="19" width="14.7109375" style="95" customWidth="1"/>
    <col min="20" max="16384" width="8.8515625" style="95" customWidth="1"/>
  </cols>
  <sheetData>
    <row r="1" s="32" customFormat="1" ht="12.75"/>
    <row r="2" s="32" customFormat="1" ht="12.75">
      <c r="B2" s="6" t="s">
        <v>39</v>
      </c>
    </row>
    <row r="3" s="32" customFormat="1" ht="12.75">
      <c r="B3" s="6" t="s">
        <v>47</v>
      </c>
    </row>
    <row r="4" s="32" customFormat="1" ht="12.75"/>
    <row r="5" s="32" customFormat="1" ht="12.75">
      <c r="B5" s="1" t="s">
        <v>144</v>
      </c>
    </row>
    <row r="6" spans="2:8" s="32" customFormat="1" ht="12.75">
      <c r="B6" s="2" t="s">
        <v>122</v>
      </c>
      <c r="H6" s="33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2:23" ht="104.4" customHeight="1">
      <c r="B60" s="93"/>
      <c r="C60" s="94" t="s">
        <v>130</v>
      </c>
      <c r="D60" s="94" t="s">
        <v>143</v>
      </c>
      <c r="E60" s="94" t="s">
        <v>133</v>
      </c>
      <c r="F60" s="94" t="s">
        <v>142</v>
      </c>
      <c r="G60" s="94" t="s">
        <v>135</v>
      </c>
      <c r="H60" s="94" t="s">
        <v>134</v>
      </c>
      <c r="M60" s="96"/>
      <c r="N60" s="93"/>
      <c r="O60" s="93"/>
      <c r="P60" s="93"/>
      <c r="Q60" s="93"/>
      <c r="R60" s="93"/>
      <c r="S60" s="93"/>
      <c r="W60" s="93"/>
    </row>
    <row r="61" spans="2:19" ht="12">
      <c r="B61" s="95" t="s">
        <v>11</v>
      </c>
      <c r="C61" s="97">
        <v>349.1</v>
      </c>
      <c r="D61" s="98">
        <v>14749</v>
      </c>
      <c r="E61" s="98">
        <v>30906</v>
      </c>
      <c r="F61" s="97">
        <v>42.24863935835004</v>
      </c>
      <c r="G61" s="99">
        <f aca="true" t="shared" si="0" ref="G61:G82">C61/E61*100</f>
        <v>1.1295541318837765</v>
      </c>
      <c r="H61" s="99">
        <f aca="true" t="shared" si="1" ref="H61:H82">D61/E61*100</f>
        <v>47.72212515369184</v>
      </c>
      <c r="N61" s="100"/>
      <c r="O61" s="100"/>
      <c r="P61" s="100"/>
      <c r="R61" s="101"/>
      <c r="S61" s="101"/>
    </row>
    <row r="62" spans="2:19" ht="12">
      <c r="B62" s="95" t="s">
        <v>2</v>
      </c>
      <c r="C62" s="97">
        <v>24.1</v>
      </c>
      <c r="D62" s="98">
        <v>7794</v>
      </c>
      <c r="E62" s="98">
        <v>13181</v>
      </c>
      <c r="F62" s="97">
        <v>323.402489626556</v>
      </c>
      <c r="G62" s="99">
        <f t="shared" si="0"/>
        <v>0.18283893483043775</v>
      </c>
      <c r="H62" s="99">
        <f t="shared" si="1"/>
        <v>59.130566724831205</v>
      </c>
      <c r="N62" s="100"/>
      <c r="O62" s="100"/>
      <c r="P62" s="100"/>
      <c r="R62" s="101"/>
      <c r="S62" s="101"/>
    </row>
    <row r="63" spans="2:19" ht="12">
      <c r="B63" s="95" t="s">
        <v>23</v>
      </c>
      <c r="C63" s="97">
        <v>259.4</v>
      </c>
      <c r="D63" s="98">
        <v>7701</v>
      </c>
      <c r="E63" s="98">
        <v>17132</v>
      </c>
      <c r="F63" s="97">
        <v>29.68774094063223</v>
      </c>
      <c r="G63" s="99">
        <f t="shared" si="0"/>
        <v>1.5141256128881624</v>
      </c>
      <c r="H63" s="99">
        <f t="shared" si="1"/>
        <v>44.950968946999765</v>
      </c>
      <c r="J63" s="103"/>
      <c r="N63" s="100"/>
      <c r="O63" s="100"/>
      <c r="P63" s="100"/>
      <c r="R63" s="101"/>
      <c r="S63" s="101"/>
    </row>
    <row r="64" spans="2:19" ht="12">
      <c r="B64" s="95" t="s">
        <v>1</v>
      </c>
      <c r="C64" s="97">
        <v>409.6</v>
      </c>
      <c r="D64" s="98">
        <v>13881</v>
      </c>
      <c r="E64" s="98">
        <v>30284</v>
      </c>
      <c r="F64" s="97">
        <v>33.88916015625</v>
      </c>
      <c r="G64" s="99">
        <f t="shared" si="0"/>
        <v>1.3525293884559504</v>
      </c>
      <c r="H64" s="99">
        <f t="shared" si="1"/>
        <v>45.83608506141857</v>
      </c>
      <c r="N64" s="100"/>
      <c r="O64" s="100"/>
      <c r="P64" s="100"/>
      <c r="R64" s="101"/>
      <c r="S64" s="101"/>
    </row>
    <row r="65" spans="2:19" ht="12">
      <c r="B65" s="95" t="s">
        <v>128</v>
      </c>
      <c r="C65" s="97">
        <v>526.4</v>
      </c>
      <c r="D65" s="98">
        <v>13695</v>
      </c>
      <c r="E65" s="98">
        <v>32116</v>
      </c>
      <c r="F65" s="97">
        <v>26.01633738601824</v>
      </c>
      <c r="G65" s="99">
        <f t="shared" si="0"/>
        <v>1.6390584132519617</v>
      </c>
      <c r="H65" s="99">
        <f t="shared" si="1"/>
        <v>42.64229667455474</v>
      </c>
      <c r="N65" s="100"/>
      <c r="O65" s="100"/>
      <c r="P65" s="100"/>
      <c r="R65" s="101"/>
      <c r="S65" s="101"/>
    </row>
    <row r="66" spans="2:19" ht="12">
      <c r="B66" s="95" t="s">
        <v>22</v>
      </c>
      <c r="C66" s="97">
        <v>244.7</v>
      </c>
      <c r="D66" s="98">
        <v>9079</v>
      </c>
      <c r="E66" s="98">
        <v>17683</v>
      </c>
      <c r="F66" s="97">
        <v>37.10257458111974</v>
      </c>
      <c r="G66" s="99">
        <f t="shared" si="0"/>
        <v>1.383814963524289</v>
      </c>
      <c r="H66" s="99">
        <f t="shared" si="1"/>
        <v>51.343097890629416</v>
      </c>
      <c r="N66" s="100"/>
      <c r="O66" s="100"/>
      <c r="P66" s="100"/>
      <c r="R66" s="101"/>
      <c r="S66" s="101"/>
    </row>
    <row r="67" spans="2:19" ht="12">
      <c r="B67" s="95" t="s">
        <v>6</v>
      </c>
      <c r="C67" s="97">
        <v>120.2</v>
      </c>
      <c r="D67" s="98">
        <v>11779</v>
      </c>
      <c r="E67" s="98">
        <v>22530</v>
      </c>
      <c r="F67" s="97">
        <v>97.99500831946756</v>
      </c>
      <c r="G67" s="99">
        <f t="shared" si="0"/>
        <v>0.5335108743897027</v>
      </c>
      <c r="H67" s="99">
        <f t="shared" si="1"/>
        <v>52.281402574345314</v>
      </c>
      <c r="N67" s="100"/>
      <c r="O67" s="100"/>
      <c r="P67" s="100"/>
      <c r="R67" s="101"/>
      <c r="S67" s="101"/>
    </row>
    <row r="68" spans="2:19" ht="12">
      <c r="B68" s="95" t="s">
        <v>8</v>
      </c>
      <c r="C68" s="97">
        <v>170.4</v>
      </c>
      <c r="D68" s="98">
        <v>14562</v>
      </c>
      <c r="E68" s="98">
        <v>27683</v>
      </c>
      <c r="F68" s="97">
        <v>85.45774647887323</v>
      </c>
      <c r="G68" s="99">
        <f t="shared" si="0"/>
        <v>0.6155402232417008</v>
      </c>
      <c r="H68" s="99">
        <f t="shared" si="1"/>
        <v>52.60268034533829</v>
      </c>
      <c r="N68" s="100"/>
      <c r="O68" s="100"/>
      <c r="P68" s="100"/>
      <c r="R68" s="101"/>
      <c r="S68" s="101"/>
    </row>
    <row r="69" spans="2:19" ht="12">
      <c r="B69" s="95" t="s">
        <v>37</v>
      </c>
      <c r="C69" s="97">
        <v>413.4</v>
      </c>
      <c r="D69" s="98">
        <v>12501</v>
      </c>
      <c r="E69" s="98">
        <v>28961</v>
      </c>
      <c r="F69" s="97">
        <v>30.23947750362845</v>
      </c>
      <c r="G69" s="99">
        <f t="shared" si="0"/>
        <v>1.427436897897172</v>
      </c>
      <c r="H69" s="99">
        <f t="shared" si="1"/>
        <v>43.164945961810716</v>
      </c>
      <c r="N69" s="100"/>
      <c r="O69" s="100"/>
      <c r="P69" s="100"/>
      <c r="R69" s="101"/>
      <c r="S69" s="101"/>
    </row>
    <row r="70" spans="2:19" ht="12">
      <c r="B70" s="95" t="s">
        <v>17</v>
      </c>
      <c r="C70" s="97">
        <v>125.8</v>
      </c>
      <c r="D70" s="98">
        <v>11695</v>
      </c>
      <c r="E70" s="98">
        <v>21902</v>
      </c>
      <c r="F70" s="97">
        <v>92.96502384737678</v>
      </c>
      <c r="G70" s="99">
        <f t="shared" si="0"/>
        <v>0.5743767692448178</v>
      </c>
      <c r="H70" s="99">
        <f t="shared" si="1"/>
        <v>53.39695005022372</v>
      </c>
      <c r="N70" s="100"/>
      <c r="O70" s="100"/>
      <c r="P70" s="100"/>
      <c r="R70" s="101"/>
      <c r="S70" s="101"/>
    </row>
    <row r="71" spans="2:19" ht="12">
      <c r="B71" s="95" t="s">
        <v>24</v>
      </c>
      <c r="C71" s="97">
        <v>195.3</v>
      </c>
      <c r="D71" s="98">
        <v>15824</v>
      </c>
      <c r="E71" s="98">
        <v>27283</v>
      </c>
      <c r="F71" s="97">
        <v>81.02406554019457</v>
      </c>
      <c r="G71" s="99">
        <f t="shared" si="0"/>
        <v>0.7158303705604223</v>
      </c>
      <c r="H71" s="99">
        <f t="shared" si="1"/>
        <v>57.99948685994942</v>
      </c>
      <c r="N71" s="100"/>
      <c r="O71" s="100"/>
      <c r="P71" s="100"/>
      <c r="R71" s="101"/>
      <c r="S71" s="101"/>
    </row>
    <row r="72" spans="2:19" ht="12">
      <c r="B72" s="95" t="s">
        <v>124</v>
      </c>
      <c r="C72" s="97">
        <v>298.1</v>
      </c>
      <c r="D72" s="98">
        <v>13961</v>
      </c>
      <c r="E72" s="98">
        <v>34177</v>
      </c>
      <c r="F72" s="97">
        <v>46.83327742368333</v>
      </c>
      <c r="G72" s="99">
        <f t="shared" si="0"/>
        <v>0.8722240102993242</v>
      </c>
      <c r="H72" s="99">
        <f t="shared" si="1"/>
        <v>40.849109049945866</v>
      </c>
      <c r="N72" s="100"/>
      <c r="O72" s="100"/>
      <c r="P72" s="100"/>
      <c r="R72" s="101"/>
      <c r="S72" s="101"/>
    </row>
    <row r="73" spans="2:19" ht="12">
      <c r="B73" s="95" t="s">
        <v>13</v>
      </c>
      <c r="C73" s="97">
        <v>248.8</v>
      </c>
      <c r="D73" s="98">
        <v>7493</v>
      </c>
      <c r="E73" s="98">
        <v>16576</v>
      </c>
      <c r="F73" s="97">
        <v>30.116559485530544</v>
      </c>
      <c r="G73" s="99">
        <f t="shared" si="0"/>
        <v>1.500965250965251</v>
      </c>
      <c r="H73" s="99">
        <f t="shared" si="1"/>
        <v>45.20390926640926</v>
      </c>
      <c r="N73" s="100"/>
      <c r="O73" s="100"/>
      <c r="P73" s="100"/>
      <c r="R73" s="101"/>
      <c r="S73" s="101"/>
    </row>
    <row r="74" spans="2:19" ht="12">
      <c r="B74" s="95" t="s">
        <v>12</v>
      </c>
      <c r="C74" s="97">
        <v>87.1</v>
      </c>
      <c r="D74" s="98">
        <v>9957</v>
      </c>
      <c r="E74" s="98">
        <v>17448</v>
      </c>
      <c r="F74" s="97">
        <v>114.31687715269805</v>
      </c>
      <c r="G74" s="99">
        <f t="shared" si="0"/>
        <v>0.49919761577258137</v>
      </c>
      <c r="H74" s="99">
        <f t="shared" si="1"/>
        <v>57.06671251719395</v>
      </c>
      <c r="N74" s="100"/>
      <c r="O74" s="100"/>
      <c r="P74" s="100"/>
      <c r="R74" s="101"/>
      <c r="S74" s="101"/>
    </row>
    <row r="75" spans="2:19" ht="12">
      <c r="B75" s="95" t="s">
        <v>7</v>
      </c>
      <c r="C75" s="97">
        <v>627.9</v>
      </c>
      <c r="D75" s="98">
        <v>22033</v>
      </c>
      <c r="E75" s="98">
        <v>49524</v>
      </c>
      <c r="F75" s="97">
        <v>35.08998248128683</v>
      </c>
      <c r="G75" s="99">
        <f t="shared" si="0"/>
        <v>1.2678701235764478</v>
      </c>
      <c r="H75" s="99">
        <f t="shared" si="1"/>
        <v>44.48954042484452</v>
      </c>
      <c r="N75" s="100"/>
      <c r="O75" s="100"/>
      <c r="P75" s="100"/>
      <c r="R75" s="101"/>
      <c r="S75" s="101"/>
    </row>
    <row r="76" spans="2:19" ht="12">
      <c r="B76" s="95" t="s">
        <v>9</v>
      </c>
      <c r="C76" s="97">
        <v>101.7</v>
      </c>
      <c r="D76" s="98">
        <v>14371</v>
      </c>
      <c r="E76" s="98">
        <v>21937</v>
      </c>
      <c r="F76" s="97">
        <v>141.30776794493607</v>
      </c>
      <c r="G76" s="99">
        <f t="shared" si="0"/>
        <v>0.46360030997857504</v>
      </c>
      <c r="H76" s="99">
        <f t="shared" si="1"/>
        <v>65.51032502165292</v>
      </c>
      <c r="N76" s="100"/>
      <c r="O76" s="100"/>
      <c r="P76" s="100"/>
      <c r="R76" s="101"/>
      <c r="S76" s="101"/>
    </row>
    <row r="77" spans="2:19" ht="12">
      <c r="B77" s="95" t="s">
        <v>125</v>
      </c>
      <c r="C77" s="97">
        <v>333.5</v>
      </c>
      <c r="D77" s="98">
        <v>7470</v>
      </c>
      <c r="E77" s="98">
        <v>26528</v>
      </c>
      <c r="F77" s="97">
        <v>22.39880059970015</v>
      </c>
      <c r="G77" s="99">
        <f t="shared" si="0"/>
        <v>1.2571622436670686</v>
      </c>
      <c r="H77" s="99">
        <f t="shared" si="1"/>
        <v>28.158926417370328</v>
      </c>
      <c r="N77" s="100"/>
      <c r="O77" s="100"/>
      <c r="P77" s="100"/>
      <c r="R77" s="101"/>
      <c r="S77" s="101"/>
    </row>
    <row r="78" spans="2:19" ht="12">
      <c r="B78" s="95" t="s">
        <v>71</v>
      </c>
      <c r="C78" s="97">
        <v>621.7</v>
      </c>
      <c r="D78" s="98">
        <v>13991</v>
      </c>
      <c r="E78" s="98">
        <v>33134</v>
      </c>
      <c r="F78" s="97">
        <v>22.504423355316067</v>
      </c>
      <c r="G78" s="99">
        <f t="shared" si="0"/>
        <v>1.876320395967888</v>
      </c>
      <c r="H78" s="99">
        <f t="shared" si="1"/>
        <v>42.225508541075634</v>
      </c>
      <c r="N78" s="100"/>
      <c r="O78" s="100"/>
      <c r="P78" s="100"/>
      <c r="R78" s="101"/>
      <c r="S78" s="101"/>
    </row>
    <row r="79" spans="2:19" ht="12">
      <c r="B79" s="95" t="s">
        <v>21</v>
      </c>
      <c r="C79" s="97">
        <v>619.8</v>
      </c>
      <c r="D79" s="98">
        <v>12636</v>
      </c>
      <c r="E79" s="98">
        <v>34729</v>
      </c>
      <c r="F79" s="97">
        <v>20.387221684414328</v>
      </c>
      <c r="G79" s="99">
        <f t="shared" si="0"/>
        <v>1.7846756313167667</v>
      </c>
      <c r="H79" s="99">
        <f t="shared" si="1"/>
        <v>36.38457773042702</v>
      </c>
      <c r="N79" s="100"/>
      <c r="O79" s="100"/>
      <c r="P79" s="100"/>
      <c r="R79" s="101"/>
      <c r="S79" s="101"/>
    </row>
    <row r="80" spans="2:19" ht="12">
      <c r="B80" s="95" t="s">
        <v>10</v>
      </c>
      <c r="C80" s="97">
        <v>94.8</v>
      </c>
      <c r="D80" s="98">
        <v>9846</v>
      </c>
      <c r="E80" s="98">
        <v>17178</v>
      </c>
      <c r="F80" s="97">
        <v>103.86075949367088</v>
      </c>
      <c r="G80" s="99">
        <f t="shared" si="0"/>
        <v>0.5518686692280824</v>
      </c>
      <c r="H80" s="99">
        <f t="shared" si="1"/>
        <v>57.31749912679008</v>
      </c>
      <c r="N80" s="100"/>
      <c r="O80" s="100"/>
      <c r="P80" s="100"/>
      <c r="R80" s="101"/>
      <c r="S80" s="101"/>
    </row>
    <row r="81" spans="2:19" ht="12">
      <c r="B81" s="95" t="s">
        <v>19</v>
      </c>
      <c r="C81" s="97">
        <v>396.8</v>
      </c>
      <c r="D81" s="98">
        <v>9948</v>
      </c>
      <c r="E81" s="98">
        <v>26153</v>
      </c>
      <c r="F81" s="97">
        <v>25.070564516129032</v>
      </c>
      <c r="G81" s="99">
        <f t="shared" si="0"/>
        <v>1.517225557297442</v>
      </c>
      <c r="H81" s="99">
        <f t="shared" si="1"/>
        <v>38.037701219745344</v>
      </c>
      <c r="N81" s="100"/>
      <c r="O81" s="100"/>
      <c r="P81" s="100"/>
      <c r="R81" s="101"/>
      <c r="S81" s="101"/>
    </row>
    <row r="82" spans="2:19" ht="12">
      <c r="B82" s="95" t="s">
        <v>14</v>
      </c>
      <c r="C82" s="97">
        <v>66.2</v>
      </c>
      <c r="D82" s="98">
        <v>8407</v>
      </c>
      <c r="E82" s="98">
        <v>15692</v>
      </c>
      <c r="F82" s="97">
        <v>126.99395770392749</v>
      </c>
      <c r="G82" s="99">
        <f t="shared" si="0"/>
        <v>0.42187101707876623</v>
      </c>
      <c r="H82" s="99">
        <f t="shared" si="1"/>
        <v>53.575070099413715</v>
      </c>
      <c r="N82" s="100"/>
      <c r="O82" s="100"/>
      <c r="P82" s="100"/>
      <c r="R82" s="101"/>
      <c r="S82" s="101"/>
    </row>
    <row r="84" ht="12">
      <c r="B84" s="95" t="s">
        <v>115</v>
      </c>
    </row>
    <row r="85" ht="12">
      <c r="B85" s="95" t="s">
        <v>131</v>
      </c>
    </row>
    <row r="86" ht="12">
      <c r="B86" s="102" t="s">
        <v>129</v>
      </c>
    </row>
    <row r="87" ht="12">
      <c r="B87" s="95" t="s">
        <v>132</v>
      </c>
    </row>
    <row r="88" ht="12">
      <c r="B88" s="95" t="s">
        <v>137</v>
      </c>
    </row>
    <row r="90" ht="12">
      <c r="A90" s="30" t="s">
        <v>34</v>
      </c>
    </row>
    <row r="91" ht="12">
      <c r="A91" s="31" t="s">
        <v>138</v>
      </c>
    </row>
    <row r="92" ht="12">
      <c r="A92" s="34" t="s">
        <v>121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89"/>
  <sheetViews>
    <sheetView showGridLines="0" zoomScalePageLayoutView="115" workbookViewId="0" topLeftCell="A1">
      <selection activeCell="U5" sqref="U5"/>
    </sheetView>
  </sheetViews>
  <sheetFormatPr defaultColWidth="9.140625" defaultRowHeight="12"/>
  <cols>
    <col min="1" max="1" width="9.140625" style="70" customWidth="1"/>
    <col min="2" max="2" width="15.7109375" style="70" customWidth="1"/>
    <col min="3" max="4" width="9.140625" style="70" customWidth="1"/>
    <col min="5" max="8" width="9.57421875" style="70" customWidth="1"/>
    <col min="9" max="10" width="9.140625" style="70" customWidth="1"/>
    <col min="11" max="11" width="5.8515625" style="70" bestFit="1" customWidth="1"/>
    <col min="12" max="16384" width="9.140625" style="70" customWidth="1"/>
  </cols>
  <sheetData>
    <row r="1" s="32" customFormat="1" ht="12.75"/>
    <row r="2" s="32" customFormat="1" ht="12.75">
      <c r="B2" s="6" t="s">
        <v>39</v>
      </c>
    </row>
    <row r="3" s="32" customFormat="1" ht="12.75">
      <c r="B3" s="6" t="s">
        <v>47</v>
      </c>
    </row>
    <row r="4" s="32" customFormat="1" ht="12.75"/>
    <row r="5" s="32" customFormat="1" ht="12.75">
      <c r="B5" s="1" t="s">
        <v>136</v>
      </c>
    </row>
    <row r="6" spans="2:7" s="32" customFormat="1" ht="12.75">
      <c r="B6" s="2" t="s">
        <v>43</v>
      </c>
      <c r="G6" s="33"/>
    </row>
    <row r="7" spans="2:7" s="32" customFormat="1" ht="12.75">
      <c r="B7" s="2"/>
      <c r="G7" s="33"/>
    </row>
    <row r="8" spans="2:7" s="32" customFormat="1" ht="12.75">
      <c r="B8" s="2"/>
      <c r="G8" s="33"/>
    </row>
    <row r="9" spans="2:7" s="32" customFormat="1" ht="12.75">
      <c r="B9" s="2"/>
      <c r="G9" s="33"/>
    </row>
    <row r="10" spans="2:7" s="32" customFormat="1" ht="12.75">
      <c r="B10" s="2"/>
      <c r="G10" s="33"/>
    </row>
    <row r="11" spans="2:7" s="32" customFormat="1" ht="12.75">
      <c r="B11" s="2"/>
      <c r="G11" s="33"/>
    </row>
    <row r="12" spans="2:7" s="32" customFormat="1" ht="12.75">
      <c r="B12" s="2"/>
      <c r="G12" s="33"/>
    </row>
    <row r="13" spans="2:7" s="32" customFormat="1" ht="12.75">
      <c r="B13" s="2"/>
      <c r="G13" s="33"/>
    </row>
    <row r="14" spans="2:7" s="32" customFormat="1" ht="12.75">
      <c r="B14" s="2"/>
      <c r="G14" s="33"/>
    </row>
    <row r="15" spans="2:7" s="32" customFormat="1" ht="12.75">
      <c r="B15" s="2"/>
      <c r="G15" s="33"/>
    </row>
    <row r="16" spans="2:7" s="32" customFormat="1" ht="12.75">
      <c r="B16" s="2"/>
      <c r="G16" s="33"/>
    </row>
    <row r="17" spans="2:7" s="32" customFormat="1" ht="12.75">
      <c r="B17" s="2"/>
      <c r="G17" s="33"/>
    </row>
    <row r="18" spans="2:7" s="32" customFormat="1" ht="12.75">
      <c r="B18" s="2"/>
      <c r="G18" s="33"/>
    </row>
    <row r="19" spans="2:7" s="32" customFormat="1" ht="12.75">
      <c r="B19" s="2"/>
      <c r="G19" s="33"/>
    </row>
    <row r="20" spans="2:7" s="32" customFormat="1" ht="12.75">
      <c r="B20" s="2"/>
      <c r="G20" s="33"/>
    </row>
    <row r="21" spans="2:7" s="32" customFormat="1" ht="12.75">
      <c r="B21" s="2"/>
      <c r="G21" s="33"/>
    </row>
    <row r="22" spans="2:7" s="32" customFormat="1" ht="12.75">
      <c r="B22" s="2"/>
      <c r="G22" s="33"/>
    </row>
    <row r="23" spans="2:7" s="32" customFormat="1" ht="12.75">
      <c r="B23" s="2"/>
      <c r="G23" s="33"/>
    </row>
    <row r="24" spans="2:7" s="32" customFormat="1" ht="12.75">
      <c r="B24" s="2"/>
      <c r="G24" s="33"/>
    </row>
    <row r="25" spans="2:7" s="32" customFormat="1" ht="12.75">
      <c r="B25" s="2"/>
      <c r="G25" s="33"/>
    </row>
    <row r="26" spans="2:7" s="32" customFormat="1" ht="12.75">
      <c r="B26" s="2"/>
      <c r="G26" s="33"/>
    </row>
    <row r="27" spans="2:7" s="32" customFormat="1" ht="12.75">
      <c r="B27" s="2"/>
      <c r="G27" s="33"/>
    </row>
    <row r="28" spans="2:7" s="32" customFormat="1" ht="12.75">
      <c r="B28" s="2"/>
      <c r="G28" s="33"/>
    </row>
    <row r="29" spans="2:7" s="32" customFormat="1" ht="12.75">
      <c r="B29" s="2"/>
      <c r="G29" s="33"/>
    </row>
    <row r="30" spans="2:7" s="32" customFormat="1" ht="12.75">
      <c r="B30" s="2"/>
      <c r="G30" s="33"/>
    </row>
    <row r="31" spans="2:7" s="32" customFormat="1" ht="12.75">
      <c r="B31" s="2"/>
      <c r="G31" s="33"/>
    </row>
    <row r="32" spans="2:7" s="32" customFormat="1" ht="12.75">
      <c r="B32" s="2"/>
      <c r="G32" s="33"/>
    </row>
    <row r="33" spans="2:7" s="32" customFormat="1" ht="12.75">
      <c r="B33" s="2"/>
      <c r="G33" s="33"/>
    </row>
    <row r="34" spans="2:7" s="32" customFormat="1" ht="12.75">
      <c r="B34" s="2"/>
      <c r="G34" s="33"/>
    </row>
    <row r="35" spans="2:7" s="32" customFormat="1" ht="12.75">
      <c r="B35" s="2"/>
      <c r="G35" s="33"/>
    </row>
    <row r="36" spans="2:7" s="32" customFormat="1" ht="12.75">
      <c r="B36" s="2"/>
      <c r="G36" s="33"/>
    </row>
    <row r="37" spans="2:7" s="32" customFormat="1" ht="12.75">
      <c r="B37" s="2"/>
      <c r="G37" s="33"/>
    </row>
    <row r="38" spans="2:7" s="32" customFormat="1" ht="12.75">
      <c r="B38" s="2"/>
      <c r="G38" s="33"/>
    </row>
    <row r="39" spans="2:7" s="32" customFormat="1" ht="12.75">
      <c r="B39" s="2"/>
      <c r="G39" s="33"/>
    </row>
    <row r="40" spans="2:7" s="32" customFormat="1" ht="12.75">
      <c r="B40" s="2"/>
      <c r="G40" s="33"/>
    </row>
    <row r="41" spans="2:7" s="32" customFormat="1" ht="12.75">
      <c r="B41" s="2"/>
      <c r="G41" s="33"/>
    </row>
    <row r="42" spans="2:7" s="32" customFormat="1" ht="12.75">
      <c r="B42" s="2"/>
      <c r="G42" s="33"/>
    </row>
    <row r="43" spans="2:7" s="32" customFormat="1" ht="12.75">
      <c r="B43" s="2"/>
      <c r="G43" s="33"/>
    </row>
    <row r="44" spans="2:7" s="32" customFormat="1" ht="12.75">
      <c r="B44" s="2"/>
      <c r="G44" s="33"/>
    </row>
    <row r="45" spans="2:7" s="32" customFormat="1" ht="12.75">
      <c r="B45" s="2"/>
      <c r="G45" s="33"/>
    </row>
    <row r="46" spans="2:7" s="32" customFormat="1" ht="12.75">
      <c r="B46" s="2"/>
      <c r="G46" s="33"/>
    </row>
    <row r="47" spans="2:7" s="32" customFormat="1" ht="12.75">
      <c r="B47" s="2"/>
      <c r="G47" s="33"/>
    </row>
    <row r="48" spans="2:7" s="32" customFormat="1" ht="12.75">
      <c r="B48" s="2"/>
      <c r="G48" s="33"/>
    </row>
    <row r="49" ht="12" customHeight="1">
      <c r="B49" s="69"/>
    </row>
    <row r="50" ht="12" customHeight="1"/>
    <row r="51" ht="12" customHeight="1"/>
    <row r="52" spans="2:8" ht="12" customHeight="1">
      <c r="B52" s="71"/>
      <c r="C52" s="72" t="s">
        <v>25</v>
      </c>
      <c r="D52" s="72" t="s">
        <v>26</v>
      </c>
      <c r="E52" s="72" t="s">
        <v>27</v>
      </c>
      <c r="F52" s="72" t="s">
        <v>28</v>
      </c>
      <c r="G52" s="72" t="s">
        <v>29</v>
      </c>
      <c r="H52" s="72" t="s">
        <v>30</v>
      </c>
    </row>
    <row r="53" spans="2:13" ht="12" customHeight="1">
      <c r="B53" s="71" t="s">
        <v>109</v>
      </c>
      <c r="C53" s="73">
        <v>628</v>
      </c>
      <c r="D53" s="73"/>
      <c r="E53" s="73">
        <v>327</v>
      </c>
      <c r="F53" s="73">
        <v>988</v>
      </c>
      <c r="G53" s="73">
        <v>541</v>
      </c>
      <c r="H53" s="73">
        <v>1097</v>
      </c>
      <c r="I53" s="74"/>
      <c r="J53" s="74"/>
      <c r="K53" s="74"/>
      <c r="L53" s="74"/>
      <c r="M53" s="74"/>
    </row>
    <row r="54" spans="2:13" ht="12" customHeight="1">
      <c r="B54" s="71" t="s">
        <v>75</v>
      </c>
      <c r="C54" s="73">
        <v>622</v>
      </c>
      <c r="D54" s="73">
        <v>179</v>
      </c>
      <c r="E54" s="73">
        <v>270</v>
      </c>
      <c r="F54" s="73">
        <v>475</v>
      </c>
      <c r="G54" s="73">
        <v>749</v>
      </c>
      <c r="H54" s="73">
        <v>1422</v>
      </c>
      <c r="I54" s="74"/>
      <c r="J54" s="74"/>
      <c r="K54" s="74"/>
      <c r="L54" s="74"/>
      <c r="M54" s="74"/>
    </row>
    <row r="55" spans="2:13" ht="12" customHeight="1">
      <c r="B55" s="71" t="s">
        <v>21</v>
      </c>
      <c r="C55" s="73">
        <v>620</v>
      </c>
      <c r="D55" s="73">
        <v>162</v>
      </c>
      <c r="E55" s="73">
        <v>298</v>
      </c>
      <c r="F55" s="73">
        <v>497</v>
      </c>
      <c r="G55" s="73">
        <v>787</v>
      </c>
      <c r="H55" s="73">
        <v>1355</v>
      </c>
      <c r="I55" s="74"/>
      <c r="J55" s="74"/>
      <c r="K55" s="74"/>
      <c r="L55" s="74"/>
      <c r="M55" s="74"/>
    </row>
    <row r="56" spans="2:13" ht="12" customHeight="1">
      <c r="B56" s="71" t="s">
        <v>36</v>
      </c>
      <c r="C56" s="73">
        <v>526</v>
      </c>
      <c r="D56" s="73">
        <v>126</v>
      </c>
      <c r="E56" s="73">
        <v>259</v>
      </c>
      <c r="F56" s="73">
        <v>383</v>
      </c>
      <c r="G56" s="73">
        <v>633</v>
      </c>
      <c r="H56" s="73">
        <v>1221</v>
      </c>
      <c r="I56" s="74"/>
      <c r="J56" s="74"/>
      <c r="K56" s="74"/>
      <c r="L56" s="74"/>
      <c r="M56" s="74"/>
    </row>
    <row r="57" spans="2:13" ht="12" customHeight="1">
      <c r="B57" s="71" t="s">
        <v>37</v>
      </c>
      <c r="C57" s="73">
        <v>413</v>
      </c>
      <c r="D57" s="73">
        <v>96</v>
      </c>
      <c r="E57" s="73">
        <v>174</v>
      </c>
      <c r="F57" s="73">
        <v>367</v>
      </c>
      <c r="G57" s="73">
        <v>498</v>
      </c>
      <c r="H57" s="73">
        <v>932</v>
      </c>
      <c r="I57" s="74"/>
      <c r="J57" s="74"/>
      <c r="K57" s="74"/>
      <c r="L57" s="74"/>
      <c r="M57" s="74"/>
    </row>
    <row r="58" spans="2:13" ht="12" customHeight="1">
      <c r="B58" s="71" t="s">
        <v>102</v>
      </c>
      <c r="C58" s="73">
        <v>410</v>
      </c>
      <c r="D58" s="73">
        <v>112</v>
      </c>
      <c r="E58" s="73">
        <v>143</v>
      </c>
      <c r="F58" s="73">
        <v>267</v>
      </c>
      <c r="G58" s="73"/>
      <c r="H58" s="73">
        <v>1494</v>
      </c>
      <c r="I58" s="74"/>
      <c r="J58" s="74"/>
      <c r="K58" s="74"/>
      <c r="L58" s="74"/>
      <c r="M58" s="74"/>
    </row>
    <row r="59" spans="2:13" ht="12" customHeight="1">
      <c r="B59" s="71" t="s">
        <v>100</v>
      </c>
      <c r="C59" s="73">
        <v>397</v>
      </c>
      <c r="D59" s="73">
        <v>72</v>
      </c>
      <c r="E59" s="73">
        <v>186</v>
      </c>
      <c r="F59" s="73">
        <v>324</v>
      </c>
      <c r="G59" s="73">
        <v>474</v>
      </c>
      <c r="H59" s="73">
        <v>927</v>
      </c>
      <c r="I59" s="74"/>
      <c r="J59" s="74"/>
      <c r="K59" s="74"/>
      <c r="L59" s="74"/>
      <c r="M59" s="74"/>
    </row>
    <row r="60" spans="2:13" ht="12" customHeight="1">
      <c r="B60" s="71" t="s">
        <v>101</v>
      </c>
      <c r="C60" s="73">
        <v>349</v>
      </c>
      <c r="D60" s="73"/>
      <c r="E60" s="73">
        <v>85</v>
      </c>
      <c r="F60" s="73">
        <v>346</v>
      </c>
      <c r="G60" s="73">
        <v>391</v>
      </c>
      <c r="H60" s="73">
        <v>844</v>
      </c>
      <c r="I60" s="74"/>
      <c r="J60" s="74"/>
      <c r="K60" s="74"/>
      <c r="L60" s="74"/>
      <c r="M60" s="74"/>
    </row>
    <row r="61" spans="2:13" ht="12" customHeight="1">
      <c r="B61" s="71" t="s">
        <v>126</v>
      </c>
      <c r="C61" s="73">
        <v>334</v>
      </c>
      <c r="D61" s="73"/>
      <c r="E61" s="73"/>
      <c r="F61" s="73">
        <v>275</v>
      </c>
      <c r="G61" s="73">
        <v>766</v>
      </c>
      <c r="H61" s="73">
        <v>497</v>
      </c>
      <c r="I61" s="74"/>
      <c r="J61" s="74"/>
      <c r="K61" s="74"/>
      <c r="L61" s="74"/>
      <c r="M61" s="74"/>
    </row>
    <row r="62" spans="2:13" ht="12" customHeight="1">
      <c r="B62" s="71" t="s">
        <v>127</v>
      </c>
      <c r="C62" s="73">
        <v>298</v>
      </c>
      <c r="D62" s="73"/>
      <c r="E62" s="73">
        <v>104</v>
      </c>
      <c r="F62" s="73">
        <v>226</v>
      </c>
      <c r="G62" s="73">
        <v>408</v>
      </c>
      <c r="H62" s="73">
        <v>714</v>
      </c>
      <c r="I62" s="74"/>
      <c r="J62" s="74"/>
      <c r="K62" s="74"/>
      <c r="L62" s="74"/>
      <c r="M62" s="74"/>
    </row>
    <row r="63" spans="2:13" ht="12" customHeight="1">
      <c r="B63" s="71" t="s">
        <v>23</v>
      </c>
      <c r="C63" s="73">
        <v>259</v>
      </c>
      <c r="D63" s="73"/>
      <c r="E63" s="73"/>
      <c r="F63" s="73"/>
      <c r="G63" s="73"/>
      <c r="H63" s="73"/>
      <c r="I63" s="74"/>
      <c r="J63" s="74"/>
      <c r="K63" s="74"/>
      <c r="L63" s="74"/>
      <c r="M63" s="74"/>
    </row>
    <row r="64" spans="2:13" ht="12" customHeight="1">
      <c r="B64" s="71" t="s">
        <v>108</v>
      </c>
      <c r="C64" s="73">
        <v>249</v>
      </c>
      <c r="D64" s="73"/>
      <c r="E64" s="73"/>
      <c r="F64" s="73">
        <v>123</v>
      </c>
      <c r="G64" s="73">
        <v>229</v>
      </c>
      <c r="H64" s="73">
        <v>851</v>
      </c>
      <c r="I64" s="74"/>
      <c r="J64" s="74"/>
      <c r="K64" s="74"/>
      <c r="L64" s="74"/>
      <c r="M64" s="74"/>
    </row>
    <row r="65" spans="2:13" ht="12" customHeight="1">
      <c r="B65" s="71" t="s">
        <v>103</v>
      </c>
      <c r="C65" s="73">
        <v>245</v>
      </c>
      <c r="D65" s="73"/>
      <c r="E65" s="73">
        <v>60</v>
      </c>
      <c r="F65" s="73">
        <v>166</v>
      </c>
      <c r="G65" s="73">
        <v>307</v>
      </c>
      <c r="H65" s="73">
        <v>646</v>
      </c>
      <c r="I65" s="74"/>
      <c r="J65" s="74"/>
      <c r="K65" s="74"/>
      <c r="L65" s="74"/>
      <c r="M65" s="74"/>
    </row>
    <row r="66" spans="2:13" ht="12" customHeight="1">
      <c r="B66" s="71" t="s">
        <v>24</v>
      </c>
      <c r="C66" s="73">
        <v>195</v>
      </c>
      <c r="D66" s="73"/>
      <c r="E66" s="73"/>
      <c r="F66" s="73"/>
      <c r="G66" s="73"/>
      <c r="H66" s="73"/>
      <c r="I66" s="74"/>
      <c r="J66" s="74"/>
      <c r="K66" s="74"/>
      <c r="L66" s="74"/>
      <c r="M66" s="74"/>
    </row>
    <row r="67" spans="2:13" ht="12" customHeight="1">
      <c r="B67" s="71" t="s">
        <v>8</v>
      </c>
      <c r="C67" s="73">
        <v>170</v>
      </c>
      <c r="D67" s="73">
        <v>52</v>
      </c>
      <c r="E67" s="73">
        <v>88</v>
      </c>
      <c r="F67" s="73">
        <v>122</v>
      </c>
      <c r="G67" s="73">
        <v>202</v>
      </c>
      <c r="H67" s="73">
        <v>388</v>
      </c>
      <c r="I67" s="74"/>
      <c r="J67" s="74"/>
      <c r="K67" s="74"/>
      <c r="L67" s="74"/>
      <c r="M67" s="74"/>
    </row>
    <row r="68" spans="2:13" ht="12" customHeight="1">
      <c r="B68" s="71" t="s">
        <v>105</v>
      </c>
      <c r="C68" s="73">
        <v>126</v>
      </c>
      <c r="D68" s="73"/>
      <c r="E68" s="73"/>
      <c r="F68" s="73">
        <v>113</v>
      </c>
      <c r="G68" s="73">
        <v>180</v>
      </c>
      <c r="H68" s="73">
        <v>272</v>
      </c>
      <c r="I68" s="74"/>
      <c r="J68" s="74"/>
      <c r="K68" s="74"/>
      <c r="L68" s="74"/>
      <c r="M68" s="74"/>
    </row>
    <row r="69" spans="2:13" ht="12" customHeight="1">
      <c r="B69" s="71" t="s">
        <v>104</v>
      </c>
      <c r="C69" s="73">
        <v>120</v>
      </c>
      <c r="D69" s="73">
        <v>36</v>
      </c>
      <c r="E69" s="73">
        <v>19</v>
      </c>
      <c r="F69" s="73">
        <v>86</v>
      </c>
      <c r="G69" s="73">
        <v>136</v>
      </c>
      <c r="H69" s="73">
        <v>324</v>
      </c>
      <c r="I69" s="74"/>
      <c r="J69" s="74"/>
      <c r="K69" s="74"/>
      <c r="L69" s="74"/>
      <c r="M69" s="74"/>
    </row>
    <row r="70" spans="2:13" ht="12" customHeight="1">
      <c r="B70" s="71" t="s">
        <v>110</v>
      </c>
      <c r="C70" s="73">
        <v>102</v>
      </c>
      <c r="D70" s="73"/>
      <c r="E70" s="73"/>
      <c r="F70" s="73">
        <v>48</v>
      </c>
      <c r="G70" s="73">
        <v>98</v>
      </c>
      <c r="H70" s="73">
        <v>315</v>
      </c>
      <c r="I70" s="74"/>
      <c r="J70" s="74"/>
      <c r="K70" s="74"/>
      <c r="L70" s="74"/>
      <c r="M70" s="74"/>
    </row>
    <row r="71" spans="2:13" ht="12" customHeight="1">
      <c r="B71" s="71" t="s">
        <v>10</v>
      </c>
      <c r="C71" s="73">
        <v>95</v>
      </c>
      <c r="D71" s="73">
        <v>32</v>
      </c>
      <c r="E71" s="73">
        <v>25</v>
      </c>
      <c r="F71" s="73">
        <v>44</v>
      </c>
      <c r="G71" s="73">
        <v>102</v>
      </c>
      <c r="H71" s="73">
        <v>271</v>
      </c>
      <c r="I71" s="74"/>
      <c r="J71" s="74"/>
      <c r="K71" s="74"/>
      <c r="L71" s="74"/>
      <c r="M71" s="74"/>
    </row>
    <row r="72" spans="2:13" ht="12" customHeight="1">
      <c r="B72" s="71" t="s">
        <v>98</v>
      </c>
      <c r="C72" s="73">
        <v>87</v>
      </c>
      <c r="D72" s="73"/>
      <c r="E72" s="73"/>
      <c r="F72" s="73"/>
      <c r="G72" s="73">
        <v>91</v>
      </c>
      <c r="H72" s="73">
        <v>262</v>
      </c>
      <c r="I72" s="74"/>
      <c r="J72" s="74"/>
      <c r="K72" s="74"/>
      <c r="L72" s="74"/>
      <c r="M72" s="74"/>
    </row>
    <row r="73" spans="2:13" ht="12" customHeight="1">
      <c r="B73" s="71" t="s">
        <v>14</v>
      </c>
      <c r="C73" s="73">
        <v>66</v>
      </c>
      <c r="D73" s="73">
        <v>17</v>
      </c>
      <c r="E73" s="73">
        <v>49</v>
      </c>
      <c r="F73" s="73">
        <v>84</v>
      </c>
      <c r="G73" s="73">
        <v>78</v>
      </c>
      <c r="H73" s="73">
        <v>103</v>
      </c>
      <c r="I73" s="74"/>
      <c r="J73" s="74"/>
      <c r="K73" s="74"/>
      <c r="L73" s="74"/>
      <c r="M73" s="74"/>
    </row>
    <row r="74" spans="2:13" ht="12" customHeight="1">
      <c r="B74" s="71" t="s">
        <v>107</v>
      </c>
      <c r="C74" s="73">
        <v>24</v>
      </c>
      <c r="D74" s="73"/>
      <c r="E74" s="73"/>
      <c r="F74" s="73"/>
      <c r="G74" s="73">
        <v>21</v>
      </c>
      <c r="H74" s="73">
        <v>83</v>
      </c>
      <c r="I74" s="74"/>
      <c r="J74" s="74"/>
      <c r="K74" s="74"/>
      <c r="L74" s="74"/>
      <c r="M74" s="74"/>
    </row>
    <row r="75" spans="2:13" ht="12" customHeight="1">
      <c r="B75" s="71"/>
      <c r="C75" s="73"/>
      <c r="D75" s="73"/>
      <c r="E75" s="73"/>
      <c r="F75" s="73"/>
      <c r="G75" s="73"/>
      <c r="H75" s="73"/>
      <c r="I75" s="74"/>
      <c r="J75" s="74"/>
      <c r="K75" s="74"/>
      <c r="L75" s="74"/>
      <c r="M75" s="74"/>
    </row>
    <row r="76" spans="2:13" ht="12" customHeight="1">
      <c r="B76" s="71" t="s">
        <v>106</v>
      </c>
      <c r="C76" s="73">
        <v>53</v>
      </c>
      <c r="D76" s="73"/>
      <c r="E76" s="73"/>
      <c r="F76" s="73">
        <v>26</v>
      </c>
      <c r="G76" s="73">
        <v>54</v>
      </c>
      <c r="H76" s="73">
        <v>168</v>
      </c>
      <c r="I76" s="74"/>
      <c r="J76" s="74"/>
      <c r="K76" s="74"/>
      <c r="L76" s="74"/>
      <c r="M76" s="74"/>
    </row>
    <row r="77" spans="2:12" s="77" customFormat="1" ht="12" customHeight="1">
      <c r="B77" s="70"/>
      <c r="C77" s="70"/>
      <c r="D77" s="70"/>
      <c r="E77" s="70"/>
      <c r="F77" s="70"/>
      <c r="G77" s="70"/>
      <c r="H77" s="70"/>
      <c r="I77" s="75"/>
      <c r="J77" s="76"/>
      <c r="K77" s="76"/>
      <c r="L77" s="76"/>
    </row>
    <row r="78" spans="2:12" s="77" customFormat="1" ht="12" customHeight="1">
      <c r="B78" s="78" t="s">
        <v>113</v>
      </c>
      <c r="C78" s="70"/>
      <c r="D78" s="70"/>
      <c r="E78" s="70"/>
      <c r="F78" s="70"/>
      <c r="G78" s="70"/>
      <c r="H78" s="70"/>
      <c r="J78" s="76"/>
      <c r="K78" s="76"/>
      <c r="L78" s="76"/>
    </row>
    <row r="79" s="77" customFormat="1" ht="12">
      <c r="B79" s="77" t="s">
        <v>89</v>
      </c>
    </row>
    <row r="80" s="77" customFormat="1" ht="12">
      <c r="B80" s="77" t="s">
        <v>92</v>
      </c>
    </row>
    <row r="81" s="77" customFormat="1" ht="12">
      <c r="B81" s="77" t="s">
        <v>93</v>
      </c>
    </row>
    <row r="82" s="77" customFormat="1" ht="12">
      <c r="B82" s="77" t="s">
        <v>94</v>
      </c>
    </row>
    <row r="83" s="77" customFormat="1" ht="12">
      <c r="B83" s="77" t="s">
        <v>95</v>
      </c>
    </row>
    <row r="84" s="77" customFormat="1" ht="12">
      <c r="B84" s="77" t="s">
        <v>96</v>
      </c>
    </row>
    <row r="85" s="77" customFormat="1" ht="5.1" customHeight="1"/>
    <row r="86" s="77" customFormat="1" ht="12">
      <c r="B86" s="77" t="s">
        <v>90</v>
      </c>
    </row>
    <row r="87" s="77" customFormat="1" ht="12"/>
    <row r="88" s="77" customFormat="1" ht="12">
      <c r="A88" s="30" t="s">
        <v>34</v>
      </c>
    </row>
    <row r="89" s="77" customFormat="1" ht="12">
      <c r="A89" s="77" t="s">
        <v>91</v>
      </c>
    </row>
    <row r="90" s="77" customFormat="1" ht="12"/>
    <row r="91" s="77" customFormat="1" ht="12"/>
    <row r="92" s="77" customFormat="1" ht="12"/>
    <row r="93" s="77" customFormat="1" ht="12"/>
    <row r="94" s="77" customFormat="1" ht="12"/>
    <row r="95" s="77" customFormat="1" ht="12"/>
    <row r="96" s="77" customFormat="1" ht="12"/>
    <row r="97" s="77" customFormat="1" ht="12"/>
    <row r="98" s="77" customFormat="1" ht="12"/>
    <row r="99" s="77" customFormat="1" ht="12"/>
    <row r="100" s="77" customFormat="1" ht="12"/>
    <row r="101" s="77" customFormat="1" ht="12"/>
    <row r="102" s="77" customFormat="1" ht="12"/>
    <row r="103" s="77" customFormat="1" ht="12"/>
    <row r="104" s="77" customFormat="1" ht="12"/>
    <row r="105" s="77" customFormat="1" ht="12"/>
    <row r="106" s="77" customFormat="1" ht="12"/>
    <row r="107" s="77" customFormat="1" ht="12"/>
    <row r="108" s="77" customFormat="1" ht="12"/>
    <row r="109" s="77" customFormat="1" ht="12"/>
  </sheetData>
  <printOptions/>
  <pageMargins left="0.7" right="0.7" top="0.75" bottom="0.75" header="0.3" footer="0.3"/>
  <pageSetup horizontalDpi="2" verticalDpi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ROSS Wendy (ESTAT)</cp:lastModifiedBy>
  <dcterms:created xsi:type="dcterms:W3CDTF">2019-01-11T07:55:25Z</dcterms:created>
  <dcterms:modified xsi:type="dcterms:W3CDTF">2023-11-21T17:25:48Z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2023-10-04T07:13:32Z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7bae33fb-becc-4187-bdc0-5d3b8bdffed7</vt:lpwstr>
  </property>
  <property fmtid="{D5CDD505-2E9C-101B-9397-08002B2CF9AE}" pid="8" name="MSIP_Label_6bd9ddd1-4d20-43f6-abfa-fc3c07406f94_ContentBits">
    <vt:lpwstr>0</vt:lpwstr>
  </property>
</Properties>
</file>