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0" windowWidth="18810" windowHeight="11385" tabRatio="603" activeTab="3"/>
  </bookViews>
  <sheets>
    <sheet name="Figure 1" sheetId="1" r:id="rId1"/>
    <sheet name="Figure 2" sheetId="2" r:id="rId2"/>
    <sheet name="Figure 3" sheetId="3" r:id="rId3"/>
    <sheet name="Table 1" sheetId="4" r:id="rId4"/>
    <sheet name="Table 2" sheetId="5" r:id="rId5"/>
    <sheet name="Table3" sheetId="6" r:id="rId6"/>
    <sheet name="AEA_2008_2013CO2-eq" sheetId="7" r:id="rId7"/>
    <sheet name="AEA2008" sheetId="8" r:id="rId8"/>
    <sheet name="AEA2013" sheetId="9" r:id="rId9"/>
    <sheet name="GVAEU27-2008-2013" sheetId="10" r:id="rId10"/>
    <sheet name="AEA2013-countries" sheetId="11" r:id="rId11"/>
  </sheets>
  <definedNames>
    <definedName name="_xlnm.Print_Area" localSheetId="6">'AEA_2008_2013CO2-eq'!#REF!</definedName>
    <definedName name="_xlnm.Print_Area" localSheetId="8">'AEA2013'!$A$1:$F$99</definedName>
    <definedName name="_xlnm.Print_Area" localSheetId="0">'Figure 1'!$A$2:$H$45</definedName>
    <definedName name="_xlnm.Print_Area" localSheetId="1">'Figure 2'!$A$1:$P$44</definedName>
    <definedName name="_xlnm.Print_Area" localSheetId="2">'Figure 3'!$A$1:$I$36</definedName>
    <definedName name="_xlnm.Print_Area" localSheetId="3">'Table 1'!$L$9:$T$49</definedName>
    <definedName name="_xlnm.Print_Area" localSheetId="5">'Table3'!$A$1:$G$14</definedName>
  </definedNames>
  <calcPr fullCalcOnLoad="1"/>
</workbook>
</file>

<file path=xl/sharedStrings.xml><?xml version="1.0" encoding="utf-8"?>
<sst xmlns="http://schemas.openxmlformats.org/spreadsheetml/2006/main" count="691" uniqueCount="174">
  <si>
    <t>Air emissions accounts by industry and households (NACE Rev. 2) [env_ac_ainah_r2]</t>
  </si>
  <si>
    <t>Last update</t>
  </si>
  <si>
    <t>Extracted on</t>
  </si>
  <si>
    <t>Eurostat</t>
  </si>
  <si>
    <t>UNIT</t>
  </si>
  <si>
    <t/>
  </si>
  <si>
    <t>TIME</t>
  </si>
  <si>
    <t>NACE_R2</t>
  </si>
  <si>
    <t>GEO/AI</t>
  </si>
  <si>
    <t>Carbon dioxide</t>
  </si>
  <si>
    <t>Total - All NACE activities</t>
  </si>
  <si>
    <t>Manufacturing</t>
  </si>
  <si>
    <t>Electricity, gas, steam and air conditioning supply</t>
  </si>
  <si>
    <t>Transportation and storage</t>
  </si>
  <si>
    <t>CO2 equivalent</t>
  </si>
  <si>
    <t>Agriculture, forestry &amp; fishing</t>
  </si>
  <si>
    <t>Mining &amp; quarrying</t>
  </si>
  <si>
    <t>Source of data</t>
  </si>
  <si>
    <t>CO2</t>
  </si>
  <si>
    <t>GEO</t>
  </si>
  <si>
    <t>Thousands of tonnes</t>
  </si>
  <si>
    <t>CO2-EQ</t>
  </si>
  <si>
    <t>Share of total</t>
  </si>
  <si>
    <t>Absolut change</t>
  </si>
  <si>
    <t>Total - all NACE</t>
  </si>
  <si>
    <t>Households</t>
  </si>
  <si>
    <t>Total industry</t>
  </si>
  <si>
    <t>Total household</t>
  </si>
  <si>
    <t>AI</t>
  </si>
  <si>
    <t>: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</si>
  <si>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</si>
  <si>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</si>
  <si>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</si>
  <si>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</si>
  <si>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</si>
  <si>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</si>
  <si>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</si>
  <si>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</si>
  <si>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</si>
  <si>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</si>
  <si>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</si>
  <si>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</si>
  <si>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</si>
  <si>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</si>
  <si>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</si>
  <si>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</si>
  <si>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</si>
  <si>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</si>
  <si>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</si>
  <si>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</si>
  <si>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</si>
  <si>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</si>
  <si>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</si>
  <si>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</si>
  <si>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</si>
  <si>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</si>
  <si>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</si>
  <si>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</si>
  <si>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not available</t>
  </si>
  <si>
    <t>Theme</t>
  </si>
  <si>
    <t>Unit</t>
  </si>
  <si>
    <t>Substance</t>
  </si>
  <si>
    <t>Weighing factors</t>
  </si>
  <si>
    <t>Greenhouse gases</t>
  </si>
  <si>
    <t>Pressure</t>
  </si>
  <si>
    <t>Aggregated greenhouse gas emissions -
using Global
Warming Potential
weighting factors
for 100 years</t>
  </si>
  <si>
    <t>Transport</t>
  </si>
  <si>
    <t>Other services, water supply &amp; construction</t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</si>
  <si>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-equivalents</t>
    </r>
  </si>
  <si>
    <r>
      <t>Carbon dioxide (CO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</si>
  <si>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Methane (CH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)</t>
    </r>
  </si>
  <si>
    <t>Special value:</t>
  </si>
  <si>
    <t>1000T - Thousands of tonnes</t>
  </si>
  <si>
    <t>F - Construction</t>
  </si>
  <si>
    <t>HH - Total activities by households</t>
  </si>
  <si>
    <t>NACE_R2/TIME</t>
  </si>
  <si>
    <t>TOTAL - Total - All NACE activities</t>
  </si>
  <si>
    <t>A - Agriculture, forestry and fishing</t>
  </si>
  <si>
    <t>B - Mining and quarrying</t>
  </si>
  <si>
    <t>C - Manufacturing</t>
  </si>
  <si>
    <t>D - Electricity, gas, steam and air conditioning supply</t>
  </si>
  <si>
    <t>E - Water supply; sewerage, waste management and remediation activities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</si>
  <si>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</si>
  <si>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</si>
  <si>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</si>
  <si>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</si>
  <si>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 - Financial and insurance activities</t>
  </si>
  <si>
    <t>L - Real estate activities</t>
  </si>
  <si>
    <t>M - Professional, scientific and technical activities</t>
  </si>
  <si>
    <t>N - Administrative and support service activities</t>
  </si>
  <si>
    <t>O - Public administration and defence; compulsory social security</t>
  </si>
  <si>
    <t>P - Education</t>
  </si>
  <si>
    <t>Q - Human health and social work activities</t>
  </si>
  <si>
    <t>R - Arts, entertainment and recreation</t>
  </si>
  <si>
    <t>S - Other service activities</t>
  </si>
  <si>
    <t>T - Activities of households as employers; undifferentiated goods- and services-producing activities of households for own use</t>
  </si>
  <si>
    <t>U - Activities of extraterritorial organisations and bodies</t>
  </si>
  <si>
    <t>M69_M70 - Legal and accounting activities; activities of head offices; management consultancy activities</t>
  </si>
  <si>
    <t>M71 - Architectural and engineering activities; technical testing and analysis</t>
  </si>
  <si>
    <t>M72 - Scientific research and development</t>
  </si>
  <si>
    <t>M73 - Advertising and market research</t>
  </si>
  <si>
    <t>M74_M75 - Other professional, scientific and technical activities; veterinary activities</t>
  </si>
  <si>
    <t>Q86 - Human health activities</t>
  </si>
  <si>
    <t>Q87_Q88 - Residential care activities and social work activities without accommodation</t>
  </si>
  <si>
    <t xml:space="preserve">Total calculated </t>
  </si>
  <si>
    <t>Unit 1000T (CO2 eqv)</t>
  </si>
  <si>
    <t>(territory principle)</t>
  </si>
  <si>
    <t>(residence principle)</t>
  </si>
  <si>
    <t xml:space="preserve">combination of NACE A*64, A*21 and A*10 </t>
  </si>
  <si>
    <t>The emissions are attributed to the country where the emission takes place.</t>
  </si>
  <si>
    <t>Emissions are assigned to processes which are classified according to their technical nature (e.g. combustion in power plants, solvent use,...).</t>
  </si>
  <si>
    <t>The emissions are attributed to the country in which the economic operator causing the emission is resident.</t>
  </si>
  <si>
    <t>Emissions are classified according to the economic activity, following the NACE classification of the system of national accounts.</t>
  </si>
  <si>
    <t>Emissions from international navigation and aviation are allocated to countries in which the operator of the ship/aircraft is resident independent of where the emission geographically takes place.</t>
  </si>
  <si>
    <r>
      <t>Nitrous oxide (N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O)</t>
    </r>
  </si>
  <si>
    <t>Emissions from international navigation and aviation are allocated to countries in which the associated fuel is bunkered independant of where the operator is resident.</t>
  </si>
  <si>
    <t>National emission inventories</t>
  </si>
  <si>
    <t>Air emission accounts</t>
  </si>
  <si>
    <t>Thousand tonnes</t>
  </si>
  <si>
    <t>CH4_EQ</t>
  </si>
  <si>
    <t>N2O_EQ</t>
  </si>
  <si>
    <t>GEO/NACE_R2</t>
  </si>
  <si>
    <t>European Union (28 countries)</t>
  </si>
  <si>
    <t>European Union (27 countries)</t>
  </si>
  <si>
    <t>Germany (until 1990 former territory of the FRG)</t>
  </si>
  <si>
    <t>CO2, CH4_EQ, N2O_EQ</t>
  </si>
  <si>
    <t>Other sectors</t>
  </si>
  <si>
    <t>absolute change</t>
  </si>
  <si>
    <t>Index 2000</t>
  </si>
  <si>
    <t>Table 2: Differences between inventories and accounts</t>
  </si>
  <si>
    <t>Table 3: Calculation of CO2 equivalents</t>
  </si>
  <si>
    <t>NO</t>
  </si>
  <si>
    <t>CH</t>
  </si>
  <si>
    <t>TR</t>
  </si>
  <si>
    <t>Other activities by producers</t>
  </si>
  <si>
    <t>Carbon dioxide (CO2)</t>
  </si>
  <si>
    <t>Methane (CH4)</t>
  </si>
  <si>
    <t>Nitroux oxide (N2O)</t>
  </si>
  <si>
    <t>EU28</t>
  </si>
  <si>
    <t>2013 - 2013</t>
  </si>
  <si>
    <t>AIRPOL</t>
  </si>
  <si>
    <t>EU28 - European Union (28 countries)</t>
  </si>
  <si>
    <t>2008</t>
  </si>
  <si>
    <t xml:space="preserve">EU28 </t>
  </si>
  <si>
    <t>CH4-EQ</t>
  </si>
  <si>
    <t>N2O-EQ</t>
  </si>
  <si>
    <t>Eurostat estimated</t>
  </si>
  <si>
    <t>s</t>
  </si>
  <si>
    <t>Turkey</t>
  </si>
  <si>
    <t>Switzerland</t>
  </si>
  <si>
    <t xml:space="preserve">Germany </t>
  </si>
  <si>
    <t>EU-27</t>
  </si>
  <si>
    <t>EU-28</t>
  </si>
  <si>
    <t>All NACE activities including households</t>
  </si>
  <si>
    <t>Other sectors (E,F,G, I,J,K,L,M,N,O,P,Q,R,S,T,U)</t>
  </si>
  <si>
    <t>Transportation and storage (H)</t>
  </si>
  <si>
    <t>Electricity, gas, steam and air conditioning supply (D)</t>
  </si>
  <si>
    <t xml:space="preserve">Manufacturing (C) </t>
  </si>
  <si>
    <t>Mining &amp; quarrying (B)</t>
  </si>
  <si>
    <t>Agriculture, forestry &amp; fishing (A)</t>
  </si>
  <si>
    <t>Total -  all NACE activities excluding households</t>
  </si>
  <si>
    <t>Carbon dioxide, methane CO2_EQ, nitrous oxide CO2_EQ</t>
  </si>
  <si>
    <t>Table 1: Greenhouse gas emissions by country and economic activity, 2013 (1000 tonnes of CO2 equivalents of CO2, CH4 and N2O)</t>
  </si>
  <si>
    <t>Table 1: Greenhouse gas emissions by country and economic activity, 2013</t>
  </si>
  <si>
    <t>Greenhouse gas emissions by country and economic activity, 2013 (1000 tonnes of CO2 equivalents of CO2, CH4 and N2O)</t>
  </si>
  <si>
    <t>National Accounts aggregates by industry (up to NACE A*64) [nama_10_a64]</t>
  </si>
  <si>
    <t>Chain linked volumes (2010), million euro</t>
  </si>
  <si>
    <t>NA_ITEM</t>
  </si>
  <si>
    <t>Value added, gross</t>
  </si>
  <si>
    <t>2013</t>
  </si>
  <si>
    <t>Figure 2: Greenhouse gas emissions by economic activity and by pollutant, EU-28, 2013 (1000 tonnes of CO2 equivalents)</t>
  </si>
  <si>
    <t>Figure 3: Greenhouse gas intensity by economic activity, EU-27, 2008 and 2013 (kg of greenhouse gas per EUR)</t>
  </si>
  <si>
    <t>Index= 2008</t>
  </si>
  <si>
    <r>
      <t>Figure 1: Greenhouse gas emissions by economic activity, EU-28, 2008 and 2013 (% of total emissions of in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 equivalents)</t>
    </r>
  </si>
</sst>
</file>

<file path=xl/styles.xml><?xml version="1.0" encoding="utf-8"?>
<styleSheet xmlns="http://schemas.openxmlformats.org/spreadsheetml/2006/main">
  <numFmts count="6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kr&quot;;\-#,##0\ &quot;kr&quot;"/>
    <numFmt numFmtId="185" formatCode="#,##0\ &quot;kr&quot;;[Red]\-#,##0\ &quot;kr&quot;"/>
    <numFmt numFmtId="186" formatCode="#,##0.00\ &quot;kr&quot;;\-#,##0.00\ &quot;kr&quot;"/>
    <numFmt numFmtId="187" formatCode="#,##0.00\ &quot;kr&quot;;[Red]\-#,##0.00\ &quot;kr&quot;"/>
    <numFmt numFmtId="188" formatCode="_-* #,##0\ &quot;kr&quot;_-;\-* #,##0\ &quot;kr&quot;_-;_-* &quot;-&quot;\ &quot;kr&quot;_-;_-@_-"/>
    <numFmt numFmtId="189" formatCode="_-* #,##0\ _k_r_-;\-* #,##0\ _k_r_-;_-* &quot;-&quot;\ _k_r_-;_-@_-"/>
    <numFmt numFmtId="190" formatCode="_-* #,##0.00\ &quot;kr&quot;_-;\-* #,##0.00\ &quot;kr&quot;_-;_-* &quot;-&quot;??\ &quot;kr&quot;_-;_-@_-"/>
    <numFmt numFmtId="191" formatCode="_-* #,##0.00\ _k_r_-;\-* #,##0.00\ _k_r_-;_-* &quot;-&quot;??\ _k_r_-;_-@_-"/>
    <numFmt numFmtId="192" formatCode="#,##0\ &quot;zł&quot;;\-#,##0\ &quot;zł&quot;"/>
    <numFmt numFmtId="193" formatCode="#,##0\ &quot;zł&quot;;[Red]\-#,##0\ &quot;zł&quot;"/>
    <numFmt numFmtId="194" formatCode="#,##0.00\ &quot;zł&quot;;\-#,##0.00\ &quot;zł&quot;"/>
    <numFmt numFmtId="195" formatCode="#,##0.00\ &quot;zł&quot;;[Red]\-#,##0.00\ &quot;zł&quot;"/>
    <numFmt numFmtId="196" formatCode="_-* #,##0\ &quot;zł&quot;_-;\-* #,##0\ &quot;zł&quot;_-;_-* &quot;-&quot;\ &quot;zł&quot;_-;_-@_-"/>
    <numFmt numFmtId="197" formatCode="_-* #,##0\ _z_ł_-;\-* #,##0\ _z_ł_-;_-* &quot;-&quot;\ _z_ł_-;_-@_-"/>
    <numFmt numFmtId="198" formatCode="_-* #,##0.00\ &quot;zł&quot;_-;\-* #,##0.00\ &quot;zł&quot;_-;_-* &quot;-&quot;??\ &quot;zł&quot;_-;_-@_-"/>
    <numFmt numFmtId="199" formatCode="_-* #,##0.00\ _z_ł_-;\-* #,##0.00\ _z_ł_-;_-* &quot;-&quot;??\ _z_ł_-;_-@_-"/>
    <numFmt numFmtId="200" formatCode="dd\.mm\.yy"/>
    <numFmt numFmtId="201" formatCode="#,##0.0"/>
    <numFmt numFmtId="202" formatCode="0.0E+00"/>
    <numFmt numFmtId="203" formatCode="0.0%"/>
    <numFmt numFmtId="204" formatCode="0.0"/>
    <numFmt numFmtId="205" formatCode="#,##0.000"/>
    <numFmt numFmtId="206" formatCode="&quot;Ja&quot;;&quot;Ja&quot;;&quot;Nej&quot;"/>
    <numFmt numFmtId="207" formatCode="&quot;Sant&quot;;&quot;Sant&quot;;&quot;Falskt&quot;"/>
    <numFmt numFmtId="208" formatCode="&quot;På&quot;;&quot;På&quot;;&quot;Av&quot;"/>
    <numFmt numFmtId="209" formatCode="[$€-2]\ #,##0.00_);[Red]\([$€-2]\ #,##0.00\)"/>
    <numFmt numFmtId="210" formatCode="#\ ###\ ##0"/>
    <numFmt numFmtId="211" formatCode="#\ ##0"/>
    <numFmt numFmtId="212" formatCode="#,##0.0_i"/>
    <numFmt numFmtId="213" formatCode="#,##0_i"/>
    <numFmt numFmtId="214" formatCode="&quot;Ja&quot;;&quot;Ja&quot;;&quot;Nein&quot;"/>
    <numFmt numFmtId="215" formatCode="&quot;Wahr&quot;;&quot;Wahr&quot;;&quot;Falsch&quot;"/>
    <numFmt numFmtId="216" formatCode="&quot;Ein&quot;;&quot;Ein&quot;;&quot;Aus&quot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;[Red]#,##0"/>
    <numFmt numFmtId="221" formatCode="#,##0.00000"/>
    <numFmt numFmtId="222" formatCode="#,##0.0000"/>
    <numFmt numFmtId="223" formatCode="[$-809]dd\ mmmm\ yyyy"/>
    <numFmt numFmtId="224" formatCode="#\ ###\ ###"/>
  </numFmts>
  <fonts count="53">
    <font>
      <sz val="11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b/>
      <vertAlign val="subscript"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9"/>
      <color indexed="8"/>
      <name val="Arial"/>
      <family val="2"/>
    </font>
    <font>
      <b/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rgb="FF008A3E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hair">
        <color rgb="FFA6A6A6"/>
      </left>
      <right>
        <color indexed="63"/>
      </right>
      <top style="thin">
        <color rgb="FF000000"/>
      </top>
      <bottom style="hair">
        <color rgb="FFC0C0C0"/>
      </bottom>
    </border>
    <border>
      <left style="hair">
        <color rgb="FFA6A6A6"/>
      </left>
      <right>
        <color indexed="63"/>
      </right>
      <top style="hair">
        <color rgb="FFC0C0C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 style="hair">
        <color rgb="FFA6A6A6"/>
      </left>
      <right>
        <color indexed="63"/>
      </right>
      <top style="thin">
        <color rgb="FF000000"/>
      </top>
      <bottom>
        <color indexed="63"/>
      </bottom>
    </border>
    <border>
      <left style="hair">
        <color rgb="FFA6A6A6"/>
      </left>
      <right>
        <color indexed="63"/>
      </right>
      <top>
        <color indexed="63"/>
      </top>
      <bottom style="hair">
        <color rgb="FFC0C0C0"/>
      </bottom>
    </border>
    <border>
      <left style="hair">
        <color rgb="FFA6A6A6"/>
      </left>
      <right>
        <color indexed="63"/>
      </right>
      <top style="hair">
        <color rgb="FFC0C0C0"/>
      </top>
      <bottom style="hair">
        <color rgb="FFC0C0C0"/>
      </bottom>
    </border>
    <border>
      <left style="hair">
        <color rgb="FFA6A6A6"/>
      </left>
      <right>
        <color indexed="63"/>
      </right>
      <top style="hair">
        <color rgb="FFC0C0C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212" fontId="1" fillId="0" borderId="0" applyFill="0" applyBorder="0" applyProtection="0">
      <alignment horizontal="right"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4" borderId="10" xfId="0" applyNumberFormat="1" applyFont="1" applyFill="1" applyBorder="1" applyAlignment="1">
      <alignment/>
    </xf>
    <xf numFmtId="0" fontId="1" fillId="34" borderId="11" xfId="0" applyNumberFormat="1" applyFont="1" applyFill="1" applyBorder="1" applyAlignment="1">
      <alignment/>
    </xf>
    <xf numFmtId="0" fontId="1" fillId="34" borderId="12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50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200" fontId="1" fillId="0" borderId="0" xfId="0" applyNumberFormat="1" applyFont="1" applyFill="1" applyBorder="1" applyAlignment="1">
      <alignment/>
    </xf>
    <xf numFmtId="0" fontId="1" fillId="34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15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3" fontId="1" fillId="0" borderId="12" xfId="57" applyNumberFormat="1" applyFont="1" applyFill="1" applyBorder="1" applyAlignment="1">
      <alignment/>
      <protection/>
    </xf>
    <xf numFmtId="0" fontId="1" fillId="35" borderId="12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12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12" borderId="12" xfId="0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12" borderId="12" xfId="0" applyNumberFormat="1" applyFont="1" applyFill="1" applyBorder="1" applyAlignment="1">
      <alignment/>
    </xf>
    <xf numFmtId="200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53" applyFont="1" applyAlignment="1">
      <alignment/>
    </xf>
    <xf numFmtId="4" fontId="1" fillId="0" borderId="16" xfId="0" applyNumberFormat="1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3" fontId="1" fillId="36" borderId="12" xfId="0" applyNumberFormat="1" applyFont="1" applyFill="1" applyBorder="1" applyAlignment="1">
      <alignment/>
    </xf>
    <xf numFmtId="3" fontId="1" fillId="11" borderId="12" xfId="57" applyNumberFormat="1" applyFont="1" applyFill="1" applyBorder="1" applyAlignment="1">
      <alignment/>
      <protection/>
    </xf>
    <xf numFmtId="0" fontId="1" fillId="0" borderId="17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2" fillId="0" borderId="0" xfId="57" applyNumberFormat="1" applyFont="1" applyFill="1" applyBorder="1" applyAlignment="1">
      <alignment/>
      <protection/>
    </xf>
    <xf numFmtId="0" fontId="1" fillId="0" borderId="0" xfId="57" applyFont="1">
      <alignment/>
      <protection/>
    </xf>
    <xf numFmtId="0" fontId="1" fillId="0" borderId="0" xfId="57" applyNumberFormat="1" applyFont="1" applyFill="1" applyBorder="1" applyAlignment="1">
      <alignment/>
      <protection/>
    </xf>
    <xf numFmtId="200" fontId="1" fillId="0" borderId="0" xfId="57" applyNumberFormat="1" applyFont="1" applyFill="1" applyBorder="1" applyAlignment="1">
      <alignment/>
      <protection/>
    </xf>
    <xf numFmtId="0" fontId="2" fillId="36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1" fillId="33" borderId="18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0" fillId="0" borderId="0" xfId="57" applyNumberFormat="1" applyFont="1" applyFill="1" applyBorder="1" applyAlignment="1">
      <alignment/>
      <protection/>
    </xf>
    <xf numFmtId="0" fontId="1" fillId="0" borderId="15" xfId="0" applyFont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204" fontId="1" fillId="33" borderId="12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205" fontId="1" fillId="0" borderId="10" xfId="0" applyNumberFormat="1" applyFont="1" applyFill="1" applyBorder="1" applyAlignment="1">
      <alignment/>
    </xf>
    <xf numFmtId="221" fontId="1" fillId="0" borderId="10" xfId="0" applyNumberFormat="1" applyFont="1" applyFill="1" applyBorder="1" applyAlignment="1">
      <alignment/>
    </xf>
    <xf numFmtId="222" fontId="1" fillId="0" borderId="10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0" fontId="1" fillId="34" borderId="10" xfId="0" applyNumberFormat="1" applyFont="1" applyFill="1" applyBorder="1" applyAlignment="1">
      <alignment vertical="top"/>
    </xf>
    <xf numFmtId="0" fontId="1" fillId="34" borderId="10" xfId="0" applyNumberFormat="1" applyFont="1" applyFill="1" applyBorder="1" applyAlignment="1">
      <alignment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52" fillId="2" borderId="22" xfId="0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204" fontId="1" fillId="36" borderId="0" xfId="57" applyNumberFormat="1" applyFont="1" applyFill="1">
      <alignment/>
      <protection/>
    </xf>
    <xf numFmtId="204" fontId="1" fillId="0" borderId="0" xfId="57" applyNumberFormat="1" applyFont="1">
      <alignment/>
      <protection/>
    </xf>
    <xf numFmtId="213" fontId="2" fillId="33" borderId="24" xfId="59" applyNumberFormat="1" applyFont="1" applyFill="1" applyBorder="1" applyAlignment="1">
      <alignment horizontal="left"/>
    </xf>
    <xf numFmtId="213" fontId="2" fillId="33" borderId="25" xfId="59" applyNumberFormat="1" applyFont="1" applyFill="1" applyBorder="1" applyAlignment="1">
      <alignment horizontal="left"/>
    </xf>
    <xf numFmtId="213" fontId="2" fillId="33" borderId="26" xfId="59" applyNumberFormat="1" applyFont="1" applyFill="1" applyBorder="1" applyAlignment="1">
      <alignment horizontal="left"/>
    </xf>
    <xf numFmtId="213" fontId="2" fillId="33" borderId="27" xfId="59" applyNumberFormat="1" applyFont="1" applyFill="1" applyBorder="1" applyAlignment="1">
      <alignment horizontal="left"/>
    </xf>
    <xf numFmtId="213" fontId="1" fillId="0" borderId="0" xfId="57" applyNumberFormat="1" applyFont="1">
      <alignment/>
      <protection/>
    </xf>
    <xf numFmtId="213" fontId="2" fillId="33" borderId="28" xfId="59" applyNumberFormat="1" applyFont="1" applyFill="1" applyBorder="1" applyAlignment="1">
      <alignment horizontal="left"/>
    </xf>
    <xf numFmtId="213" fontId="2" fillId="33" borderId="0" xfId="59" applyNumberFormat="1" applyFont="1" applyFill="1" applyBorder="1" applyAlignment="1">
      <alignment horizontal="left"/>
    </xf>
    <xf numFmtId="0" fontId="1" fillId="8" borderId="0" xfId="57" applyFont="1" applyFill="1" applyBorder="1">
      <alignment/>
      <protection/>
    </xf>
    <xf numFmtId="0" fontId="1" fillId="8" borderId="0" xfId="57" applyFont="1" applyFill="1" applyBorder="1" applyAlignment="1">
      <alignment wrapText="1"/>
      <protection/>
    </xf>
    <xf numFmtId="213" fontId="2" fillId="2" borderId="29" xfId="59" applyNumberFormat="1" applyFont="1" applyFill="1" applyBorder="1" applyAlignment="1">
      <alignment horizontal="center" wrapText="1"/>
    </xf>
    <xf numFmtId="0" fontId="2" fillId="0" borderId="0" xfId="57" applyFont="1">
      <alignment/>
      <protection/>
    </xf>
    <xf numFmtId="200" fontId="2" fillId="0" borderId="0" xfId="57" applyNumberFormat="1" applyFont="1" applyFill="1" applyBorder="1" applyAlignment="1">
      <alignment/>
      <protection/>
    </xf>
    <xf numFmtId="213" fontId="2" fillId="8" borderId="30" xfId="59" applyNumberFormat="1" applyFont="1" applyFill="1" applyBorder="1" applyAlignment="1">
      <alignment horizontal="left"/>
    </xf>
    <xf numFmtId="213" fontId="2" fillId="8" borderId="31" xfId="59" applyNumberFormat="1" applyFont="1" applyFill="1" applyBorder="1" applyAlignment="1">
      <alignment horizontal="left"/>
    </xf>
    <xf numFmtId="0" fontId="1" fillId="34" borderId="32" xfId="0" applyNumberFormat="1" applyFont="1" applyFill="1" applyBorder="1" applyAlignment="1">
      <alignment/>
    </xf>
    <xf numFmtId="213" fontId="2" fillId="2" borderId="33" xfId="59" applyNumberFormat="1" applyFont="1" applyFill="1" applyBorder="1" applyAlignment="1">
      <alignment horizontal="center" wrapText="1"/>
    </xf>
    <xf numFmtId="203" fontId="1" fillId="0" borderId="12" xfId="0" applyNumberFormat="1" applyFont="1" applyFill="1" applyBorder="1" applyAlignment="1">
      <alignment/>
    </xf>
    <xf numFmtId="0" fontId="2" fillId="0" borderId="0" xfId="57" applyFont="1" applyAlignment="1">
      <alignment horizontal="left"/>
      <protection/>
    </xf>
    <xf numFmtId="213" fontId="1" fillId="8" borderId="34" xfId="59" applyNumberFormat="1" applyFont="1" applyFill="1" applyBorder="1">
      <alignment horizontal="right"/>
    </xf>
    <xf numFmtId="213" fontId="1" fillId="8" borderId="35" xfId="59" applyNumberFormat="1" applyFont="1" applyFill="1" applyBorder="1">
      <alignment horizontal="right"/>
    </xf>
    <xf numFmtId="3" fontId="1" fillId="0" borderId="10" xfId="0" applyNumberFormat="1" applyFont="1" applyFill="1" applyBorder="1" applyAlignment="1">
      <alignment/>
    </xf>
    <xf numFmtId="0" fontId="1" fillId="34" borderId="13" xfId="0" applyNumberFormat="1" applyFont="1" applyFill="1" applyBorder="1" applyAlignment="1">
      <alignment horizontal="center"/>
    </xf>
    <xf numFmtId="0" fontId="1" fillId="34" borderId="36" xfId="0" applyNumberFormat="1" applyFont="1" applyFill="1" applyBorder="1" applyAlignment="1">
      <alignment horizontal="center"/>
    </xf>
    <xf numFmtId="0" fontId="1" fillId="34" borderId="32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13" fontId="2" fillId="33" borderId="39" xfId="59" applyNumberFormat="1" applyFont="1" applyFill="1" applyBorder="1" applyAlignment="1">
      <alignment horizontal="left"/>
    </xf>
    <xf numFmtId="213" fontId="2" fillId="33" borderId="40" xfId="59" applyNumberFormat="1" applyFont="1" applyFill="1" applyBorder="1" applyAlignment="1">
      <alignment horizontal="left"/>
    </xf>
    <xf numFmtId="213" fontId="2" fillId="33" borderId="41" xfId="59" applyNumberFormat="1" applyFont="1" applyFill="1" applyBorder="1" applyAlignment="1">
      <alignment horizontal="left"/>
    </xf>
    <xf numFmtId="213" fontId="2" fillId="2" borderId="42" xfId="59" applyNumberFormat="1" applyFont="1" applyFill="1" applyBorder="1" applyAlignment="1">
      <alignment horizontal="center" wrapText="1"/>
    </xf>
    <xf numFmtId="213" fontId="1" fillId="0" borderId="43" xfId="59" applyNumberFormat="1" applyFont="1" applyFill="1" applyBorder="1">
      <alignment horizontal="right"/>
    </xf>
    <xf numFmtId="213" fontId="1" fillId="0" borderId="44" xfId="59" applyNumberFormat="1" applyFont="1" applyFill="1" applyBorder="1">
      <alignment horizontal="right"/>
    </xf>
    <xf numFmtId="213" fontId="1" fillId="0" borderId="45" xfId="59" applyNumberFormat="1" applyFont="1" applyFill="1" applyBorder="1">
      <alignment horizontal="right"/>
    </xf>
    <xf numFmtId="213" fontId="1" fillId="0" borderId="43" xfId="59" applyNumberFormat="1" applyFont="1" applyBorder="1">
      <alignment horizontal="right"/>
    </xf>
    <xf numFmtId="213" fontId="1" fillId="0" borderId="44" xfId="59" applyNumberFormat="1" applyFont="1" applyBorder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umberCellStyl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2013
</a:t>
            </a:r>
          </a:p>
        </c:rich>
      </c:tx>
      <c:layout>
        <c:manualLayout>
          <c:xMode val="factor"/>
          <c:yMode val="factor"/>
          <c:x val="-0.0015"/>
          <c:y val="-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95"/>
          <c:y val="0.16525"/>
          <c:w val="0.3695"/>
          <c:h val="0.547"/>
        </c:manualLayout>
      </c:layout>
      <c:pieChart>
        <c:varyColors val="1"/>
        <c:ser>
          <c:idx val="0"/>
          <c:order val="0"/>
          <c:spPr>
            <a:solidFill>
              <a:srgbClr val="32AF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AD9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E6E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84B9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E93C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1A8D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1'!$A$6:$A$12</c:f>
              <c:strCache/>
            </c:strRef>
          </c:cat>
          <c:val>
            <c:numRef>
              <c:f>'Figure 1'!$E$6:$E$12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</a:t>
            </a:r>
          </a:p>
        </c:rich>
      </c:tx>
      <c:layout>
        <c:manualLayout>
          <c:xMode val="factor"/>
          <c:yMode val="factor"/>
          <c:x val="-0.02675"/>
          <c:y val="0.03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725"/>
          <c:y val="0.215"/>
          <c:w val="0.39475"/>
          <c:h val="0.51425"/>
        </c:manualLayout>
      </c:layout>
      <c:pieChart>
        <c:varyColors val="1"/>
        <c:ser>
          <c:idx val="0"/>
          <c:order val="0"/>
          <c:spPr>
            <a:solidFill>
              <a:srgbClr val="32AF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AD9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E6E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84B9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E93C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1A8D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1'!$A$6:$A$12</c:f>
              <c:strCache/>
            </c:strRef>
          </c:cat>
          <c:val>
            <c:numRef>
              <c:f>'Figure 1'!$C$6:$C$12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-0.005"/>
          <c:w val="0.9785"/>
          <c:h val="0.95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2'!$B$3:$B$4</c:f>
              <c:strCache>
                <c:ptCount val="1"/>
                <c:pt idx="0">
                  <c:v>Carbon dioxide (CO2)</c:v>
                </c:pt>
              </c:strCache>
            </c:strRef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2'!$A$5:$A$11</c:f>
              <c:strCache/>
            </c:strRef>
          </c:cat>
          <c:val>
            <c:numRef>
              <c:f>'Figure 2'!$B$5:$B$11</c:f>
              <c:numCache/>
            </c:numRef>
          </c:val>
        </c:ser>
        <c:ser>
          <c:idx val="1"/>
          <c:order val="1"/>
          <c:tx>
            <c:strRef>
              <c:f>'Figure 2'!$C$3:$C$4</c:f>
              <c:strCache>
                <c:ptCount val="1"/>
                <c:pt idx="0">
                  <c:v>Methane (CH4)</c:v>
                </c:pt>
              </c:strCache>
            </c:strRef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2'!$A$5:$A$11</c:f>
              <c:strCache/>
            </c:strRef>
          </c:cat>
          <c:val>
            <c:numRef>
              <c:f>'Figure 2'!$C$5:$C$11</c:f>
              <c:numCache/>
            </c:numRef>
          </c:val>
        </c:ser>
        <c:ser>
          <c:idx val="2"/>
          <c:order val="2"/>
          <c:tx>
            <c:strRef>
              <c:f>'Figure 2'!$D$3:$D$4</c:f>
              <c:strCache>
                <c:ptCount val="1"/>
                <c:pt idx="0">
                  <c:v>Nitroux oxide (N2O)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2'!$A$5:$A$11</c:f>
              <c:strCache/>
            </c:strRef>
          </c:cat>
          <c:val>
            <c:numRef>
              <c:f>'Figure 2'!$D$5:$D$11</c:f>
              <c:numCache/>
            </c:numRef>
          </c:val>
        </c:ser>
        <c:overlap val="100"/>
        <c:axId val="49346216"/>
        <c:axId val="61270889"/>
      </c:barChart>
      <c:catAx>
        <c:axId val="49346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70889"/>
        <c:crosses val="autoZero"/>
        <c:auto val="1"/>
        <c:lblOffset val="100"/>
        <c:tickLblSkip val="1"/>
        <c:noMultiLvlLbl val="0"/>
      </c:catAx>
      <c:valAx>
        <c:axId val="612708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\ ###\ ###" sourceLinked="0"/>
        <c:majorTickMark val="out"/>
        <c:minorTickMark val="none"/>
        <c:tickLblPos val="nextTo"/>
        <c:spPr>
          <a:ln w="3175">
            <a:noFill/>
          </a:ln>
        </c:spPr>
        <c:crossAx val="49346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975"/>
          <c:y val="0.94175"/>
          <c:w val="0.600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5"/>
          <c:w val="0.977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3'!$A$3:$A$8</c:f>
              <c:strCache/>
            </c:strRef>
          </c:cat>
          <c:val>
            <c:numRef>
              <c:f>'Figure 3'!$B$3:$B$8</c:f>
              <c:numCache/>
            </c:numRef>
          </c:val>
        </c:ser>
        <c:ser>
          <c:idx val="1"/>
          <c:order val="1"/>
          <c:tx>
            <c:strRef>
              <c:f>'Figure 3'!$C$2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3'!$A$3:$A$8</c:f>
              <c:strCache/>
            </c:strRef>
          </c:cat>
          <c:val>
            <c:numRef>
              <c:f>'Figure 3'!$C$3:$C$8</c:f>
              <c:numCache/>
            </c:numRef>
          </c:val>
        </c:ser>
        <c:axId val="2779746"/>
        <c:axId val="24227795"/>
      </c:barChart>
      <c:catAx>
        <c:axId val="2779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27795"/>
        <c:crosses val="autoZero"/>
        <c:auto val="1"/>
        <c:lblOffset val="100"/>
        <c:tickLblSkip val="1"/>
        <c:noMultiLvlLbl val="0"/>
      </c:catAx>
      <c:valAx>
        <c:axId val="24227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779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375"/>
          <c:y val="0.919"/>
          <c:w val="0.1302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6410325</xdr:colOff>
      <xdr:row>17</xdr:row>
      <xdr:rowOff>85725</xdr:rowOff>
    </xdr:from>
    <xdr:to>
      <xdr:col>7</xdr:col>
      <xdr:colOff>523875</xdr:colOff>
      <xdr:row>45</xdr:row>
      <xdr:rowOff>133350</xdr:rowOff>
    </xdr:to>
    <xdr:graphicFrame>
      <xdr:nvGraphicFramePr>
        <xdr:cNvPr id="1" name="Diagram 5"/>
        <xdr:cNvGraphicFramePr/>
      </xdr:nvGraphicFramePr>
      <xdr:xfrm>
        <a:off x="6410325" y="2695575"/>
        <a:ext cx="63436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15</xdr:row>
      <xdr:rowOff>95250</xdr:rowOff>
    </xdr:from>
    <xdr:to>
      <xdr:col>0</xdr:col>
      <xdr:colOff>6848475</xdr:colOff>
      <xdr:row>46</xdr:row>
      <xdr:rowOff>95250</xdr:rowOff>
    </xdr:to>
    <xdr:graphicFrame>
      <xdr:nvGraphicFramePr>
        <xdr:cNvPr id="2" name="Diagram 4"/>
        <xdr:cNvGraphicFramePr/>
      </xdr:nvGraphicFramePr>
      <xdr:xfrm>
        <a:off x="723900" y="2400300"/>
        <a:ext cx="612457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13</xdr:row>
      <xdr:rowOff>19050</xdr:rowOff>
    </xdr:from>
    <xdr:to>
      <xdr:col>14</xdr:col>
      <xdr:colOff>209550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6581775" y="2000250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0</xdr:rowOff>
    </xdr:from>
    <xdr:to>
      <xdr:col>6</xdr:col>
      <xdr:colOff>161925</xdr:colOff>
      <xdr:row>31</xdr:row>
      <xdr:rowOff>57150</xdr:rowOff>
    </xdr:to>
    <xdr:graphicFrame>
      <xdr:nvGraphicFramePr>
        <xdr:cNvPr id="1" name="Diagram 1"/>
        <xdr:cNvGraphicFramePr/>
      </xdr:nvGraphicFramePr>
      <xdr:xfrm>
        <a:off x="619125" y="1524000"/>
        <a:ext cx="7620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63"/>
  <sheetViews>
    <sheetView zoomScalePageLayoutView="0" workbookViewId="0" topLeftCell="A1">
      <selection activeCell="J29" sqref="J29"/>
    </sheetView>
  </sheetViews>
  <sheetFormatPr defaultColWidth="11.00390625" defaultRowHeight="14.25"/>
  <cols>
    <col min="1" max="1" width="90.75390625" style="3" customWidth="1"/>
    <col min="2" max="2" width="9.25390625" style="3" bestFit="1" customWidth="1"/>
    <col min="3" max="3" width="13.375" style="3" customWidth="1"/>
    <col min="4" max="4" width="11.875" style="3" bestFit="1" customWidth="1"/>
    <col min="5" max="5" width="13.50390625" style="3" bestFit="1" customWidth="1"/>
    <col min="6" max="6" width="11.25390625" style="3" bestFit="1" customWidth="1"/>
    <col min="7" max="7" width="10.50390625" style="3" bestFit="1" customWidth="1"/>
    <col min="8" max="8" width="13.50390625" style="3" bestFit="1" customWidth="1"/>
    <col min="9" max="10" width="10.25390625" style="3" bestFit="1" customWidth="1"/>
    <col min="11" max="16384" width="11.00390625" style="3" customWidth="1"/>
  </cols>
  <sheetData>
    <row r="1" spans="1:36" ht="13.5">
      <c r="A1" s="4" t="s">
        <v>173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1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">
      <c r="A4" s="5" t="s">
        <v>5</v>
      </c>
      <c r="B4" s="5" t="s">
        <v>6</v>
      </c>
      <c r="C4" s="96">
        <v>2008</v>
      </c>
      <c r="D4" s="97"/>
      <c r="E4" s="98">
        <v>2013</v>
      </c>
      <c r="F4" s="9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>
      <c r="A5" s="5" t="s">
        <v>7</v>
      </c>
      <c r="B5" s="5" t="s">
        <v>8</v>
      </c>
      <c r="C5" s="6" t="s">
        <v>14</v>
      </c>
      <c r="D5" s="7" t="s">
        <v>22</v>
      </c>
      <c r="E5" s="7" t="s">
        <v>14</v>
      </c>
      <c r="F5" s="7" t="s">
        <v>22</v>
      </c>
      <c r="G5" s="7" t="s">
        <v>172</v>
      </c>
      <c r="H5" s="7" t="s">
        <v>23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">
      <c r="A6" s="5" t="s">
        <v>15</v>
      </c>
      <c r="B6" s="5" t="s">
        <v>138</v>
      </c>
      <c r="C6" s="8">
        <f>'AEA_2008_2013CO2-eq'!I5</f>
        <v>546224.53665</v>
      </c>
      <c r="D6" s="91">
        <f aca="true" t="shared" si="0" ref="D6:D12">C6/$C$13</f>
        <v>0.10456013975111901</v>
      </c>
      <c r="E6" s="9">
        <f>'AEA_2008_2013CO2-eq'!J5</f>
        <v>530006.4002</v>
      </c>
      <c r="F6" s="91">
        <f aca="true" t="shared" si="1" ref="F6:F11">E6/E$13</f>
        <v>0.11504237386730122</v>
      </c>
      <c r="G6" s="10">
        <f>(E6-C6)/C6*100</f>
        <v>-2.9691336367761814</v>
      </c>
      <c r="H6" s="11">
        <f>E6-C6</f>
        <v>-16218.13644999999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">
      <c r="A7" s="5" t="s">
        <v>16</v>
      </c>
      <c r="B7" s="5" t="s">
        <v>138</v>
      </c>
      <c r="C7" s="8">
        <f>'AEA_2008_2013CO2-eq'!I6</f>
        <v>98711.92338000001</v>
      </c>
      <c r="D7" s="91">
        <f t="shared" si="0"/>
        <v>0.01889576870166869</v>
      </c>
      <c r="E7" s="9">
        <f>'AEA_2008_2013CO2-eq'!J6</f>
        <v>81125.09362999999</v>
      </c>
      <c r="F7" s="91">
        <f>E7/E$13</f>
        <v>0.017608888020749367</v>
      </c>
      <c r="G7" s="10">
        <f aca="true" t="shared" si="2" ref="G7:G13">(E7-C7)/C7*100</f>
        <v>-17.81631757117933</v>
      </c>
      <c r="H7" s="11">
        <f aca="true" t="shared" si="3" ref="H7:H13">E7-C7</f>
        <v>-17586.82975000002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">
      <c r="A8" s="5" t="s">
        <v>11</v>
      </c>
      <c r="B8" s="5" t="s">
        <v>138</v>
      </c>
      <c r="C8" s="8">
        <f>'AEA_2008_2013CO2-eq'!I7</f>
        <v>1081833.80478</v>
      </c>
      <c r="D8" s="91">
        <f t="shared" si="0"/>
        <v>0.20708826906427033</v>
      </c>
      <c r="E8" s="9">
        <f>'AEA_2008_2013CO2-eq'!J7</f>
        <v>864733.2625</v>
      </c>
      <c r="F8" s="91">
        <f t="shared" si="1"/>
        <v>0.18769767165543016</v>
      </c>
      <c r="G8" s="10">
        <f t="shared" si="2"/>
        <v>-20.067827546223622</v>
      </c>
      <c r="H8" s="11">
        <f t="shared" si="3"/>
        <v>-217100.54227999994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2">
      <c r="A9" s="5" t="s">
        <v>12</v>
      </c>
      <c r="B9" s="5" t="s">
        <v>138</v>
      </c>
      <c r="C9" s="8">
        <f>'AEA_2008_2013CO2-eq'!I8</f>
        <v>1402086.63125</v>
      </c>
      <c r="D9" s="91">
        <f t="shared" si="0"/>
        <v>0.2683921432855971</v>
      </c>
      <c r="E9" s="9">
        <f>'AEA_2008_2013CO2-eq'!J8</f>
        <v>1226034.50217</v>
      </c>
      <c r="F9" s="91">
        <f t="shared" si="1"/>
        <v>0.2661211629135562</v>
      </c>
      <c r="G9" s="10">
        <f t="shared" si="2"/>
        <v>-12.556437323922317</v>
      </c>
      <c r="H9" s="11">
        <f t="shared" si="3"/>
        <v>-176052.1290800001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">
      <c r="A10" s="5" t="s">
        <v>13</v>
      </c>
      <c r="B10" s="5" t="s">
        <v>138</v>
      </c>
      <c r="C10" s="8">
        <f>'AEA_2008_2013CO2-eq'!I9</f>
        <v>571440.8342</v>
      </c>
      <c r="D10" s="91">
        <f t="shared" si="0"/>
        <v>0.10938712832252998</v>
      </c>
      <c r="E10" s="9">
        <f>'AEA_2008_2013CO2-eq'!J9</f>
        <v>500837.96589</v>
      </c>
      <c r="F10" s="91">
        <f t="shared" si="1"/>
        <v>0.10871111838859646</v>
      </c>
      <c r="G10" s="10">
        <f>(E10-C10)/C10*100</f>
        <v>-12.35523681272129</v>
      </c>
      <c r="H10" s="11">
        <f>E10-C10</f>
        <v>-70602.86831000005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>
      <c r="A11" s="5" t="s">
        <v>134</v>
      </c>
      <c r="B11" s="5" t="s">
        <v>138</v>
      </c>
      <c r="C11" s="8">
        <f>'AEA_2008_2013CO2-eq'!I10</f>
        <v>566422.3639400001</v>
      </c>
      <c r="D11" s="91">
        <f t="shared" si="0"/>
        <v>0.10842647584993946</v>
      </c>
      <c r="E11" s="9">
        <f>'AEA_2008_2013CO2-eq'!J10</f>
        <v>501631.28102</v>
      </c>
      <c r="F11" s="91">
        <f t="shared" si="1"/>
        <v>0.10888331415028087</v>
      </c>
      <c r="G11" s="10">
        <f t="shared" si="2"/>
        <v>-11.438651975059242</v>
      </c>
      <c r="H11" s="11">
        <f t="shared" si="3"/>
        <v>-64791.08292000007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">
      <c r="A12" s="5" t="s">
        <v>25</v>
      </c>
      <c r="B12" s="5" t="s">
        <v>138</v>
      </c>
      <c r="C12" s="8">
        <f>'AEA_2008_2013CO2-eq'!I12</f>
        <v>957302.53957</v>
      </c>
      <c r="D12" s="91">
        <f t="shared" si="0"/>
        <v>0.18325007502487545</v>
      </c>
      <c r="E12" s="9">
        <f>'AEA_2008_2013CO2-eq'!J12</f>
        <v>902685.2478700001</v>
      </c>
      <c r="F12" s="91">
        <f>E12/E$13</f>
        <v>0.19593547121463237</v>
      </c>
      <c r="G12" s="10">
        <f t="shared" si="2"/>
        <v>-5.705332373246693</v>
      </c>
      <c r="H12" s="11">
        <f t="shared" si="3"/>
        <v>-54617.29169999994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>
      <c r="B13" s="1"/>
      <c r="C13" s="8">
        <f>'AEA_2008_2013CO2-eq'!I4+'AEA_2008_2013CO2-eq'!I12</f>
        <v>5224022.63377</v>
      </c>
      <c r="D13" s="12">
        <f>SUM(D6:D12)</f>
        <v>0.9999999999999999</v>
      </c>
      <c r="E13" s="9">
        <f>'AEA_2008_2013CO2-eq'!J4+'AEA_2008_2013CO2-eq'!J12</f>
        <v>4607053.75231</v>
      </c>
      <c r="F13" s="12">
        <f>SUM(F6:F12)</f>
        <v>1.0000000002105467</v>
      </c>
      <c r="G13" s="10">
        <f t="shared" si="2"/>
        <v>-11.81022604059344</v>
      </c>
      <c r="H13" s="11">
        <f t="shared" si="3"/>
        <v>-616968.8814599998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">
      <c r="A15" s="1"/>
      <c r="B15" s="1"/>
      <c r="C15" s="1"/>
      <c r="D15" s="1"/>
      <c r="E15" s="1"/>
      <c r="F15" s="1">
        <v>0.2999146024356349</v>
      </c>
      <c r="G15" s="1">
        <v>0.30882277297191424</v>
      </c>
      <c r="H15" s="1">
        <f>G15*100/F15-100</f>
        <v>2.9702356817358293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</sheetData>
  <sheetProtection/>
  <mergeCells count="2">
    <mergeCell ref="C4:D4"/>
    <mergeCell ref="E4:F4"/>
  </mergeCells>
  <printOptions/>
  <pageMargins left="0.75" right="0.75" top="1" bottom="1" header="0.5" footer="0.5"/>
  <pageSetup fitToHeight="1" fitToWidth="1" horizontalDpi="300" verticalDpi="300" orientation="landscape" pageOrder="overThenDown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1"/>
  <sheetViews>
    <sheetView zoomScalePageLayoutView="0" workbookViewId="0" topLeftCell="A10">
      <selection activeCell="D20" sqref="D20"/>
    </sheetView>
  </sheetViews>
  <sheetFormatPr defaultColWidth="9.00390625" defaultRowHeight="14.25"/>
  <cols>
    <col min="1" max="1" width="65.00390625" style="3" customWidth="1"/>
    <col min="2" max="2" width="19.875" style="3" customWidth="1"/>
    <col min="3" max="3" width="16.00390625" style="3" customWidth="1"/>
    <col min="4" max="4" width="14.125" style="3" customWidth="1"/>
    <col min="5" max="16384" width="9.00390625" style="3" customWidth="1"/>
  </cols>
  <sheetData>
    <row r="1" ht="12">
      <c r="A1" s="2" t="s">
        <v>165</v>
      </c>
    </row>
    <row r="3" spans="1:2" ht="12">
      <c r="A3" s="2" t="s">
        <v>1</v>
      </c>
      <c r="B3" s="13">
        <v>42444.84795138889</v>
      </c>
    </row>
    <row r="4" spans="1:2" ht="12">
      <c r="A4" s="2" t="s">
        <v>2</v>
      </c>
      <c r="B4" s="13">
        <v>42447.40011109954</v>
      </c>
    </row>
    <row r="5" spans="1:2" ht="12">
      <c r="A5" s="2" t="s">
        <v>17</v>
      </c>
      <c r="B5" s="2" t="s">
        <v>3</v>
      </c>
    </row>
    <row r="7" spans="1:2" ht="12">
      <c r="A7" s="2" t="s">
        <v>4</v>
      </c>
      <c r="B7" s="2" t="s">
        <v>166</v>
      </c>
    </row>
    <row r="8" spans="1:2" ht="12">
      <c r="A8" s="2" t="s">
        <v>19</v>
      </c>
      <c r="B8" s="2" t="s">
        <v>122</v>
      </c>
    </row>
    <row r="9" spans="1:2" ht="12">
      <c r="A9" s="2" t="s">
        <v>167</v>
      </c>
      <c r="B9" s="2" t="s">
        <v>168</v>
      </c>
    </row>
    <row r="11" spans="1:3" ht="12">
      <c r="A11" s="50" t="s">
        <v>108</v>
      </c>
      <c r="B11" s="3">
        <v>2008</v>
      </c>
      <c r="C11" s="3">
        <v>2013</v>
      </c>
    </row>
    <row r="12" spans="1:3" ht="12">
      <c r="A12" s="6" t="s">
        <v>10</v>
      </c>
      <c r="B12" s="42">
        <f aca="true" t="shared" si="0" ref="B12:C16">B25</f>
        <v>11759941.6</v>
      </c>
      <c r="C12" s="42">
        <f t="shared" si="0"/>
        <v>11684804.1</v>
      </c>
    </row>
    <row r="13" spans="1:3" ht="12">
      <c r="A13" s="6" t="s">
        <v>15</v>
      </c>
      <c r="B13" s="25">
        <f t="shared" si="0"/>
        <v>191035.5</v>
      </c>
      <c r="C13" s="25">
        <f t="shared" si="0"/>
        <v>188829.1</v>
      </c>
    </row>
    <row r="14" spans="1:3" ht="12">
      <c r="A14" s="6" t="s">
        <v>16</v>
      </c>
      <c r="B14" s="25">
        <f t="shared" si="0"/>
        <v>103730.7</v>
      </c>
      <c r="C14" s="25">
        <f t="shared" si="0"/>
        <v>80957.3</v>
      </c>
    </row>
    <row r="15" spans="1:3" ht="12">
      <c r="A15" s="6" t="s">
        <v>11</v>
      </c>
      <c r="B15" s="25">
        <f t="shared" si="0"/>
        <v>1879803.2</v>
      </c>
      <c r="C15" s="25">
        <f t="shared" si="0"/>
        <v>1814824</v>
      </c>
    </row>
    <row r="16" spans="1:3" ht="12">
      <c r="A16" s="6" t="s">
        <v>12</v>
      </c>
      <c r="B16" s="25">
        <f t="shared" si="0"/>
        <v>220704.7</v>
      </c>
      <c r="C16" s="25">
        <f t="shared" si="0"/>
        <v>218807.6</v>
      </c>
    </row>
    <row r="17" spans="1:3" ht="12">
      <c r="A17" s="6" t="s">
        <v>13</v>
      </c>
      <c r="B17" s="25">
        <f>B33</f>
        <v>597915.9</v>
      </c>
      <c r="C17" s="25">
        <f>C33</f>
        <v>578313.4</v>
      </c>
    </row>
    <row r="18" spans="1:3" ht="12">
      <c r="A18" s="6" t="s">
        <v>67</v>
      </c>
      <c r="B18" s="25">
        <f>B30+B31+B32+B34+B35+B36+B37+B38+B39+B40+B41+B42+B43+B44+B45+B46+B47+B48+B49+B50+B51</f>
        <v>8768837.5</v>
      </c>
      <c r="C18" s="25">
        <f>C30+C31+C32+C34+C35+C36+C37+C38+C39+C40+C41+C42+C43+C44+C45+C46+C47+C48+C49+C50+C51</f>
        <v>8805500.100000001</v>
      </c>
    </row>
    <row r="19" spans="1:3" ht="12">
      <c r="A19" s="89" t="s">
        <v>104</v>
      </c>
      <c r="B19" s="18">
        <f>SUM(B13:B18)</f>
        <v>11762027.5</v>
      </c>
      <c r="C19" s="18">
        <f>SUM(C13:C18)</f>
        <v>11687231.500000002</v>
      </c>
    </row>
    <row r="20" spans="2:3" ht="12">
      <c r="B20" s="51"/>
      <c r="C20" s="51"/>
    </row>
    <row r="24" spans="1:3" ht="12">
      <c r="A24" s="5" t="s">
        <v>75</v>
      </c>
      <c r="B24" s="5" t="s">
        <v>142</v>
      </c>
      <c r="C24" s="5" t="s">
        <v>169</v>
      </c>
    </row>
    <row r="25" spans="1:3" ht="12">
      <c r="A25" s="5" t="s">
        <v>76</v>
      </c>
      <c r="B25" s="45">
        <v>11759941.6</v>
      </c>
      <c r="C25" s="45">
        <v>11684804.1</v>
      </c>
    </row>
    <row r="26" spans="1:3" ht="12">
      <c r="A26" s="5" t="s">
        <v>77</v>
      </c>
      <c r="B26" s="45">
        <v>191035.5</v>
      </c>
      <c r="C26" s="45">
        <v>188829.1</v>
      </c>
    </row>
    <row r="27" spans="1:3" ht="12">
      <c r="A27" s="5" t="s">
        <v>78</v>
      </c>
      <c r="B27" s="45">
        <v>103730.7</v>
      </c>
      <c r="C27" s="45">
        <v>80957.3</v>
      </c>
    </row>
    <row r="28" spans="1:3" ht="12">
      <c r="A28" s="5" t="s">
        <v>79</v>
      </c>
      <c r="B28" s="45">
        <v>1879803.2</v>
      </c>
      <c r="C28" s="45">
        <v>1814824</v>
      </c>
    </row>
    <row r="29" spans="1:3" ht="12">
      <c r="A29" s="5" t="s">
        <v>80</v>
      </c>
      <c r="B29" s="45">
        <v>220704.7</v>
      </c>
      <c r="C29" s="45">
        <v>218807.6</v>
      </c>
    </row>
    <row r="30" spans="1:3" ht="12">
      <c r="A30" s="5" t="s">
        <v>81</v>
      </c>
      <c r="B30" s="45">
        <v>108678.1</v>
      </c>
      <c r="C30" s="45">
        <v>110749.2</v>
      </c>
    </row>
    <row r="31" spans="1:3" ht="12">
      <c r="A31" s="5" t="s">
        <v>73</v>
      </c>
      <c r="B31" s="45">
        <v>740765.5</v>
      </c>
      <c r="C31" s="45">
        <v>605604.3</v>
      </c>
    </row>
    <row r="32" spans="1:3" ht="12">
      <c r="A32" s="5" t="s">
        <v>82</v>
      </c>
      <c r="B32" s="45">
        <v>1353466.6</v>
      </c>
      <c r="C32" s="45">
        <v>1318295.3</v>
      </c>
    </row>
    <row r="33" spans="1:3" ht="12">
      <c r="A33" s="5" t="s">
        <v>83</v>
      </c>
      <c r="B33" s="45">
        <v>597915.9</v>
      </c>
      <c r="C33" s="45">
        <v>578313.4</v>
      </c>
    </row>
    <row r="34" spans="1:3" ht="12">
      <c r="A34" s="5" t="s">
        <v>84</v>
      </c>
      <c r="B34" s="45">
        <v>329845</v>
      </c>
      <c r="C34" s="45">
        <v>320835.8</v>
      </c>
    </row>
    <row r="35" spans="1:3" ht="12">
      <c r="A35" s="5" t="s">
        <v>85</v>
      </c>
      <c r="B35" s="45">
        <v>550061</v>
      </c>
      <c r="C35" s="45">
        <v>614356.3</v>
      </c>
    </row>
    <row r="36" spans="1:3" ht="12">
      <c r="A36" s="5" t="s">
        <v>86</v>
      </c>
      <c r="B36" s="45">
        <v>653435.4</v>
      </c>
      <c r="C36" s="45">
        <v>635516.9</v>
      </c>
    </row>
    <row r="37" spans="1:3" ht="12">
      <c r="A37" s="5" t="s">
        <v>87</v>
      </c>
      <c r="B37" s="45">
        <v>1214010.5</v>
      </c>
      <c r="C37" s="45">
        <v>1287572.5</v>
      </c>
    </row>
    <row r="38" spans="1:3" ht="12">
      <c r="A38" s="5" t="s">
        <v>97</v>
      </c>
      <c r="B38" s="45">
        <v>367407.2</v>
      </c>
      <c r="C38" s="45">
        <v>372877.3</v>
      </c>
    </row>
    <row r="39" spans="1:3" ht="12">
      <c r="A39" s="5" t="s">
        <v>98</v>
      </c>
      <c r="B39" s="45">
        <v>170023.6</v>
      </c>
      <c r="C39" s="45">
        <v>165821.8</v>
      </c>
    </row>
    <row r="40" spans="1:3" ht="12">
      <c r="A40" s="5" t="s">
        <v>99</v>
      </c>
      <c r="B40" s="45">
        <v>80797.7</v>
      </c>
      <c r="C40" s="45">
        <v>89598.6</v>
      </c>
    </row>
    <row r="41" spans="1:3" ht="12">
      <c r="A41" s="5" t="s">
        <v>100</v>
      </c>
      <c r="B41" s="45">
        <v>59207.8</v>
      </c>
      <c r="C41" s="45">
        <v>59633.2</v>
      </c>
    </row>
    <row r="42" spans="1:3" ht="12">
      <c r="A42" s="5" t="s">
        <v>101</v>
      </c>
      <c r="B42" s="45">
        <v>62593.2</v>
      </c>
      <c r="C42" s="45">
        <v>63331.8</v>
      </c>
    </row>
    <row r="43" spans="1:3" ht="12">
      <c r="A43" s="5" t="s">
        <v>89</v>
      </c>
      <c r="B43" s="45">
        <v>483152.6</v>
      </c>
      <c r="C43" s="45">
        <v>483769.2</v>
      </c>
    </row>
    <row r="44" spans="1:3" ht="12">
      <c r="A44" s="5" t="s">
        <v>90</v>
      </c>
      <c r="B44" s="45">
        <v>762316.8</v>
      </c>
      <c r="C44" s="45">
        <v>771917.5</v>
      </c>
    </row>
    <row r="45" spans="1:3" ht="12">
      <c r="A45" s="5" t="s">
        <v>91</v>
      </c>
      <c r="B45" s="45">
        <v>618167.5</v>
      </c>
      <c r="C45" s="45">
        <v>623456.6</v>
      </c>
    </row>
    <row r="46" spans="1:3" ht="12">
      <c r="A46" s="5" t="s">
        <v>102</v>
      </c>
      <c r="B46" s="45">
        <v>569710.2</v>
      </c>
      <c r="C46" s="45">
        <v>616147.2</v>
      </c>
    </row>
    <row r="47" spans="1:3" ht="12">
      <c r="A47" s="5" t="s">
        <v>103</v>
      </c>
      <c r="B47" s="45">
        <v>232195.3</v>
      </c>
      <c r="C47" s="45">
        <v>256677</v>
      </c>
    </row>
    <row r="48" spans="1:3" ht="12">
      <c r="A48" s="5" t="s">
        <v>93</v>
      </c>
      <c r="B48" s="45">
        <v>153874</v>
      </c>
      <c r="C48" s="45">
        <v>155033.3</v>
      </c>
    </row>
    <row r="49" spans="1:3" ht="12">
      <c r="A49" s="5" t="s">
        <v>94</v>
      </c>
      <c r="B49" s="45">
        <v>207802.1</v>
      </c>
      <c r="C49" s="45">
        <v>204594.5</v>
      </c>
    </row>
    <row r="50" spans="1:3" ht="12">
      <c r="A50" s="5" t="s">
        <v>95</v>
      </c>
      <c r="B50" s="45">
        <v>51327.4</v>
      </c>
      <c r="C50" s="45">
        <v>49711.8</v>
      </c>
    </row>
    <row r="51" spans="1:3" ht="12">
      <c r="A51" s="5" t="s">
        <v>96</v>
      </c>
      <c r="B51" s="45">
        <v>0</v>
      </c>
      <c r="C51" s="45"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X178"/>
  <sheetViews>
    <sheetView zoomScalePageLayoutView="0" workbookViewId="0" topLeftCell="G10">
      <selection activeCell="C12" sqref="C12:X12"/>
    </sheetView>
  </sheetViews>
  <sheetFormatPr defaultColWidth="9.00390625" defaultRowHeight="14.25"/>
  <cols>
    <col min="1" max="1" width="17.25390625" style="3" customWidth="1"/>
    <col min="2" max="24" width="12.25390625" style="3" customWidth="1"/>
    <col min="25" max="16384" width="9.00390625" style="3" customWidth="1"/>
  </cols>
  <sheetData>
    <row r="1" spans="1:6" ht="12">
      <c r="A1" s="37" t="s">
        <v>164</v>
      </c>
      <c r="B1" s="35"/>
      <c r="C1" s="36"/>
      <c r="D1" s="36"/>
      <c r="E1" s="36"/>
      <c r="F1" s="36"/>
    </row>
    <row r="3" spans="1:2" ht="12">
      <c r="A3" s="24" t="s">
        <v>1</v>
      </c>
      <c r="B3" s="35">
        <v>42443.61864583333</v>
      </c>
    </row>
    <row r="4" spans="1:2" ht="12">
      <c r="A4" s="24" t="s">
        <v>2</v>
      </c>
      <c r="B4" s="35">
        <v>42447.383706099536</v>
      </c>
    </row>
    <row r="5" spans="1:2" ht="12">
      <c r="A5" s="2" t="s">
        <v>17</v>
      </c>
      <c r="B5" s="2" t="s">
        <v>3</v>
      </c>
    </row>
    <row r="7" spans="1:2" ht="12">
      <c r="A7" s="2" t="s">
        <v>28</v>
      </c>
      <c r="B7" s="2" t="s">
        <v>125</v>
      </c>
    </row>
    <row r="8" spans="1:14" ht="12">
      <c r="A8" s="2" t="s">
        <v>4</v>
      </c>
      <c r="B8" s="2" t="s">
        <v>118</v>
      </c>
      <c r="M8" s="65" t="s">
        <v>126</v>
      </c>
      <c r="N8" s="65"/>
    </row>
    <row r="9" spans="1:2" ht="12">
      <c r="A9" s="2" t="s">
        <v>6</v>
      </c>
      <c r="B9" s="2">
        <v>2013</v>
      </c>
    </row>
    <row r="11" spans="1:24" ht="92.25" customHeight="1">
      <c r="A11" s="66" t="s">
        <v>121</v>
      </c>
      <c r="B11" s="67" t="s">
        <v>76</v>
      </c>
      <c r="C11" s="67" t="s">
        <v>77</v>
      </c>
      <c r="D11" s="67" t="s">
        <v>78</v>
      </c>
      <c r="E11" s="67" t="s">
        <v>79</v>
      </c>
      <c r="F11" s="67" t="s">
        <v>80</v>
      </c>
      <c r="G11" s="68" t="s">
        <v>81</v>
      </c>
      <c r="H11" s="68" t="s">
        <v>73</v>
      </c>
      <c r="I11" s="68" t="s">
        <v>82</v>
      </c>
      <c r="J11" s="67" t="s">
        <v>83</v>
      </c>
      <c r="K11" s="68" t="s">
        <v>84</v>
      </c>
      <c r="L11" s="68" t="s">
        <v>85</v>
      </c>
      <c r="M11" s="68" t="s">
        <v>86</v>
      </c>
      <c r="N11" s="68" t="s">
        <v>87</v>
      </c>
      <c r="O11" s="68" t="s">
        <v>88</v>
      </c>
      <c r="P11" s="68" t="s">
        <v>89</v>
      </c>
      <c r="Q11" s="68" t="s">
        <v>90</v>
      </c>
      <c r="R11" s="68" t="s">
        <v>91</v>
      </c>
      <c r="S11" s="68" t="s">
        <v>92</v>
      </c>
      <c r="T11" s="68" t="s">
        <v>93</v>
      </c>
      <c r="U11" s="68" t="s">
        <v>94</v>
      </c>
      <c r="V11" s="68" t="s">
        <v>95</v>
      </c>
      <c r="W11" s="68" t="s">
        <v>96</v>
      </c>
      <c r="X11" s="67" t="s">
        <v>74</v>
      </c>
    </row>
    <row r="12" spans="1:24" ht="12">
      <c r="A12" s="5" t="s">
        <v>122</v>
      </c>
      <c r="B12" s="45">
        <f aca="true" t="shared" si="0" ref="B12:U12">B59+B101+B143</f>
        <v>3704368.5044400003</v>
      </c>
      <c r="C12" s="45">
        <f t="shared" si="0"/>
        <v>530006.4002</v>
      </c>
      <c r="D12" s="45">
        <f t="shared" si="0"/>
        <v>81125.09362999999</v>
      </c>
      <c r="E12" s="45">
        <f t="shared" si="0"/>
        <v>864733.2625</v>
      </c>
      <c r="F12" s="45">
        <f t="shared" si="0"/>
        <v>1226034.50217</v>
      </c>
      <c r="G12" s="45">
        <f t="shared" si="0"/>
        <v>181821.29541999998</v>
      </c>
      <c r="H12" s="45">
        <f t="shared" si="0"/>
        <v>57292.17242</v>
      </c>
      <c r="I12" s="45">
        <f t="shared" si="0"/>
        <v>80481.63989</v>
      </c>
      <c r="J12" s="45">
        <f t="shared" si="0"/>
        <v>500837.96589</v>
      </c>
      <c r="K12" s="45">
        <f t="shared" si="0"/>
        <v>20296.816010000002</v>
      </c>
      <c r="L12" s="45">
        <f t="shared" si="0"/>
        <v>10131.13446</v>
      </c>
      <c r="M12" s="45">
        <f t="shared" si="0"/>
        <v>7436.51976</v>
      </c>
      <c r="N12" s="45">
        <f t="shared" si="0"/>
        <v>8026.08791</v>
      </c>
      <c r="O12" s="45">
        <f t="shared" si="0"/>
        <v>19336.90611</v>
      </c>
      <c r="P12" s="45">
        <f t="shared" si="0"/>
        <v>21607.63971</v>
      </c>
      <c r="Q12" s="45">
        <f t="shared" si="0"/>
        <v>27288.6445</v>
      </c>
      <c r="R12" s="45">
        <f t="shared" si="0"/>
        <v>20349.88343</v>
      </c>
      <c r="S12" s="45">
        <f t="shared" si="0"/>
        <v>29969.153889999998</v>
      </c>
      <c r="T12" s="45">
        <f t="shared" si="0"/>
        <v>7117.12603</v>
      </c>
      <c r="U12" s="45">
        <f t="shared" si="0"/>
        <v>10159.56082</v>
      </c>
      <c r="V12" s="45">
        <f aca="true" t="shared" si="1" ref="V12:X40">V59+V101+V143</f>
        <v>316.04143</v>
      </c>
      <c r="W12" s="45">
        <f t="shared" si="1"/>
        <v>0.65923</v>
      </c>
      <c r="X12" s="45">
        <f t="shared" si="1"/>
        <v>902685.2478700001</v>
      </c>
    </row>
    <row r="13" spans="1:24" ht="12">
      <c r="A13" s="5" t="s">
        <v>123</v>
      </c>
      <c r="B13" s="45">
        <f aca="true" t="shared" si="2" ref="B13:U13">B60+B102+B144</f>
        <v>3685428.63067</v>
      </c>
      <c r="C13" s="45">
        <f t="shared" si="2"/>
        <v>526927.61908</v>
      </c>
      <c r="D13" s="45">
        <f t="shared" si="2"/>
        <v>80650.53396</v>
      </c>
      <c r="E13" s="45">
        <f t="shared" si="2"/>
        <v>859231.2308</v>
      </c>
      <c r="F13" s="45">
        <f t="shared" si="2"/>
        <v>1221005.19367</v>
      </c>
      <c r="G13" s="45">
        <f t="shared" si="2"/>
        <v>180447.43157000002</v>
      </c>
      <c r="H13" s="45">
        <f t="shared" si="2"/>
        <v>56786.39615</v>
      </c>
      <c r="I13" s="45">
        <f t="shared" si="2"/>
        <v>79968.35517000001</v>
      </c>
      <c r="J13" s="45">
        <f t="shared" si="2"/>
        <v>499192.87716000003</v>
      </c>
      <c r="K13" s="45">
        <f t="shared" si="2"/>
        <v>20257.850150000002</v>
      </c>
      <c r="L13" s="45">
        <f t="shared" si="2"/>
        <v>10061.198939999998</v>
      </c>
      <c r="M13" s="45">
        <f t="shared" si="2"/>
        <v>7388.78199</v>
      </c>
      <c r="N13" s="45">
        <f t="shared" si="2"/>
        <v>7921.37228</v>
      </c>
      <c r="O13" s="45">
        <f t="shared" si="2"/>
        <v>19212.35398</v>
      </c>
      <c r="P13" s="45">
        <f t="shared" si="2"/>
        <v>21509.89295</v>
      </c>
      <c r="Q13" s="45">
        <f t="shared" si="2"/>
        <v>27185.570999999996</v>
      </c>
      <c r="R13" s="45">
        <f t="shared" si="2"/>
        <v>20289.113790000003</v>
      </c>
      <c r="S13" s="45">
        <f t="shared" si="2"/>
        <v>29898.46747</v>
      </c>
      <c r="T13" s="45">
        <f t="shared" si="2"/>
        <v>7095.30407</v>
      </c>
      <c r="U13" s="45">
        <f t="shared" si="2"/>
        <v>10086.09973</v>
      </c>
      <c r="V13" s="45">
        <f t="shared" si="1"/>
        <v>312.32751</v>
      </c>
      <c r="W13" s="45">
        <f t="shared" si="1"/>
        <v>0.65923</v>
      </c>
      <c r="X13" s="45">
        <f t="shared" si="1"/>
        <v>897702.99731</v>
      </c>
    </row>
    <row r="14" spans="1:24" ht="12">
      <c r="A14" s="5" t="s">
        <v>30</v>
      </c>
      <c r="B14" s="45">
        <f aca="true" t="shared" si="3" ref="B14:T14">B61+B103+B145</f>
        <v>93018.95457999999</v>
      </c>
      <c r="C14" s="45">
        <f t="shared" si="3"/>
        <v>12373.39434</v>
      </c>
      <c r="D14" s="45">
        <f t="shared" si="3"/>
        <v>25.19403</v>
      </c>
      <c r="E14" s="45">
        <f t="shared" si="3"/>
        <v>34282.78234</v>
      </c>
      <c r="F14" s="45">
        <f t="shared" si="3"/>
        <v>17119.46129</v>
      </c>
      <c r="G14" s="45">
        <f t="shared" si="3"/>
        <v>2553.18876</v>
      </c>
      <c r="H14" s="45">
        <f t="shared" si="3"/>
        <v>2901.99517</v>
      </c>
      <c r="I14" s="45">
        <f t="shared" si="3"/>
        <v>2354.23472</v>
      </c>
      <c r="J14" s="45">
        <f t="shared" si="3"/>
        <v>12541.34859</v>
      </c>
      <c r="K14" s="45">
        <f t="shared" si="3"/>
        <v>660.23002</v>
      </c>
      <c r="L14" s="45">
        <f t="shared" si="3"/>
        <v>709.09081</v>
      </c>
      <c r="M14" s="45">
        <f t="shared" si="3"/>
        <v>414.78202000000005</v>
      </c>
      <c r="N14" s="45">
        <f t="shared" si="3"/>
        <v>140.18627999999998</v>
      </c>
      <c r="O14" s="45">
        <f t="shared" si="3"/>
        <v>1064.3529399999998</v>
      </c>
      <c r="P14" s="45">
        <f t="shared" si="3"/>
        <v>1193.64192</v>
      </c>
      <c r="Q14" s="45">
        <f t="shared" si="3"/>
        <v>1511.8810899999999</v>
      </c>
      <c r="R14" s="45">
        <f t="shared" si="3"/>
        <v>1088.4849600000002</v>
      </c>
      <c r="S14" s="45">
        <f t="shared" si="3"/>
        <v>1520.98597</v>
      </c>
      <c r="T14" s="45">
        <f t="shared" si="3"/>
        <v>209.50196</v>
      </c>
      <c r="U14" s="45">
        <f>U61+U103+U145</f>
        <v>354.21737</v>
      </c>
      <c r="V14" s="45">
        <f t="shared" si="1"/>
        <v>0</v>
      </c>
      <c r="W14" s="45">
        <f t="shared" si="1"/>
        <v>0</v>
      </c>
      <c r="X14" s="45">
        <f t="shared" si="1"/>
        <v>27947.73443</v>
      </c>
    </row>
    <row r="15" spans="1:24" ht="12">
      <c r="A15" s="5" t="s">
        <v>31</v>
      </c>
      <c r="B15" s="45">
        <f aca="true" t="shared" si="4" ref="B15:U15">B62+B104+B146</f>
        <v>45664.956790000004</v>
      </c>
      <c r="C15" s="45">
        <f t="shared" si="4"/>
        <v>4153.4141</v>
      </c>
      <c r="D15" s="45">
        <f t="shared" si="4"/>
        <v>335.55414</v>
      </c>
      <c r="E15" s="45">
        <f t="shared" si="4"/>
        <v>5576.512159999999</v>
      </c>
      <c r="F15" s="45">
        <f t="shared" si="4"/>
        <v>28740.96444</v>
      </c>
      <c r="G15" s="45">
        <f t="shared" si="4"/>
        <v>69.77258</v>
      </c>
      <c r="H15" s="45">
        <f t="shared" si="4"/>
        <v>508.53662</v>
      </c>
      <c r="I15" s="45">
        <f t="shared" si="4"/>
        <v>433.65989</v>
      </c>
      <c r="J15" s="45">
        <f t="shared" si="4"/>
        <v>5401.2369100000005</v>
      </c>
      <c r="K15" s="45">
        <f t="shared" si="4"/>
        <v>49.70637</v>
      </c>
      <c r="L15" s="45">
        <f t="shared" si="4"/>
        <v>25.067</v>
      </c>
      <c r="M15" s="45">
        <f t="shared" si="4"/>
        <v>16.704050000000002</v>
      </c>
      <c r="N15" s="45">
        <f t="shared" si="4"/>
        <v>14.51576</v>
      </c>
      <c r="O15" s="45">
        <f t="shared" si="4"/>
        <v>30.64284</v>
      </c>
      <c r="P15" s="45">
        <f t="shared" si="4"/>
        <v>37.89782</v>
      </c>
      <c r="Q15" s="45">
        <f t="shared" si="4"/>
        <v>51.044889999999995</v>
      </c>
      <c r="R15" s="45">
        <f t="shared" si="4"/>
        <v>137.36592000000002</v>
      </c>
      <c r="S15" s="45">
        <f t="shared" si="4"/>
        <v>57.69556</v>
      </c>
      <c r="T15" s="45">
        <f t="shared" si="4"/>
        <v>12.295509999999998</v>
      </c>
      <c r="U15" s="45">
        <f t="shared" si="4"/>
        <v>12.37123</v>
      </c>
      <c r="V15" s="45">
        <f t="shared" si="1"/>
        <v>0</v>
      </c>
      <c r="W15" s="45">
        <f t="shared" si="1"/>
        <v>0</v>
      </c>
      <c r="X15" s="45">
        <f t="shared" si="1"/>
        <v>9310.14436</v>
      </c>
    </row>
    <row r="16" spans="1:24" ht="12">
      <c r="A16" s="5" t="s">
        <v>32</v>
      </c>
      <c r="B16" s="45">
        <f aca="true" t="shared" si="5" ref="B16:T16">B63+B105+B147</f>
        <v>106444.32609</v>
      </c>
      <c r="C16" s="45">
        <f t="shared" si="5"/>
        <v>8267.771639999999</v>
      </c>
      <c r="D16" s="45">
        <f t="shared" si="5"/>
        <v>7258.22035</v>
      </c>
      <c r="E16" s="45">
        <f t="shared" si="5"/>
        <v>20381.60687</v>
      </c>
      <c r="F16" s="45">
        <f t="shared" si="5"/>
        <v>50419.90486</v>
      </c>
      <c r="G16" s="45">
        <f t="shared" si="5"/>
        <v>4921.5383</v>
      </c>
      <c r="H16" s="45">
        <f t="shared" si="5"/>
        <v>1288.35066</v>
      </c>
      <c r="I16" s="45">
        <f t="shared" si="5"/>
        <v>1228.6436199999998</v>
      </c>
      <c r="J16" s="45">
        <f t="shared" si="5"/>
        <v>8598.457919999999</v>
      </c>
      <c r="K16" s="45">
        <f t="shared" si="5"/>
        <v>206.64003999999997</v>
      </c>
      <c r="L16" s="45">
        <f t="shared" si="5"/>
        <v>175.93287</v>
      </c>
      <c r="M16" s="45">
        <f t="shared" si="5"/>
        <v>103.51129999999999</v>
      </c>
      <c r="N16" s="45">
        <f t="shared" si="5"/>
        <v>1352.67457</v>
      </c>
      <c r="O16" s="45">
        <f t="shared" si="5"/>
        <v>222.81105</v>
      </c>
      <c r="P16" s="45">
        <f t="shared" si="5"/>
        <v>334.71034000000003</v>
      </c>
      <c r="Q16" s="45">
        <f t="shared" si="5"/>
        <v>640.99194</v>
      </c>
      <c r="R16" s="45">
        <f t="shared" si="5"/>
        <v>255.83452</v>
      </c>
      <c r="S16" s="45">
        <f t="shared" si="5"/>
        <v>651.5618999999999</v>
      </c>
      <c r="T16" s="45">
        <f t="shared" si="5"/>
        <v>72.36582</v>
      </c>
      <c r="U16" s="45">
        <f aca="true" t="shared" si="6" ref="U16:U40">U63+U105+U147</f>
        <v>62.79754</v>
      </c>
      <c r="V16" s="45">
        <f t="shared" si="1"/>
        <v>0</v>
      </c>
      <c r="W16" s="45">
        <f t="shared" si="1"/>
        <v>0</v>
      </c>
      <c r="X16" s="45">
        <f t="shared" si="1"/>
        <v>11522.183140000001</v>
      </c>
    </row>
    <row r="17" spans="1:24" ht="12">
      <c r="A17" s="5" t="s">
        <v>33</v>
      </c>
      <c r="B17" s="45">
        <f aca="true" t="shared" si="7" ref="B17:T17">B64+B106+B148</f>
        <v>81330.05947</v>
      </c>
      <c r="C17" s="45">
        <f t="shared" si="7"/>
        <v>12232.33741</v>
      </c>
      <c r="D17" s="45">
        <f t="shared" si="7"/>
        <v>1847.26559</v>
      </c>
      <c r="E17" s="45">
        <f t="shared" si="7"/>
        <v>5712.81297</v>
      </c>
      <c r="F17" s="45">
        <f t="shared" si="7"/>
        <v>15896.13654</v>
      </c>
      <c r="G17" s="45">
        <f t="shared" si="7"/>
        <v>2570.37491</v>
      </c>
      <c r="H17" s="45">
        <f t="shared" si="7"/>
        <v>1286.5695899999998</v>
      </c>
      <c r="I17" s="45">
        <f t="shared" si="7"/>
        <v>931.4680199999999</v>
      </c>
      <c r="J17" s="45">
        <f t="shared" si="7"/>
        <v>39309.47066</v>
      </c>
      <c r="K17" s="45">
        <f t="shared" si="7"/>
        <v>107.60688999999999</v>
      </c>
      <c r="L17" s="45">
        <f t="shared" si="7"/>
        <v>74.97155000000001</v>
      </c>
      <c r="M17" s="45">
        <f t="shared" si="7"/>
        <v>52.87914</v>
      </c>
      <c r="N17" s="45">
        <f t="shared" si="7"/>
        <v>109.97100999999999</v>
      </c>
      <c r="O17" s="45">
        <f t="shared" si="7"/>
        <v>138.61265</v>
      </c>
      <c r="P17" s="45">
        <f t="shared" si="7"/>
        <v>197.16346000000001</v>
      </c>
      <c r="Q17" s="45">
        <f t="shared" si="7"/>
        <v>384.92516</v>
      </c>
      <c r="R17" s="45">
        <f t="shared" si="7"/>
        <v>151.12220000000002</v>
      </c>
      <c r="S17" s="45">
        <f t="shared" si="7"/>
        <v>198.04388</v>
      </c>
      <c r="T17" s="45">
        <f t="shared" si="7"/>
        <v>63.70091</v>
      </c>
      <c r="U17" s="45">
        <f t="shared" si="6"/>
        <v>64.62593</v>
      </c>
      <c r="V17" s="45">
        <f t="shared" si="1"/>
        <v>0</v>
      </c>
      <c r="W17" s="45">
        <f t="shared" si="1"/>
        <v>0</v>
      </c>
      <c r="X17" s="45">
        <f t="shared" si="1"/>
        <v>8173.2659699999995</v>
      </c>
    </row>
    <row r="18" spans="1:24" ht="12">
      <c r="A18" s="5" t="s">
        <v>124</v>
      </c>
      <c r="B18" s="45">
        <f aca="true" t="shared" si="8" ref="B18:T18">B65+B107+B149</f>
        <v>802983.57445</v>
      </c>
      <c r="C18" s="45">
        <f t="shared" si="8"/>
        <v>75287.84511</v>
      </c>
      <c r="D18" s="45">
        <f t="shared" si="8"/>
        <v>12184.330080000002</v>
      </c>
      <c r="E18" s="45">
        <f t="shared" si="8"/>
        <v>171541.60011</v>
      </c>
      <c r="F18" s="45">
        <f t="shared" si="8"/>
        <v>364500.17779</v>
      </c>
      <c r="G18" s="45">
        <f t="shared" si="8"/>
        <v>19113.94684</v>
      </c>
      <c r="H18" s="45">
        <f t="shared" si="8"/>
        <v>10944.76383</v>
      </c>
      <c r="I18" s="45">
        <f t="shared" si="8"/>
        <v>18378.428930000002</v>
      </c>
      <c r="J18" s="45">
        <f t="shared" si="8"/>
        <v>90831.76462</v>
      </c>
      <c r="K18" s="45">
        <f t="shared" si="8"/>
        <v>4134.629690000001</v>
      </c>
      <c r="L18" s="45">
        <f t="shared" si="8"/>
        <v>3287.7099399999997</v>
      </c>
      <c r="M18" s="45">
        <f t="shared" si="8"/>
        <v>2018.0524599999999</v>
      </c>
      <c r="N18" s="45">
        <f t="shared" si="8"/>
        <v>1028.9362800000001</v>
      </c>
      <c r="O18" s="45">
        <f t="shared" si="8"/>
        <v>7184.811479999999</v>
      </c>
      <c r="P18" s="45">
        <f t="shared" si="8"/>
        <v>1158.47467</v>
      </c>
      <c r="Q18" s="45">
        <f t="shared" si="8"/>
        <v>3194.44586</v>
      </c>
      <c r="R18" s="45">
        <f t="shared" si="8"/>
        <v>4689.980919999999</v>
      </c>
      <c r="S18" s="45">
        <f t="shared" si="8"/>
        <v>7514.35148</v>
      </c>
      <c r="T18" s="45">
        <f t="shared" si="8"/>
        <v>2208.2903</v>
      </c>
      <c r="U18" s="45">
        <f t="shared" si="6"/>
        <v>3781.03704</v>
      </c>
      <c r="V18" s="45">
        <f t="shared" si="1"/>
        <v>0</v>
      </c>
      <c r="W18" s="45">
        <f t="shared" si="1"/>
        <v>0</v>
      </c>
      <c r="X18" s="45">
        <f t="shared" si="1"/>
        <v>200133.26925999997</v>
      </c>
    </row>
    <row r="19" spans="1:24" ht="12">
      <c r="A19" s="5" t="s">
        <v>34</v>
      </c>
      <c r="B19" s="45">
        <f aca="true" t="shared" si="9" ref="B19:T19">B66+B108+B150</f>
        <v>21340.68795</v>
      </c>
      <c r="C19" s="45">
        <f t="shared" si="9"/>
        <v>1334.1056800000001</v>
      </c>
      <c r="D19" s="45">
        <f t="shared" si="9"/>
        <v>131.20537</v>
      </c>
      <c r="E19" s="45">
        <f t="shared" si="9"/>
        <v>2298.67368</v>
      </c>
      <c r="F19" s="45">
        <f t="shared" si="9"/>
        <v>14457.313369999998</v>
      </c>
      <c r="G19" s="45">
        <f t="shared" si="9"/>
        <v>390.08692</v>
      </c>
      <c r="H19" s="45">
        <f t="shared" si="9"/>
        <v>110.0087</v>
      </c>
      <c r="I19" s="45">
        <f t="shared" si="9"/>
        <v>107.43459</v>
      </c>
      <c r="J19" s="45">
        <f t="shared" si="9"/>
        <v>2210.2944199999997</v>
      </c>
      <c r="K19" s="45">
        <f t="shared" si="9"/>
        <v>11.40525</v>
      </c>
      <c r="L19" s="45">
        <f t="shared" si="9"/>
        <v>11.23121</v>
      </c>
      <c r="M19" s="45">
        <f t="shared" si="9"/>
        <v>5.459029999999999</v>
      </c>
      <c r="N19" s="45">
        <f t="shared" si="9"/>
        <v>56.29509</v>
      </c>
      <c r="O19" s="45">
        <f t="shared" si="9"/>
        <v>32.02019</v>
      </c>
      <c r="P19" s="45">
        <f t="shared" si="9"/>
        <v>36.720369999999996</v>
      </c>
      <c r="Q19" s="45">
        <f t="shared" si="9"/>
        <v>84.32289</v>
      </c>
      <c r="R19" s="45">
        <f t="shared" si="9"/>
        <v>21.69927</v>
      </c>
      <c r="S19" s="45">
        <f t="shared" si="9"/>
        <v>18.50554</v>
      </c>
      <c r="T19" s="45">
        <f t="shared" si="9"/>
        <v>9.875419999999998</v>
      </c>
      <c r="U19" s="45">
        <f t="shared" si="6"/>
        <v>14.03098</v>
      </c>
      <c r="V19" s="45">
        <f t="shared" si="1"/>
        <v>0</v>
      </c>
      <c r="W19" s="45">
        <f t="shared" si="1"/>
        <v>0</v>
      </c>
      <c r="X19" s="45">
        <f t="shared" si="1"/>
        <v>1090.48017</v>
      </c>
    </row>
    <row r="20" spans="1:24" ht="12">
      <c r="A20" s="5" t="s">
        <v>35</v>
      </c>
      <c r="B20" s="45">
        <f aca="true" t="shared" si="10" ref="B20:T20">B67+B109+B151</f>
        <v>44254.208979999996</v>
      </c>
      <c r="C20" s="45">
        <f t="shared" si="10"/>
        <v>19794.2686</v>
      </c>
      <c r="D20" s="45">
        <f t="shared" si="10"/>
        <v>237.57691</v>
      </c>
      <c r="E20" s="45">
        <f t="shared" si="10"/>
        <v>5828.5697900000005</v>
      </c>
      <c r="F20" s="45">
        <f t="shared" si="10"/>
        <v>10888.93125</v>
      </c>
      <c r="G20" s="45">
        <f t="shared" si="10"/>
        <v>1462.68669</v>
      </c>
      <c r="H20" s="45">
        <f t="shared" si="10"/>
        <v>500.36853</v>
      </c>
      <c r="I20" s="45">
        <f t="shared" si="10"/>
        <v>1106.8647500000002</v>
      </c>
      <c r="J20" s="45">
        <f t="shared" si="10"/>
        <v>2674.01641</v>
      </c>
      <c r="K20" s="45">
        <f t="shared" si="10"/>
        <v>247.95553999999998</v>
      </c>
      <c r="L20" s="45">
        <f t="shared" si="10"/>
        <v>186.03381000000002</v>
      </c>
      <c r="M20" s="45">
        <f t="shared" si="10"/>
        <v>37.91538</v>
      </c>
      <c r="N20" s="45">
        <f t="shared" si="10"/>
        <v>32.31354</v>
      </c>
      <c r="O20" s="45">
        <f t="shared" si="10"/>
        <v>149.65428000000003</v>
      </c>
      <c r="P20" s="45">
        <f t="shared" si="10"/>
        <v>105.37794</v>
      </c>
      <c r="Q20" s="45">
        <f t="shared" si="10"/>
        <v>432.56561000000005</v>
      </c>
      <c r="R20" s="45">
        <f t="shared" si="10"/>
        <v>281.94778</v>
      </c>
      <c r="S20" s="45">
        <f t="shared" si="10"/>
        <v>139.39416</v>
      </c>
      <c r="T20" s="45">
        <f t="shared" si="10"/>
        <v>53.043789999999994</v>
      </c>
      <c r="U20" s="45">
        <f t="shared" si="6"/>
        <v>94.72422999999999</v>
      </c>
      <c r="V20" s="45">
        <f t="shared" si="1"/>
        <v>0</v>
      </c>
      <c r="W20" s="45">
        <f t="shared" si="1"/>
        <v>0</v>
      </c>
      <c r="X20" s="45">
        <f t="shared" si="1"/>
        <v>13171.025</v>
      </c>
    </row>
    <row r="21" spans="1:24" ht="12">
      <c r="A21" s="5" t="s">
        <v>36</v>
      </c>
      <c r="B21" s="45">
        <f aca="true" t="shared" si="11" ref="B21:T21">B68+B110+B152</f>
        <v>84443.50313999999</v>
      </c>
      <c r="C21" s="45">
        <f t="shared" si="11"/>
        <v>9789.352780000001</v>
      </c>
      <c r="D21" s="45">
        <f t="shared" si="11"/>
        <v>32.214</v>
      </c>
      <c r="E21" s="45">
        <f t="shared" si="11"/>
        <v>16549.90909</v>
      </c>
      <c r="F21" s="45">
        <f t="shared" si="11"/>
        <v>44257.39947</v>
      </c>
      <c r="G21" s="45">
        <f t="shared" si="11"/>
        <v>5126.32256</v>
      </c>
      <c r="H21" s="45">
        <f t="shared" si="11"/>
        <v>20.88346</v>
      </c>
      <c r="I21" s="45">
        <f t="shared" si="11"/>
        <v>245.96703999999997</v>
      </c>
      <c r="J21" s="45">
        <f t="shared" si="11"/>
        <v>6776.64948</v>
      </c>
      <c r="K21" s="45">
        <f t="shared" si="11"/>
        <v>255.14196</v>
      </c>
      <c r="L21" s="45">
        <f t="shared" si="11"/>
        <v>67.02202</v>
      </c>
      <c r="M21" s="45">
        <f t="shared" si="11"/>
        <v>69.75412</v>
      </c>
      <c r="N21" s="45">
        <f t="shared" si="11"/>
        <v>5.33908</v>
      </c>
      <c r="O21" s="45">
        <f t="shared" si="11"/>
        <v>166.77321</v>
      </c>
      <c r="P21" s="45">
        <f t="shared" si="11"/>
        <v>93.611</v>
      </c>
      <c r="Q21" s="45">
        <f t="shared" si="11"/>
        <v>351.36621</v>
      </c>
      <c r="R21" s="45">
        <f t="shared" si="11"/>
        <v>264.37163000000004</v>
      </c>
      <c r="S21" s="45">
        <f t="shared" si="11"/>
        <v>141.68041</v>
      </c>
      <c r="T21" s="45">
        <f t="shared" si="11"/>
        <v>45.11569</v>
      </c>
      <c r="U21" s="45">
        <f t="shared" si="6"/>
        <v>122.78382</v>
      </c>
      <c r="V21" s="45">
        <f t="shared" si="1"/>
        <v>61.84613</v>
      </c>
      <c r="W21" s="45">
        <f t="shared" si="1"/>
        <v>0</v>
      </c>
      <c r="X21" s="45">
        <f t="shared" si="1"/>
        <v>14869.85044</v>
      </c>
    </row>
    <row r="22" spans="1:24" ht="12">
      <c r="A22" s="5" t="s">
        <v>37</v>
      </c>
      <c r="B22" s="45">
        <f aca="true" t="shared" si="12" ref="B22:T22">B69+B111+B153</f>
        <v>251132.58462</v>
      </c>
      <c r="C22" s="45">
        <f t="shared" si="12"/>
        <v>45974.74922</v>
      </c>
      <c r="D22" s="45">
        <f t="shared" si="12"/>
        <v>2946.51316</v>
      </c>
      <c r="E22" s="45">
        <f t="shared" si="12"/>
        <v>75913.01142</v>
      </c>
      <c r="F22" s="45">
        <f t="shared" si="12"/>
        <v>58637.1953</v>
      </c>
      <c r="G22" s="45">
        <f t="shared" si="12"/>
        <v>16593.80425</v>
      </c>
      <c r="H22" s="45">
        <f t="shared" si="12"/>
        <v>621.41306</v>
      </c>
      <c r="I22" s="45">
        <f t="shared" si="12"/>
        <v>5262.14313</v>
      </c>
      <c r="J22" s="45">
        <f t="shared" si="12"/>
        <v>36657.6791</v>
      </c>
      <c r="K22" s="45">
        <f t="shared" si="12"/>
        <v>1331.85942</v>
      </c>
      <c r="L22" s="45">
        <f t="shared" si="12"/>
        <v>564.2331</v>
      </c>
      <c r="M22" s="45">
        <f t="shared" si="12"/>
        <v>295.83884</v>
      </c>
      <c r="N22" s="45">
        <f t="shared" si="12"/>
        <v>85.29633</v>
      </c>
      <c r="O22" s="45">
        <f t="shared" si="12"/>
        <v>423.29937</v>
      </c>
      <c r="P22" s="45">
        <f t="shared" si="12"/>
        <v>1368.87367</v>
      </c>
      <c r="Q22" s="45">
        <f t="shared" si="12"/>
        <v>1673.84073</v>
      </c>
      <c r="R22" s="45">
        <f t="shared" si="12"/>
        <v>1050.09315</v>
      </c>
      <c r="S22" s="45">
        <f t="shared" si="12"/>
        <v>1369.84203</v>
      </c>
      <c r="T22" s="45">
        <f t="shared" si="12"/>
        <v>87.19209</v>
      </c>
      <c r="U22" s="45">
        <f t="shared" si="6"/>
        <v>275.70725</v>
      </c>
      <c r="V22" s="45">
        <f t="shared" si="1"/>
        <v>0</v>
      </c>
      <c r="W22" s="45">
        <f t="shared" si="1"/>
        <v>0</v>
      </c>
      <c r="X22" s="45">
        <f t="shared" si="1"/>
        <v>61529.0641</v>
      </c>
    </row>
    <row r="23" spans="1:24" ht="12">
      <c r="A23" s="5" t="s">
        <v>38</v>
      </c>
      <c r="B23" s="45">
        <f aca="true" t="shared" si="13" ref="B23:T23">B70+B112+B154</f>
        <v>348894.38695</v>
      </c>
      <c r="C23" s="45">
        <f t="shared" si="13"/>
        <v>93759.33543</v>
      </c>
      <c r="D23" s="45">
        <f t="shared" si="13"/>
        <v>1149.40474</v>
      </c>
      <c r="E23" s="45">
        <f t="shared" si="13"/>
        <v>100282.838</v>
      </c>
      <c r="F23" s="45">
        <f t="shared" si="13"/>
        <v>36668.752839999994</v>
      </c>
      <c r="G23" s="45">
        <f t="shared" si="13"/>
        <v>25244.28993</v>
      </c>
      <c r="H23" s="45">
        <f t="shared" si="13"/>
        <v>8317.355459999999</v>
      </c>
      <c r="I23" s="45">
        <f t="shared" si="13"/>
        <v>10236.07583</v>
      </c>
      <c r="J23" s="45">
        <f t="shared" si="13"/>
        <v>43090.27448</v>
      </c>
      <c r="K23" s="45">
        <f t="shared" si="13"/>
        <v>3803.22856</v>
      </c>
      <c r="L23" s="45">
        <f t="shared" si="13"/>
        <v>1239.48647</v>
      </c>
      <c r="M23" s="45">
        <f t="shared" si="13"/>
        <v>1253.95747</v>
      </c>
      <c r="N23" s="45">
        <f t="shared" si="13"/>
        <v>645.9812900000001</v>
      </c>
      <c r="O23" s="45">
        <f t="shared" si="13"/>
        <v>2939.00859</v>
      </c>
      <c r="P23" s="45">
        <f t="shared" si="13"/>
        <v>7269.5147799999995</v>
      </c>
      <c r="Q23" s="45">
        <f t="shared" si="13"/>
        <v>3453.39429</v>
      </c>
      <c r="R23" s="45">
        <f t="shared" si="13"/>
        <v>3103.5235399999997</v>
      </c>
      <c r="S23" s="45">
        <f t="shared" si="13"/>
        <v>4811.31144</v>
      </c>
      <c r="T23" s="45">
        <f t="shared" si="13"/>
        <v>587.9739000000001</v>
      </c>
      <c r="U23" s="45">
        <f t="shared" si="6"/>
        <v>1038.67891</v>
      </c>
      <c r="V23" s="45">
        <f t="shared" si="1"/>
        <v>0</v>
      </c>
      <c r="W23" s="45">
        <f t="shared" si="1"/>
        <v>0</v>
      </c>
      <c r="X23" s="45">
        <f t="shared" si="1"/>
        <v>130426.24945999999</v>
      </c>
    </row>
    <row r="24" spans="1:24" ht="12">
      <c r="A24" s="5" t="s">
        <v>39</v>
      </c>
      <c r="B24" s="45">
        <f aca="true" t="shared" si="14" ref="B24:T24">B71+B113+B155</f>
        <v>18939.873770000002</v>
      </c>
      <c r="C24" s="45">
        <f t="shared" si="14"/>
        <v>3078.78211</v>
      </c>
      <c r="D24" s="45">
        <f t="shared" si="14"/>
        <v>474.55967999999996</v>
      </c>
      <c r="E24" s="45">
        <f t="shared" si="14"/>
        <v>5502.0317</v>
      </c>
      <c r="F24" s="45">
        <f t="shared" si="14"/>
        <v>5029.30851</v>
      </c>
      <c r="G24" s="45">
        <f t="shared" si="14"/>
        <v>1373.8638499999997</v>
      </c>
      <c r="H24" s="45">
        <f t="shared" si="14"/>
        <v>505.77527000000003</v>
      </c>
      <c r="I24" s="45">
        <f t="shared" si="14"/>
        <v>513.28473</v>
      </c>
      <c r="J24" s="45">
        <f t="shared" si="14"/>
        <v>1645.08873</v>
      </c>
      <c r="K24" s="45">
        <f t="shared" si="14"/>
        <v>38.965869999999995</v>
      </c>
      <c r="L24" s="45">
        <f t="shared" si="14"/>
        <v>69.93651999999999</v>
      </c>
      <c r="M24" s="45">
        <f t="shared" si="14"/>
        <v>47.737770000000005</v>
      </c>
      <c r="N24" s="45">
        <f t="shared" si="14"/>
        <v>104.71564000000001</v>
      </c>
      <c r="O24" s="45">
        <f t="shared" si="14"/>
        <v>124.55213</v>
      </c>
      <c r="P24" s="45">
        <f t="shared" si="14"/>
        <v>97.74677</v>
      </c>
      <c r="Q24" s="45">
        <f t="shared" si="14"/>
        <v>103.07348999999999</v>
      </c>
      <c r="R24" s="45">
        <f t="shared" si="14"/>
        <v>60.76864</v>
      </c>
      <c r="S24" s="45">
        <f t="shared" si="14"/>
        <v>70.68642</v>
      </c>
      <c r="T24" s="45">
        <f t="shared" si="14"/>
        <v>21.822960000000002</v>
      </c>
      <c r="U24" s="45">
        <f t="shared" si="6"/>
        <v>73.46009000000001</v>
      </c>
      <c r="V24" s="45">
        <f t="shared" si="1"/>
        <v>3.71392</v>
      </c>
      <c r="W24" s="45">
        <f t="shared" si="1"/>
        <v>0</v>
      </c>
      <c r="X24" s="45">
        <f t="shared" si="1"/>
        <v>4982.25056</v>
      </c>
    </row>
    <row r="25" spans="1:24" ht="12">
      <c r="A25" s="5" t="s">
        <v>40</v>
      </c>
      <c r="B25" s="45">
        <f aca="true" t="shared" si="15" ref="B25:T25">B72+B114+B156</f>
        <v>329594.89722000004</v>
      </c>
      <c r="C25" s="45">
        <f t="shared" si="15"/>
        <v>38960.43884</v>
      </c>
      <c r="D25" s="45">
        <f t="shared" si="15"/>
        <v>3635.98893</v>
      </c>
      <c r="E25" s="45">
        <f t="shared" si="15"/>
        <v>90204.61658000002</v>
      </c>
      <c r="F25" s="45">
        <f t="shared" si="15"/>
        <v>104847.75621</v>
      </c>
      <c r="G25" s="45">
        <f t="shared" si="15"/>
        <v>24566.87947</v>
      </c>
      <c r="H25" s="45">
        <f t="shared" si="15"/>
        <v>4415.8002400000005</v>
      </c>
      <c r="I25" s="45">
        <f t="shared" si="15"/>
        <v>5707.25164</v>
      </c>
      <c r="J25" s="45">
        <f t="shared" si="15"/>
        <v>46810.0393</v>
      </c>
      <c r="K25" s="45">
        <f t="shared" si="15"/>
        <v>2374.35273</v>
      </c>
      <c r="L25" s="45">
        <f t="shared" si="15"/>
        <v>240.41281999999998</v>
      </c>
      <c r="M25" s="45">
        <f t="shared" si="15"/>
        <v>431.60675000000003</v>
      </c>
      <c r="N25" s="45">
        <f t="shared" si="15"/>
        <v>294.24142</v>
      </c>
      <c r="O25" s="45">
        <f t="shared" si="15"/>
        <v>687.098</v>
      </c>
      <c r="P25" s="45">
        <f t="shared" si="15"/>
        <v>1543.14115</v>
      </c>
      <c r="Q25" s="45">
        <f t="shared" si="15"/>
        <v>2048.01044</v>
      </c>
      <c r="R25" s="45">
        <f t="shared" si="15"/>
        <v>49.5873</v>
      </c>
      <c r="S25" s="45">
        <f t="shared" si="15"/>
        <v>1757.21611</v>
      </c>
      <c r="T25" s="45">
        <f t="shared" si="15"/>
        <v>401.50006</v>
      </c>
      <c r="U25" s="45">
        <f t="shared" si="6"/>
        <v>618.95821</v>
      </c>
      <c r="V25" s="45">
        <f t="shared" si="1"/>
        <v>0</v>
      </c>
      <c r="W25" s="45">
        <f t="shared" si="1"/>
        <v>0</v>
      </c>
      <c r="X25" s="45">
        <f t="shared" si="1"/>
        <v>103754.58181</v>
      </c>
    </row>
    <row r="26" spans="1:24" ht="12">
      <c r="A26" s="5" t="s">
        <v>41</v>
      </c>
      <c r="B26" s="45">
        <f aca="true" t="shared" si="16" ref="B26:T26">B73+B115+B157</f>
        <v>6357.86836</v>
      </c>
      <c r="C26" s="45">
        <f t="shared" si="16"/>
        <v>776.1261999999999</v>
      </c>
      <c r="D26" s="45">
        <f t="shared" si="16"/>
        <v>24.46553</v>
      </c>
      <c r="E26" s="45">
        <f t="shared" si="16"/>
        <v>1336.21609</v>
      </c>
      <c r="F26" s="45">
        <f t="shared" si="16"/>
        <v>2841.63579</v>
      </c>
      <c r="G26" s="45">
        <f t="shared" si="16"/>
        <v>508.14544</v>
      </c>
      <c r="H26" s="45">
        <f t="shared" si="16"/>
        <v>67.37169999999999</v>
      </c>
      <c r="I26" s="45">
        <f t="shared" si="16"/>
        <v>113.37676</v>
      </c>
      <c r="J26" s="45">
        <f t="shared" si="16"/>
        <v>463.45331</v>
      </c>
      <c r="K26" s="45">
        <f t="shared" si="16"/>
        <v>43.43320000000001</v>
      </c>
      <c r="L26" s="45">
        <f t="shared" si="16"/>
        <v>7.54048</v>
      </c>
      <c r="M26" s="45">
        <f t="shared" si="16"/>
        <v>26.57223</v>
      </c>
      <c r="N26" s="45">
        <f t="shared" si="16"/>
        <v>1.54452</v>
      </c>
      <c r="O26" s="45">
        <f t="shared" si="16"/>
        <v>13.28325</v>
      </c>
      <c r="P26" s="45">
        <f t="shared" si="16"/>
        <v>20.45717</v>
      </c>
      <c r="Q26" s="45">
        <f t="shared" si="16"/>
        <v>52.2262</v>
      </c>
      <c r="R26" s="45">
        <f t="shared" si="16"/>
        <v>35.26166</v>
      </c>
      <c r="S26" s="45">
        <f t="shared" si="16"/>
        <v>11.351469999999999</v>
      </c>
      <c r="T26" s="45">
        <f t="shared" si="16"/>
        <v>5.57526</v>
      </c>
      <c r="U26" s="45">
        <f t="shared" si="6"/>
        <v>9.83211</v>
      </c>
      <c r="V26" s="45">
        <f t="shared" si="1"/>
        <v>0</v>
      </c>
      <c r="W26" s="45">
        <f t="shared" si="1"/>
        <v>0</v>
      </c>
      <c r="X26" s="45">
        <f t="shared" si="1"/>
        <v>1701.3737999999998</v>
      </c>
    </row>
    <row r="27" spans="1:24" ht="12">
      <c r="A27" s="5" t="s">
        <v>42</v>
      </c>
      <c r="B27" s="45">
        <f aca="true" t="shared" si="17" ref="B27:T27">B74+B116+B158</f>
        <v>9982.49094</v>
      </c>
      <c r="C27" s="45">
        <f t="shared" si="17"/>
        <v>2803.4711500000003</v>
      </c>
      <c r="D27" s="45">
        <f t="shared" si="17"/>
        <v>55.12002</v>
      </c>
      <c r="E27" s="45">
        <f t="shared" si="17"/>
        <v>1485.02618</v>
      </c>
      <c r="F27" s="45">
        <f t="shared" si="17"/>
        <v>2047.30132</v>
      </c>
      <c r="G27" s="45">
        <f t="shared" si="17"/>
        <v>634.83464</v>
      </c>
      <c r="H27" s="45">
        <f t="shared" si="17"/>
        <v>224.7507</v>
      </c>
      <c r="I27" s="45">
        <f t="shared" si="17"/>
        <v>314.20582</v>
      </c>
      <c r="J27" s="45">
        <f t="shared" si="17"/>
        <v>2027.32919</v>
      </c>
      <c r="K27" s="45">
        <f t="shared" si="17"/>
        <v>19.70877</v>
      </c>
      <c r="L27" s="45">
        <f t="shared" si="17"/>
        <v>14.812929999999998</v>
      </c>
      <c r="M27" s="45">
        <f t="shared" si="17"/>
        <v>6.63243</v>
      </c>
      <c r="N27" s="45">
        <f t="shared" si="17"/>
        <v>75.41918000000001</v>
      </c>
      <c r="O27" s="45">
        <f t="shared" si="17"/>
        <v>33.2057</v>
      </c>
      <c r="P27" s="45">
        <f t="shared" si="17"/>
        <v>50.315259999999995</v>
      </c>
      <c r="Q27" s="45">
        <f t="shared" si="17"/>
        <v>88.83990999999999</v>
      </c>
      <c r="R27" s="45">
        <f t="shared" si="17"/>
        <v>21.799439999999997</v>
      </c>
      <c r="S27" s="45">
        <f t="shared" si="17"/>
        <v>54.4486</v>
      </c>
      <c r="T27" s="45">
        <f t="shared" si="17"/>
        <v>15.35554</v>
      </c>
      <c r="U27" s="45">
        <f t="shared" si="6"/>
        <v>9.91315</v>
      </c>
      <c r="V27" s="45">
        <f t="shared" si="1"/>
        <v>0</v>
      </c>
      <c r="W27" s="45">
        <f t="shared" si="1"/>
        <v>0</v>
      </c>
      <c r="X27" s="45">
        <f t="shared" si="1"/>
        <v>2030.0408</v>
      </c>
    </row>
    <row r="28" spans="1:24" ht="12">
      <c r="A28" s="5" t="s">
        <v>43</v>
      </c>
      <c r="B28" s="45">
        <f aca="true" t="shared" si="18" ref="B28:T28">B75+B117+B159</f>
        <v>20581.76559</v>
      </c>
      <c r="C28" s="45">
        <f t="shared" si="18"/>
        <v>4569.7541</v>
      </c>
      <c r="D28" s="45">
        <f t="shared" si="18"/>
        <v>9.9571</v>
      </c>
      <c r="E28" s="45">
        <f t="shared" si="18"/>
        <v>5276.13047</v>
      </c>
      <c r="F28" s="45">
        <f t="shared" si="18"/>
        <v>2948.9975299999996</v>
      </c>
      <c r="G28" s="45">
        <f t="shared" si="18"/>
        <v>1213.55548</v>
      </c>
      <c r="H28" s="45">
        <f t="shared" si="18"/>
        <v>71.95629000000001</v>
      </c>
      <c r="I28" s="45">
        <f t="shared" si="18"/>
        <v>81.96957</v>
      </c>
      <c r="J28" s="45">
        <f t="shared" si="18"/>
        <v>6120.49453</v>
      </c>
      <c r="K28" s="45">
        <f t="shared" si="18"/>
        <v>15.9343</v>
      </c>
      <c r="L28" s="45">
        <f t="shared" si="18"/>
        <v>11.77655</v>
      </c>
      <c r="M28" s="45">
        <f t="shared" si="18"/>
        <v>8.70781</v>
      </c>
      <c r="N28" s="45">
        <f t="shared" si="18"/>
        <v>13.8153</v>
      </c>
      <c r="O28" s="45">
        <f t="shared" si="18"/>
        <v>28.897879999999997</v>
      </c>
      <c r="P28" s="45">
        <f t="shared" si="18"/>
        <v>20.66288</v>
      </c>
      <c r="Q28" s="45">
        <f t="shared" si="18"/>
        <v>59.90724</v>
      </c>
      <c r="R28" s="45">
        <f t="shared" si="18"/>
        <v>57.143789999999996</v>
      </c>
      <c r="S28" s="45">
        <f t="shared" si="18"/>
        <v>43.592969999999994</v>
      </c>
      <c r="T28" s="45">
        <f t="shared" si="18"/>
        <v>12.0266</v>
      </c>
      <c r="U28" s="45">
        <f t="shared" si="6"/>
        <v>15.44655</v>
      </c>
      <c r="V28" s="45">
        <f t="shared" si="1"/>
        <v>0.72456</v>
      </c>
      <c r="W28" s="45">
        <f t="shared" si="1"/>
        <v>0.3141</v>
      </c>
      <c r="X28" s="45">
        <f t="shared" si="1"/>
        <v>3510.7147099999997</v>
      </c>
    </row>
    <row r="29" spans="1:24" ht="12">
      <c r="A29" s="5" t="s">
        <v>44</v>
      </c>
      <c r="B29" s="45">
        <f aca="true" t="shared" si="19" ref="B29:T29">B76+B118+B160</f>
        <v>7622.275500000001</v>
      </c>
      <c r="C29" s="45">
        <f t="shared" si="19"/>
        <v>970.29765</v>
      </c>
      <c r="D29" s="45">
        <f t="shared" si="19"/>
        <v>6.15085</v>
      </c>
      <c r="E29" s="45">
        <f t="shared" si="19"/>
        <v>1425.42458</v>
      </c>
      <c r="F29" s="45">
        <f t="shared" si="19"/>
        <v>815.6675</v>
      </c>
      <c r="G29" s="45">
        <f t="shared" si="19"/>
        <v>68.46647999999999</v>
      </c>
      <c r="H29" s="45">
        <f t="shared" si="19"/>
        <v>138.5549</v>
      </c>
      <c r="I29" s="45">
        <f t="shared" si="19"/>
        <v>272.74323</v>
      </c>
      <c r="J29" s="45">
        <f t="shared" si="19"/>
        <v>3398.7520300000006</v>
      </c>
      <c r="K29" s="45">
        <f t="shared" si="19"/>
        <v>35.09016</v>
      </c>
      <c r="L29" s="45">
        <f t="shared" si="19"/>
        <v>45.97681000000001</v>
      </c>
      <c r="M29" s="45">
        <f t="shared" si="19"/>
        <v>179.04367</v>
      </c>
      <c r="N29" s="45">
        <f t="shared" si="19"/>
        <v>31.875619999999998</v>
      </c>
      <c r="O29" s="45">
        <f t="shared" si="19"/>
        <v>43.734790000000004</v>
      </c>
      <c r="P29" s="45">
        <f t="shared" si="19"/>
        <v>35.44302</v>
      </c>
      <c r="Q29" s="45">
        <f t="shared" si="19"/>
        <v>38.049</v>
      </c>
      <c r="R29" s="45">
        <f t="shared" si="19"/>
        <v>41.60207</v>
      </c>
      <c r="S29" s="45">
        <f t="shared" si="19"/>
        <v>51.111489999999996</v>
      </c>
      <c r="T29" s="45">
        <f t="shared" si="19"/>
        <v>13.18</v>
      </c>
      <c r="U29" s="45">
        <f t="shared" si="6"/>
        <v>11.111650000000001</v>
      </c>
      <c r="V29" s="45">
        <f t="shared" si="1"/>
        <v>0</v>
      </c>
      <c r="W29" s="45">
        <f t="shared" si="1"/>
        <v>0</v>
      </c>
      <c r="X29" s="45">
        <f t="shared" si="1"/>
        <v>1623.18019</v>
      </c>
    </row>
    <row r="30" spans="1:24" ht="12">
      <c r="A30" s="5" t="s">
        <v>45</v>
      </c>
      <c r="B30" s="45">
        <f aca="true" t="shared" si="20" ref="B30:T30">B77+B119+B161</f>
        <v>44669.75903</v>
      </c>
      <c r="C30" s="45">
        <f t="shared" si="20"/>
        <v>8122.84341</v>
      </c>
      <c r="D30" s="45">
        <f t="shared" si="20"/>
        <v>741.67391</v>
      </c>
      <c r="E30" s="45">
        <f t="shared" si="20"/>
        <v>9289.749969999999</v>
      </c>
      <c r="F30" s="45">
        <f t="shared" si="20"/>
        <v>13170.127190000001</v>
      </c>
      <c r="G30" s="45">
        <f t="shared" si="20"/>
        <v>4468.53883</v>
      </c>
      <c r="H30" s="45">
        <f t="shared" si="20"/>
        <v>578.4760200000001</v>
      </c>
      <c r="I30" s="45">
        <f t="shared" si="20"/>
        <v>1528.55565</v>
      </c>
      <c r="J30" s="45">
        <f t="shared" si="20"/>
        <v>3364.0086499999998</v>
      </c>
      <c r="K30" s="45">
        <f t="shared" si="20"/>
        <v>105.74771000000001</v>
      </c>
      <c r="L30" s="45">
        <f t="shared" si="20"/>
        <v>406.98258000000004</v>
      </c>
      <c r="M30" s="45">
        <f t="shared" si="20"/>
        <v>249.29953</v>
      </c>
      <c r="N30" s="45">
        <f t="shared" si="20"/>
        <v>494.86422999999996</v>
      </c>
      <c r="O30" s="45">
        <f t="shared" si="20"/>
        <v>355.88067</v>
      </c>
      <c r="P30" s="45">
        <f t="shared" si="20"/>
        <v>420.45066</v>
      </c>
      <c r="Q30" s="45">
        <f t="shared" si="20"/>
        <v>687.18314</v>
      </c>
      <c r="R30" s="45">
        <f t="shared" si="20"/>
        <v>243.42266</v>
      </c>
      <c r="S30" s="45">
        <f t="shared" si="20"/>
        <v>266.52912000000003</v>
      </c>
      <c r="T30" s="45">
        <f t="shared" si="20"/>
        <v>65.30537</v>
      </c>
      <c r="U30" s="45">
        <f t="shared" si="6"/>
        <v>109.28932999999999</v>
      </c>
      <c r="V30" s="45">
        <f t="shared" si="1"/>
        <v>0.83139</v>
      </c>
      <c r="W30" s="45">
        <f t="shared" si="1"/>
        <v>0</v>
      </c>
      <c r="X30" s="45">
        <f t="shared" si="1"/>
        <v>13502.313800000002</v>
      </c>
    </row>
    <row r="31" spans="1:24" ht="12">
      <c r="A31" s="5" t="s">
        <v>46</v>
      </c>
      <c r="B31" s="45">
        <f aca="true" t="shared" si="21" ref="B31:T31">B78+B120+B162</f>
        <v>5345.906789999999</v>
      </c>
      <c r="C31" s="45">
        <f t="shared" si="21"/>
        <v>108.6811</v>
      </c>
      <c r="D31" s="45">
        <f t="shared" si="21"/>
        <v>6.86846</v>
      </c>
      <c r="E31" s="45">
        <f t="shared" si="21"/>
        <v>56.439</v>
      </c>
      <c r="F31" s="45">
        <f t="shared" si="21"/>
        <v>1703.20027</v>
      </c>
      <c r="G31" s="45">
        <f t="shared" si="21"/>
        <v>61.10744</v>
      </c>
      <c r="H31" s="45">
        <f t="shared" si="21"/>
        <v>37.968469999999996</v>
      </c>
      <c r="I31" s="45">
        <f t="shared" si="21"/>
        <v>35.84852</v>
      </c>
      <c r="J31" s="45">
        <f t="shared" si="21"/>
        <v>3278.95055</v>
      </c>
      <c r="K31" s="45">
        <f t="shared" si="21"/>
        <v>3.6408</v>
      </c>
      <c r="L31" s="45">
        <f t="shared" si="21"/>
        <v>4.62343</v>
      </c>
      <c r="M31" s="45">
        <f t="shared" si="21"/>
        <v>3.24677</v>
      </c>
      <c r="N31" s="45">
        <f t="shared" si="21"/>
        <v>2.33171</v>
      </c>
      <c r="O31" s="45">
        <f t="shared" si="21"/>
        <v>6.98967</v>
      </c>
      <c r="P31" s="45">
        <f t="shared" si="21"/>
        <v>18.50958</v>
      </c>
      <c r="Q31" s="45">
        <f t="shared" si="21"/>
        <v>6.3469</v>
      </c>
      <c r="R31" s="45">
        <f t="shared" si="21"/>
        <v>2.14468</v>
      </c>
      <c r="S31" s="45">
        <f t="shared" si="21"/>
        <v>4.51301</v>
      </c>
      <c r="T31" s="45">
        <f t="shared" si="21"/>
        <v>1.41472</v>
      </c>
      <c r="U31" s="45">
        <f t="shared" si="6"/>
        <v>2.7667</v>
      </c>
      <c r="V31" s="45">
        <f t="shared" si="1"/>
        <v>0</v>
      </c>
      <c r="W31" s="45">
        <f t="shared" si="1"/>
        <v>0.31797000000000003</v>
      </c>
      <c r="X31" s="45">
        <f t="shared" si="1"/>
        <v>348.62460999999996</v>
      </c>
    </row>
    <row r="32" spans="1:24" ht="12">
      <c r="A32" s="5" t="s">
        <v>47</v>
      </c>
      <c r="B32" s="45">
        <f aca="true" t="shared" si="22" ref="B32:T32">B79+B121+B163</f>
        <v>187492.50243999998</v>
      </c>
      <c r="C32" s="45">
        <f t="shared" si="22"/>
        <v>28869.146070000003</v>
      </c>
      <c r="D32" s="45">
        <f t="shared" si="22"/>
        <v>3263.06913</v>
      </c>
      <c r="E32" s="45">
        <f t="shared" si="22"/>
        <v>43648.565279999995</v>
      </c>
      <c r="F32" s="45">
        <f t="shared" si="22"/>
        <v>48153.70057</v>
      </c>
      <c r="G32" s="45">
        <f t="shared" si="22"/>
        <v>13895.592279999999</v>
      </c>
      <c r="H32" s="45">
        <f t="shared" si="22"/>
        <v>3008.0352199999998</v>
      </c>
      <c r="I32" s="45">
        <f t="shared" si="22"/>
        <v>4794.95417</v>
      </c>
      <c r="J32" s="45">
        <f t="shared" si="22"/>
        <v>28616.91098</v>
      </c>
      <c r="K32" s="45">
        <f t="shared" si="22"/>
        <v>1469.5792199999999</v>
      </c>
      <c r="L32" s="45">
        <f t="shared" si="22"/>
        <v>356.74280999999996</v>
      </c>
      <c r="M32" s="45">
        <f t="shared" si="22"/>
        <v>551.8431199999999</v>
      </c>
      <c r="N32" s="45">
        <f t="shared" si="22"/>
        <v>450.90682</v>
      </c>
      <c r="O32" s="45">
        <f t="shared" si="22"/>
        <v>888.4287</v>
      </c>
      <c r="P32" s="45">
        <f t="shared" si="22"/>
        <v>2007.36041</v>
      </c>
      <c r="Q32" s="45">
        <f t="shared" si="22"/>
        <v>2380.4068999999995</v>
      </c>
      <c r="R32" s="45">
        <f t="shared" si="22"/>
        <v>978.00103</v>
      </c>
      <c r="S32" s="45">
        <f t="shared" si="22"/>
        <v>2672.3575299999998</v>
      </c>
      <c r="T32" s="45">
        <f t="shared" si="22"/>
        <v>780.2947900000001</v>
      </c>
      <c r="U32" s="45">
        <f t="shared" si="6"/>
        <v>706.6064200000001</v>
      </c>
      <c r="V32" s="45">
        <f t="shared" si="1"/>
        <v>0</v>
      </c>
      <c r="W32" s="45">
        <f t="shared" si="1"/>
        <v>0</v>
      </c>
      <c r="X32" s="45">
        <f t="shared" si="1"/>
        <v>41129.412</v>
      </c>
    </row>
    <row r="33" spans="1:24" ht="12">
      <c r="A33" s="5" t="s">
        <v>48</v>
      </c>
      <c r="B33" s="45">
        <f aca="true" t="shared" si="23" ref="B33:T33">B80+B122+B164</f>
        <v>59472.40253000001</v>
      </c>
      <c r="C33" s="45">
        <f t="shared" si="23"/>
        <v>8339.54357</v>
      </c>
      <c r="D33" s="45">
        <f t="shared" si="23"/>
        <v>1190.5519900000002</v>
      </c>
      <c r="E33" s="45">
        <f t="shared" si="23"/>
        <v>27289.73522</v>
      </c>
      <c r="F33" s="45">
        <f t="shared" si="23"/>
        <v>8395.22281</v>
      </c>
      <c r="G33" s="45">
        <f t="shared" si="23"/>
        <v>1879.6904</v>
      </c>
      <c r="H33" s="45">
        <f t="shared" si="23"/>
        <v>2852.7605</v>
      </c>
      <c r="I33" s="45">
        <f t="shared" si="23"/>
        <v>1123.0393</v>
      </c>
      <c r="J33" s="45">
        <f t="shared" si="23"/>
        <v>6588.509620000001</v>
      </c>
      <c r="K33" s="45">
        <f t="shared" si="23"/>
        <v>199.48661</v>
      </c>
      <c r="L33" s="45">
        <f t="shared" si="23"/>
        <v>103.46117</v>
      </c>
      <c r="M33" s="45">
        <f t="shared" si="23"/>
        <v>68.35145000000001</v>
      </c>
      <c r="N33" s="45">
        <f t="shared" si="23"/>
        <v>52.21312</v>
      </c>
      <c r="O33" s="45">
        <f t="shared" si="23"/>
        <v>213.59534</v>
      </c>
      <c r="P33" s="45">
        <f t="shared" si="23"/>
        <v>282.25002</v>
      </c>
      <c r="Q33" s="45">
        <f t="shared" si="23"/>
        <v>162.15453</v>
      </c>
      <c r="R33" s="45">
        <f t="shared" si="23"/>
        <v>320.45356000000004</v>
      </c>
      <c r="S33" s="45">
        <f t="shared" si="23"/>
        <v>169.63394</v>
      </c>
      <c r="T33" s="45">
        <f t="shared" si="23"/>
        <v>117.41469000000001</v>
      </c>
      <c r="U33" s="45">
        <f t="shared" si="6"/>
        <v>124.33468</v>
      </c>
      <c r="V33" s="45">
        <f t="shared" si="1"/>
        <v>0</v>
      </c>
      <c r="W33" s="45">
        <f t="shared" si="1"/>
        <v>0</v>
      </c>
      <c r="X33" s="45">
        <f t="shared" si="1"/>
        <v>15650.888450000002</v>
      </c>
    </row>
    <row r="34" spans="1:24" ht="12">
      <c r="A34" s="5" t="s">
        <v>49</v>
      </c>
      <c r="B34" s="45">
        <f aca="true" t="shared" si="24" ref="B34:T34">B81+B123+B165</f>
        <v>339286.11285</v>
      </c>
      <c r="C34" s="45">
        <f t="shared" si="24"/>
        <v>45687.45683</v>
      </c>
      <c r="D34" s="45">
        <f t="shared" si="24"/>
        <v>16769.46142</v>
      </c>
      <c r="E34" s="45">
        <f t="shared" si="24"/>
        <v>63743.36501</v>
      </c>
      <c r="F34" s="45">
        <f t="shared" si="24"/>
        <v>157698.25902</v>
      </c>
      <c r="G34" s="45">
        <f t="shared" si="24"/>
        <v>11294.527039999999</v>
      </c>
      <c r="H34" s="45">
        <f t="shared" si="24"/>
        <v>738.5837600000001</v>
      </c>
      <c r="I34" s="45">
        <f t="shared" si="24"/>
        <v>5280.152970000001</v>
      </c>
      <c r="J34" s="45">
        <f t="shared" si="24"/>
        <v>24726.42851</v>
      </c>
      <c r="K34" s="45">
        <f t="shared" si="24"/>
        <v>606.8842999999999</v>
      </c>
      <c r="L34" s="45">
        <f t="shared" si="24"/>
        <v>671.66897</v>
      </c>
      <c r="M34" s="45">
        <f t="shared" si="24"/>
        <v>873.4329899999999</v>
      </c>
      <c r="N34" s="45">
        <f t="shared" si="24"/>
        <v>494.03054000000003</v>
      </c>
      <c r="O34" s="45">
        <f t="shared" si="24"/>
        <v>1372.1509099999998</v>
      </c>
      <c r="P34" s="45">
        <f t="shared" si="24"/>
        <v>1099.21526</v>
      </c>
      <c r="Q34" s="45">
        <f t="shared" si="24"/>
        <v>2388.3992799999996</v>
      </c>
      <c r="R34" s="45">
        <f t="shared" si="24"/>
        <v>2728.8717799999995</v>
      </c>
      <c r="S34" s="45">
        <f t="shared" si="24"/>
        <v>2114.71132</v>
      </c>
      <c r="T34" s="45">
        <f t="shared" si="24"/>
        <v>347.35077</v>
      </c>
      <c r="U34" s="45">
        <f t="shared" si="6"/>
        <v>651.16017</v>
      </c>
      <c r="V34" s="45">
        <f t="shared" si="1"/>
        <v>0</v>
      </c>
      <c r="W34" s="45">
        <f t="shared" si="1"/>
        <v>0</v>
      </c>
      <c r="X34" s="45">
        <f t="shared" si="1"/>
        <v>52521.58786</v>
      </c>
    </row>
    <row r="35" spans="1:24" ht="12">
      <c r="A35" s="5" t="s">
        <v>50</v>
      </c>
      <c r="B35" s="45">
        <f aca="true" t="shared" si="25" ref="B35:T35">B82+B124+B166</f>
        <v>55822.2963</v>
      </c>
      <c r="C35" s="45">
        <f t="shared" si="25"/>
        <v>9191.6371</v>
      </c>
      <c r="D35" s="45">
        <f t="shared" si="25"/>
        <v>256.7117</v>
      </c>
      <c r="E35" s="45">
        <f t="shared" si="25"/>
        <v>17729.8145</v>
      </c>
      <c r="F35" s="45">
        <f t="shared" si="25"/>
        <v>12441.4971</v>
      </c>
      <c r="G35" s="45">
        <f t="shared" si="25"/>
        <v>5972.9558</v>
      </c>
      <c r="H35" s="45">
        <f t="shared" si="25"/>
        <v>1092.443</v>
      </c>
      <c r="I35" s="45">
        <f t="shared" si="25"/>
        <v>1552.4080999999999</v>
      </c>
      <c r="J35" s="45">
        <f t="shared" si="25"/>
        <v>5359.2462</v>
      </c>
      <c r="K35" s="45">
        <f t="shared" si="25"/>
        <v>601.6270999999999</v>
      </c>
      <c r="L35" s="45">
        <f t="shared" si="25"/>
        <v>50.3445</v>
      </c>
      <c r="M35" s="45">
        <f t="shared" si="25"/>
        <v>86.0773</v>
      </c>
      <c r="N35" s="45">
        <f t="shared" si="25"/>
        <v>11.6467</v>
      </c>
      <c r="O35" s="45">
        <f t="shared" si="25"/>
        <v>98.9082</v>
      </c>
      <c r="P35" s="45">
        <f t="shared" si="25"/>
        <v>221.5249</v>
      </c>
      <c r="Q35" s="45">
        <f t="shared" si="25"/>
        <v>427.0718</v>
      </c>
      <c r="R35" s="45">
        <f t="shared" si="25"/>
        <v>89.9156</v>
      </c>
      <c r="S35" s="45">
        <f t="shared" si="25"/>
        <v>486.9418</v>
      </c>
      <c r="T35" s="45">
        <f t="shared" si="25"/>
        <v>78.9537</v>
      </c>
      <c r="U35" s="45">
        <f t="shared" si="6"/>
        <v>72.5712</v>
      </c>
      <c r="V35" s="45">
        <f t="shared" si="1"/>
        <v>0</v>
      </c>
      <c r="W35" s="45">
        <f t="shared" si="1"/>
        <v>0</v>
      </c>
      <c r="X35" s="45">
        <f t="shared" si="1"/>
        <v>8946.1662</v>
      </c>
    </row>
    <row r="36" spans="1:24" ht="12">
      <c r="A36" s="5" t="s">
        <v>51</v>
      </c>
      <c r="B36" s="45">
        <f aca="true" t="shared" si="26" ref="B36:T36">B83+B125+B167</f>
        <v>96674.3987</v>
      </c>
      <c r="C36" s="45">
        <f t="shared" si="26"/>
        <v>17493.14677</v>
      </c>
      <c r="D36" s="45">
        <f t="shared" si="26"/>
        <v>5169.26256</v>
      </c>
      <c r="E36" s="45">
        <f t="shared" si="26"/>
        <v>23372.916</v>
      </c>
      <c r="F36" s="45">
        <f t="shared" si="26"/>
        <v>29063.37145</v>
      </c>
      <c r="G36" s="45">
        <f t="shared" si="26"/>
        <v>6401.53516</v>
      </c>
      <c r="H36" s="45">
        <f t="shared" si="26"/>
        <v>2652.53692</v>
      </c>
      <c r="I36" s="45">
        <f t="shared" si="26"/>
        <v>2215.1267199999998</v>
      </c>
      <c r="J36" s="45">
        <f t="shared" si="26"/>
        <v>7191.41072</v>
      </c>
      <c r="K36" s="45">
        <f t="shared" si="26"/>
        <v>152.24398</v>
      </c>
      <c r="L36" s="45">
        <f t="shared" si="26"/>
        <v>262.09962</v>
      </c>
      <c r="M36" s="45">
        <f t="shared" si="26"/>
        <v>200.32242</v>
      </c>
      <c r="N36" s="45">
        <f t="shared" si="26"/>
        <v>430.70349</v>
      </c>
      <c r="O36" s="45">
        <f t="shared" si="26"/>
        <v>475.04292000000004</v>
      </c>
      <c r="P36" s="45">
        <f t="shared" si="26"/>
        <v>338.83200999999997</v>
      </c>
      <c r="Q36" s="45">
        <f t="shared" si="26"/>
        <v>376.78399</v>
      </c>
      <c r="R36" s="45">
        <f t="shared" si="26"/>
        <v>215.56032</v>
      </c>
      <c r="S36" s="45">
        <f t="shared" si="26"/>
        <v>287.35813</v>
      </c>
      <c r="T36" s="45">
        <f t="shared" si="26"/>
        <v>83.65953</v>
      </c>
      <c r="U36" s="45">
        <f t="shared" si="6"/>
        <v>275.86343000000005</v>
      </c>
      <c r="V36" s="45">
        <f t="shared" si="1"/>
        <v>16.60243</v>
      </c>
      <c r="W36" s="45">
        <f t="shared" si="1"/>
        <v>0.02013</v>
      </c>
      <c r="X36" s="45">
        <f t="shared" si="1"/>
        <v>15529.95111</v>
      </c>
    </row>
    <row r="37" spans="1:24" ht="12">
      <c r="A37" s="5" t="s">
        <v>52</v>
      </c>
      <c r="B37" s="45">
        <f aca="true" t="shared" si="27" ref="B37:T37">B84+B126+B168</f>
        <v>18483.838789999998</v>
      </c>
      <c r="C37" s="45">
        <f t="shared" si="27"/>
        <v>1906.23286</v>
      </c>
      <c r="D37" s="45">
        <f t="shared" si="27"/>
        <v>399.05102999999997</v>
      </c>
      <c r="E37" s="45">
        <f t="shared" si="27"/>
        <v>2904.22991</v>
      </c>
      <c r="F37" s="45">
        <f t="shared" si="27"/>
        <v>8170.42756</v>
      </c>
      <c r="G37" s="45">
        <f t="shared" si="27"/>
        <v>514.06146</v>
      </c>
      <c r="H37" s="45">
        <f t="shared" si="27"/>
        <v>119.18706</v>
      </c>
      <c r="I37" s="45">
        <f t="shared" si="27"/>
        <v>0</v>
      </c>
      <c r="J37" s="45">
        <f t="shared" si="27"/>
        <v>4024.86732</v>
      </c>
      <c r="K37" s="45">
        <f t="shared" si="27"/>
        <v>63.06138</v>
      </c>
      <c r="L37" s="45">
        <f t="shared" si="27"/>
        <v>6.209370000000001</v>
      </c>
      <c r="M37" s="45">
        <f t="shared" si="27"/>
        <v>4.887669999999999</v>
      </c>
      <c r="N37" s="45">
        <f t="shared" si="27"/>
        <v>42.93709</v>
      </c>
      <c r="O37" s="45">
        <f t="shared" si="27"/>
        <v>53.090489999999996</v>
      </c>
      <c r="P37" s="45">
        <f t="shared" si="27"/>
        <v>16.74453</v>
      </c>
      <c r="Q37" s="45">
        <f t="shared" si="27"/>
        <v>9.68755</v>
      </c>
      <c r="R37" s="45">
        <f t="shared" si="27"/>
        <v>62.56077</v>
      </c>
      <c r="S37" s="45">
        <f t="shared" si="27"/>
        <v>131.26813</v>
      </c>
      <c r="T37" s="45">
        <f t="shared" si="27"/>
        <v>32.55104</v>
      </c>
      <c r="U37" s="45">
        <f t="shared" si="6"/>
        <v>22.78356</v>
      </c>
      <c r="V37" s="45">
        <f t="shared" si="1"/>
        <v>0</v>
      </c>
      <c r="W37" s="45">
        <f t="shared" si="1"/>
        <v>0</v>
      </c>
      <c r="X37" s="45">
        <f t="shared" si="1"/>
        <v>3147.31307</v>
      </c>
    </row>
    <row r="38" spans="1:24" ht="12">
      <c r="A38" s="5" t="s">
        <v>53</v>
      </c>
      <c r="B38" s="45">
        <f aca="true" t="shared" si="28" ref="B38:T38">B85+B127+B169</f>
        <v>37984.85194</v>
      </c>
      <c r="C38" s="45">
        <f t="shared" si="28"/>
        <v>3669.58274</v>
      </c>
      <c r="D38" s="45">
        <f t="shared" si="28"/>
        <v>1035.08755</v>
      </c>
      <c r="E38" s="45">
        <f t="shared" si="28"/>
        <v>17736.71185</v>
      </c>
      <c r="F38" s="45">
        <f t="shared" si="28"/>
        <v>5657.979429999999</v>
      </c>
      <c r="G38" s="45">
        <f t="shared" si="28"/>
        <v>1603.4555699999999</v>
      </c>
      <c r="H38" s="45">
        <f t="shared" si="28"/>
        <v>142.14604</v>
      </c>
      <c r="I38" s="45">
        <f t="shared" si="28"/>
        <v>1014.13168</v>
      </c>
      <c r="J38" s="45">
        <f t="shared" si="28"/>
        <v>5687.384759999999</v>
      </c>
      <c r="K38" s="45">
        <f t="shared" si="28"/>
        <v>25.892509999999998</v>
      </c>
      <c r="L38" s="45">
        <f t="shared" si="28"/>
        <v>2.7166099999999997</v>
      </c>
      <c r="M38" s="45">
        <f t="shared" si="28"/>
        <v>5.08634</v>
      </c>
      <c r="N38" s="45">
        <f t="shared" si="28"/>
        <v>90.01625999999999</v>
      </c>
      <c r="O38" s="45">
        <f t="shared" si="28"/>
        <v>52.36587</v>
      </c>
      <c r="P38" s="45">
        <f t="shared" si="28"/>
        <v>8.36764</v>
      </c>
      <c r="Q38" s="45">
        <f t="shared" si="28"/>
        <v>346.17741</v>
      </c>
      <c r="R38" s="45">
        <f t="shared" si="28"/>
        <v>690.4701299999999</v>
      </c>
      <c r="S38" s="45">
        <f t="shared" si="28"/>
        <v>171.93308</v>
      </c>
      <c r="T38" s="45">
        <f t="shared" si="28"/>
        <v>22.341969999999996</v>
      </c>
      <c r="U38" s="45">
        <f t="shared" si="6"/>
        <v>23.005489999999998</v>
      </c>
      <c r="V38" s="45">
        <f t="shared" si="1"/>
        <v>0</v>
      </c>
      <c r="W38" s="45">
        <f t="shared" si="1"/>
        <v>0</v>
      </c>
      <c r="X38" s="45">
        <f t="shared" si="1"/>
        <v>5122.45951</v>
      </c>
    </row>
    <row r="39" spans="1:24" ht="12">
      <c r="A39" s="5" t="s">
        <v>54</v>
      </c>
      <c r="B39" s="45">
        <f aca="true" t="shared" si="29" ref="B39:T39">B86+B128+B170</f>
        <v>60318.197519999994</v>
      </c>
      <c r="C39" s="45">
        <f t="shared" si="29"/>
        <v>8256.68012</v>
      </c>
      <c r="D39" s="45">
        <f t="shared" si="29"/>
        <v>437.52477999999996</v>
      </c>
      <c r="E39" s="45">
        <f t="shared" si="29"/>
        <v>14280.50163</v>
      </c>
      <c r="F39" s="45">
        <f t="shared" si="29"/>
        <v>19132.797189999997</v>
      </c>
      <c r="G39" s="45">
        <f t="shared" si="29"/>
        <v>2725.3909899999994</v>
      </c>
      <c r="H39" s="45">
        <f t="shared" si="29"/>
        <v>1472.46569</v>
      </c>
      <c r="I39" s="45">
        <f t="shared" si="29"/>
        <v>142.73295000000002</v>
      </c>
      <c r="J39" s="45">
        <f t="shared" si="29"/>
        <v>11269.629130000001</v>
      </c>
      <c r="K39" s="45">
        <f t="shared" si="29"/>
        <v>9.42515</v>
      </c>
      <c r="L39" s="45">
        <f t="shared" si="29"/>
        <v>39.39989</v>
      </c>
      <c r="M39" s="45">
        <f t="shared" si="29"/>
        <v>240.76653</v>
      </c>
      <c r="N39" s="45">
        <f t="shared" si="29"/>
        <v>898.2560500000001</v>
      </c>
      <c r="O39" s="45">
        <f t="shared" si="29"/>
        <v>23.739980000000003</v>
      </c>
      <c r="P39" s="45">
        <f t="shared" si="29"/>
        <v>472.18237000000005</v>
      </c>
      <c r="Q39" s="45">
        <f t="shared" si="29"/>
        <v>485.76761</v>
      </c>
      <c r="R39" s="45">
        <f t="shared" si="29"/>
        <v>63.62702</v>
      </c>
      <c r="S39" s="45">
        <f t="shared" si="29"/>
        <v>170.58319</v>
      </c>
      <c r="T39" s="45">
        <f t="shared" si="29"/>
        <v>97.72322</v>
      </c>
      <c r="U39" s="45">
        <f t="shared" si="6"/>
        <v>99.00403</v>
      </c>
      <c r="V39" s="45">
        <f t="shared" si="1"/>
        <v>0</v>
      </c>
      <c r="W39" s="45">
        <f t="shared" si="1"/>
        <v>0</v>
      </c>
      <c r="X39" s="45">
        <f t="shared" si="1"/>
        <v>5745.61743</v>
      </c>
    </row>
    <row r="40" spans="1:24" ht="12">
      <c r="A40" s="5" t="s">
        <v>55</v>
      </c>
      <c r="B40" s="45">
        <f aca="true" t="shared" si="30" ref="B40:T40">B87+B129+B171</f>
        <v>52410.53215000001</v>
      </c>
      <c r="C40" s="45">
        <f t="shared" si="30"/>
        <v>9324.91741</v>
      </c>
      <c r="D40" s="45">
        <f t="shared" si="30"/>
        <v>1518.75313</v>
      </c>
      <c r="E40" s="45">
        <f t="shared" si="30"/>
        <v>14134.94218</v>
      </c>
      <c r="F40" s="45">
        <f t="shared" si="30"/>
        <v>7736.59553</v>
      </c>
      <c r="G40" s="45">
        <f t="shared" si="30"/>
        <v>1761.85188</v>
      </c>
      <c r="H40" s="45">
        <f t="shared" si="30"/>
        <v>1881.42423</v>
      </c>
      <c r="I40" s="45">
        <f t="shared" si="30"/>
        <v>1341.85448</v>
      </c>
      <c r="J40" s="45">
        <f t="shared" si="30"/>
        <v>12414.08557</v>
      </c>
      <c r="K40" s="45">
        <f t="shared" si="30"/>
        <v>82.64365000000001</v>
      </c>
      <c r="L40" s="45">
        <f t="shared" si="30"/>
        <v>118.32553</v>
      </c>
      <c r="M40" s="45">
        <f t="shared" si="30"/>
        <v>84.76911</v>
      </c>
      <c r="N40" s="45">
        <f t="shared" si="30"/>
        <v>277.36879000000005</v>
      </c>
      <c r="O40" s="45">
        <f t="shared" si="30"/>
        <v>456.34185</v>
      </c>
      <c r="P40" s="45">
        <f t="shared" si="30"/>
        <v>464.6657</v>
      </c>
      <c r="Q40" s="45">
        <f t="shared" si="30"/>
        <v>191.50529</v>
      </c>
      <c r="R40" s="45">
        <f t="shared" si="30"/>
        <v>109.62702</v>
      </c>
      <c r="S40" s="45">
        <f t="shared" si="30"/>
        <v>309.98636</v>
      </c>
      <c r="T40" s="45">
        <f t="shared" si="30"/>
        <v>92.86889999999998</v>
      </c>
      <c r="U40" s="45">
        <f t="shared" si="6"/>
        <v>107.98740000000001</v>
      </c>
      <c r="V40" s="45">
        <f t="shared" si="1"/>
        <v>0.01109</v>
      </c>
      <c r="W40" s="45">
        <f t="shared" si="1"/>
        <v>0.00705</v>
      </c>
      <c r="X40" s="45">
        <f t="shared" si="1"/>
        <v>9737.43322</v>
      </c>
    </row>
    <row r="41" spans="1:24" ht="12">
      <c r="A41" s="5" t="s">
        <v>56</v>
      </c>
      <c r="B41" s="45">
        <f>B88+B130+B172</f>
        <v>473821.29101</v>
      </c>
      <c r="C41" s="45">
        <f aca="true" t="shared" si="31" ref="C41:X44">C88+C130+C172</f>
        <v>54911.08884</v>
      </c>
      <c r="D41" s="45">
        <f t="shared" si="31"/>
        <v>19983.35647</v>
      </c>
      <c r="E41" s="45">
        <f t="shared" si="31"/>
        <v>86948.53191</v>
      </c>
      <c r="F41" s="45">
        <f t="shared" si="31"/>
        <v>154594.42004</v>
      </c>
      <c r="G41" s="45">
        <f t="shared" si="31"/>
        <v>24830.83145</v>
      </c>
      <c r="H41" s="45">
        <f t="shared" si="31"/>
        <v>10791.690349999999</v>
      </c>
      <c r="I41" s="45">
        <f t="shared" si="31"/>
        <v>14165.08308</v>
      </c>
      <c r="J41" s="45">
        <f t="shared" si="31"/>
        <v>79760.18621</v>
      </c>
      <c r="K41" s="45">
        <f t="shared" si="31"/>
        <v>3640.69487</v>
      </c>
      <c r="L41" s="45">
        <f t="shared" si="31"/>
        <v>1377.3231</v>
      </c>
      <c r="M41" s="45">
        <f t="shared" si="31"/>
        <v>99.28107</v>
      </c>
      <c r="N41" s="45">
        <f t="shared" si="31"/>
        <v>787.69321</v>
      </c>
      <c r="O41" s="45">
        <f t="shared" si="31"/>
        <v>2057.6131699999996</v>
      </c>
      <c r="P41" s="45">
        <f t="shared" si="31"/>
        <v>2693.78541</v>
      </c>
      <c r="Q41" s="45">
        <f t="shared" si="31"/>
        <v>5658.27614</v>
      </c>
      <c r="R41" s="45">
        <f t="shared" si="31"/>
        <v>3534.6440700000003</v>
      </c>
      <c r="S41" s="45">
        <f t="shared" si="31"/>
        <v>4771.559830000001</v>
      </c>
      <c r="T41" s="45">
        <f t="shared" si="31"/>
        <v>1578.43052</v>
      </c>
      <c r="U41" s="45">
        <f t="shared" si="31"/>
        <v>1404.4903399999998</v>
      </c>
      <c r="V41" s="45">
        <f t="shared" si="31"/>
        <v>232.31189999999998</v>
      </c>
      <c r="W41" s="45">
        <f t="shared" si="31"/>
        <v>0</v>
      </c>
      <c r="X41" s="45">
        <f t="shared" si="31"/>
        <v>135528.07338</v>
      </c>
    </row>
    <row r="42" spans="1:24" ht="12">
      <c r="A42" s="5" t="s">
        <v>57</v>
      </c>
      <c r="B42" s="45">
        <f>B89+B131+B173</f>
        <v>58587.67362</v>
      </c>
      <c r="C42" s="45">
        <f aca="true" t="shared" si="32" ref="C42:Q42">C89+C131+C173</f>
        <v>6562.62866</v>
      </c>
      <c r="D42" s="45">
        <f t="shared" si="32"/>
        <v>14449.659930000002</v>
      </c>
      <c r="E42" s="45">
        <f t="shared" si="32"/>
        <v>12218.32977</v>
      </c>
      <c r="F42" s="45">
        <f t="shared" si="32"/>
        <v>1793.47424</v>
      </c>
      <c r="G42" s="45">
        <f t="shared" si="32"/>
        <v>1257.12192</v>
      </c>
      <c r="H42" s="45">
        <f t="shared" si="32"/>
        <v>835.70843</v>
      </c>
      <c r="I42" s="45">
        <f t="shared" si="32"/>
        <v>504.72225</v>
      </c>
      <c r="J42" s="45">
        <f t="shared" si="32"/>
        <v>20005.66412</v>
      </c>
      <c r="K42" s="45">
        <f t="shared" si="32"/>
        <v>84.54566</v>
      </c>
      <c r="L42" s="45">
        <f t="shared" si="32"/>
        <v>25.83175</v>
      </c>
      <c r="M42" s="45">
        <f t="shared" si="32"/>
        <v>31.16094</v>
      </c>
      <c r="N42" s="45">
        <f t="shared" si="32"/>
        <v>23.72331</v>
      </c>
      <c r="O42" s="45">
        <f t="shared" si="32"/>
        <v>0</v>
      </c>
      <c r="P42" s="45">
        <f t="shared" si="32"/>
        <v>0</v>
      </c>
      <c r="Q42" s="45">
        <f t="shared" si="32"/>
        <v>289.5745</v>
      </c>
      <c r="R42" s="45">
        <f t="shared" si="31"/>
        <v>53.746140000000004</v>
      </c>
      <c r="S42" s="45">
        <f t="shared" si="31"/>
        <v>188.5317</v>
      </c>
      <c r="T42" s="45">
        <f t="shared" si="31"/>
        <v>0</v>
      </c>
      <c r="U42" s="45">
        <f t="shared" si="31"/>
        <v>263.24932</v>
      </c>
      <c r="V42" s="45">
        <f t="shared" si="31"/>
        <v>0</v>
      </c>
      <c r="W42" s="45">
        <f t="shared" si="31"/>
        <v>0</v>
      </c>
      <c r="X42" s="45">
        <f t="shared" si="31"/>
        <v>5344.94815</v>
      </c>
    </row>
    <row r="43" spans="1:24" ht="12">
      <c r="A43" s="5" t="s">
        <v>132</v>
      </c>
      <c r="B43" s="45">
        <f>B90+B132+B174</f>
        <v>34258.928360000005</v>
      </c>
      <c r="C43" s="45">
        <f t="shared" si="31"/>
        <v>6826.71881</v>
      </c>
      <c r="D43" s="45">
        <f t="shared" si="31"/>
        <v>75.52238000000001</v>
      </c>
      <c r="E43" s="45">
        <f t="shared" si="31"/>
        <v>8387.55167</v>
      </c>
      <c r="F43" s="45">
        <f t="shared" si="31"/>
        <v>800.0774700000001</v>
      </c>
      <c r="G43" s="45">
        <f t="shared" si="31"/>
        <v>3189.5132999999996</v>
      </c>
      <c r="H43" s="45">
        <f t="shared" si="31"/>
        <v>1112.5015200000003</v>
      </c>
      <c r="I43" s="45">
        <f t="shared" si="31"/>
        <v>1722.00329</v>
      </c>
      <c r="J43" s="45">
        <f t="shared" si="31"/>
        <v>7327.74853</v>
      </c>
      <c r="K43" s="45">
        <f t="shared" si="31"/>
        <v>644.6557999999999</v>
      </c>
      <c r="L43" s="45">
        <f t="shared" si="31"/>
        <v>142.79205000000002</v>
      </c>
      <c r="M43" s="45">
        <f t="shared" si="31"/>
        <v>350.63675</v>
      </c>
      <c r="N43" s="45">
        <f t="shared" si="31"/>
        <v>97.27615</v>
      </c>
      <c r="O43" s="45">
        <f t="shared" si="31"/>
        <v>630.50784</v>
      </c>
      <c r="P43" s="45">
        <f t="shared" si="31"/>
        <v>232.05434</v>
      </c>
      <c r="Q43" s="45">
        <f t="shared" si="31"/>
        <v>1421.45222</v>
      </c>
      <c r="R43" s="45">
        <f t="shared" si="31"/>
        <v>77.55471</v>
      </c>
      <c r="S43" s="45">
        <f t="shared" si="31"/>
        <v>702.51972</v>
      </c>
      <c r="T43" s="45">
        <f t="shared" si="31"/>
        <v>138.22358</v>
      </c>
      <c r="U43" s="45">
        <f t="shared" si="31"/>
        <v>379.61722000000003</v>
      </c>
      <c r="V43" s="45">
        <f t="shared" si="31"/>
        <v>0</v>
      </c>
      <c r="W43" s="45">
        <f t="shared" si="31"/>
        <v>0</v>
      </c>
      <c r="X43" s="45">
        <f t="shared" si="31"/>
        <v>20492.01686</v>
      </c>
    </row>
    <row r="44" spans="1:24" ht="12">
      <c r="A44" s="5" t="s">
        <v>133</v>
      </c>
      <c r="B44" s="45">
        <f>B91+B133+B175</f>
        <v>357949.81975</v>
      </c>
      <c r="C44" s="45">
        <f t="shared" si="31"/>
        <v>52892.25439</v>
      </c>
      <c r="D44" s="45">
        <f t="shared" si="31"/>
        <v>6546.083850000001</v>
      </c>
      <c r="E44" s="45">
        <f t="shared" si="31"/>
        <v>127862.31079</v>
      </c>
      <c r="F44" s="45">
        <f t="shared" si="31"/>
        <v>110906.96565</v>
      </c>
      <c r="G44" s="45">
        <f t="shared" si="31"/>
        <v>26098.59087</v>
      </c>
      <c r="H44" s="45">
        <f t="shared" si="31"/>
        <v>6458.56089</v>
      </c>
      <c r="I44" s="45">
        <f t="shared" si="31"/>
        <v>1146.9495200000001</v>
      </c>
      <c r="J44" s="45">
        <f t="shared" si="31"/>
        <v>23102.520220000002</v>
      </c>
      <c r="K44" s="45">
        <f t="shared" si="31"/>
        <v>58.702670000000005</v>
      </c>
      <c r="L44" s="45">
        <f t="shared" si="31"/>
        <v>99.37054</v>
      </c>
      <c r="M44" s="45">
        <f t="shared" si="31"/>
        <v>140.39558000000002</v>
      </c>
      <c r="N44" s="45">
        <f t="shared" si="31"/>
        <v>92.21805</v>
      </c>
      <c r="O44" s="45">
        <f t="shared" si="31"/>
        <v>238.56231</v>
      </c>
      <c r="P44" s="45">
        <f t="shared" si="31"/>
        <v>1774.21687</v>
      </c>
      <c r="Q44" s="45">
        <f t="shared" si="31"/>
        <v>95.57744</v>
      </c>
      <c r="R44" s="45">
        <f t="shared" si="31"/>
        <v>88.99949</v>
      </c>
      <c r="S44" s="45">
        <f t="shared" si="31"/>
        <v>97.6143</v>
      </c>
      <c r="T44" s="45">
        <f t="shared" si="31"/>
        <v>33.90416999999999</v>
      </c>
      <c r="U44" s="45">
        <f t="shared" si="31"/>
        <v>175.69711</v>
      </c>
      <c r="V44" s="45">
        <f t="shared" si="31"/>
        <v>0</v>
      </c>
      <c r="W44" s="45">
        <f t="shared" si="31"/>
        <v>40.324999999999996</v>
      </c>
      <c r="X44" s="45">
        <f t="shared" si="31"/>
        <v>94483.08331</v>
      </c>
    </row>
    <row r="46" ht="12">
      <c r="A46" s="2" t="s">
        <v>71</v>
      </c>
    </row>
    <row r="47" spans="1:2" ht="12">
      <c r="A47" s="2" t="s">
        <v>29</v>
      </c>
      <c r="B47" s="2" t="s">
        <v>58</v>
      </c>
    </row>
    <row r="48" ht="12">
      <c r="A48" s="2" t="s">
        <v>0</v>
      </c>
    </row>
    <row r="50" spans="1:2" ht="12">
      <c r="A50" s="2" t="s">
        <v>1</v>
      </c>
      <c r="B50" s="13">
        <v>42020.417083333334</v>
      </c>
    </row>
    <row r="51" spans="1:2" ht="12">
      <c r="A51" s="2" t="s">
        <v>2</v>
      </c>
      <c r="B51" s="13">
        <v>42020.48495607639</v>
      </c>
    </row>
    <row r="52" spans="1:2" ht="12">
      <c r="A52" s="2" t="s">
        <v>17</v>
      </c>
      <c r="B52" s="2" t="s">
        <v>3</v>
      </c>
    </row>
    <row r="54" spans="1:2" ht="12">
      <c r="A54" s="2" t="s">
        <v>28</v>
      </c>
      <c r="B54" s="24" t="s">
        <v>18</v>
      </c>
    </row>
    <row r="55" spans="1:2" ht="12" customHeight="1">
      <c r="A55" s="2" t="s">
        <v>4</v>
      </c>
      <c r="B55" s="2" t="s">
        <v>118</v>
      </c>
    </row>
    <row r="56" spans="1:2" ht="12">
      <c r="A56" s="2" t="s">
        <v>6</v>
      </c>
      <c r="B56" s="2">
        <v>2013</v>
      </c>
    </row>
    <row r="58" spans="1:24" ht="72.75" customHeight="1">
      <c r="A58" s="66" t="s">
        <v>121</v>
      </c>
      <c r="B58" s="67" t="s">
        <v>76</v>
      </c>
      <c r="C58" s="67" t="s">
        <v>77</v>
      </c>
      <c r="D58" s="67" t="s">
        <v>78</v>
      </c>
      <c r="E58" s="67" t="s">
        <v>79</v>
      </c>
      <c r="F58" s="67" t="s">
        <v>80</v>
      </c>
      <c r="G58" s="67" t="s">
        <v>81</v>
      </c>
      <c r="H58" s="67" t="s">
        <v>73</v>
      </c>
      <c r="I58" s="67" t="s">
        <v>82</v>
      </c>
      <c r="J58" s="67" t="s">
        <v>83</v>
      </c>
      <c r="K58" s="67" t="s">
        <v>84</v>
      </c>
      <c r="L58" s="67" t="s">
        <v>85</v>
      </c>
      <c r="M58" s="67" t="s">
        <v>86</v>
      </c>
      <c r="N58" s="67" t="s">
        <v>87</v>
      </c>
      <c r="O58" s="67" t="s">
        <v>88</v>
      </c>
      <c r="P58" s="67" t="s">
        <v>89</v>
      </c>
      <c r="Q58" s="67" t="s">
        <v>90</v>
      </c>
      <c r="R58" s="67" t="s">
        <v>91</v>
      </c>
      <c r="S58" s="67" t="s">
        <v>92</v>
      </c>
      <c r="T58" s="67" t="s">
        <v>93</v>
      </c>
      <c r="U58" s="67" t="s">
        <v>94</v>
      </c>
      <c r="V58" s="67" t="s">
        <v>95</v>
      </c>
      <c r="W58" s="67" t="s">
        <v>96</v>
      </c>
      <c r="X58" s="67" t="s">
        <v>74</v>
      </c>
    </row>
    <row r="59" spans="1:24" ht="12">
      <c r="A59" s="5" t="s">
        <v>122</v>
      </c>
      <c r="B59" s="62">
        <v>3029351.059</v>
      </c>
      <c r="C59" s="62">
        <v>101264.498</v>
      </c>
      <c r="D59" s="62">
        <v>47831.614</v>
      </c>
      <c r="E59" s="62">
        <v>841600.007</v>
      </c>
      <c r="F59" s="62">
        <v>1195355.629</v>
      </c>
      <c r="G59" s="62">
        <v>45029.294</v>
      </c>
      <c r="H59" s="62">
        <v>56165.651</v>
      </c>
      <c r="I59" s="62">
        <v>78745.126</v>
      </c>
      <c r="J59" s="62">
        <v>486445.958</v>
      </c>
      <c r="K59" s="62">
        <v>19886.201</v>
      </c>
      <c r="L59" s="62">
        <v>9960.052</v>
      </c>
      <c r="M59" s="62">
        <v>7309.544</v>
      </c>
      <c r="N59" s="44">
        <v>7754.59</v>
      </c>
      <c r="O59" s="62">
        <v>19047.012</v>
      </c>
      <c r="P59" s="62">
        <v>21305.018</v>
      </c>
      <c r="Q59" s="62">
        <v>26508.645</v>
      </c>
      <c r="R59" s="62">
        <v>19973.793</v>
      </c>
      <c r="S59" s="62">
        <v>27883.092</v>
      </c>
      <c r="T59" s="44">
        <v>7018.76</v>
      </c>
      <c r="U59" s="62">
        <v>9994.556</v>
      </c>
      <c r="V59" s="62">
        <v>271.397</v>
      </c>
      <c r="W59" s="62">
        <v>0.623</v>
      </c>
      <c r="X59" s="62">
        <v>869506.903</v>
      </c>
    </row>
    <row r="60" spans="1:24" ht="12">
      <c r="A60" s="5" t="s">
        <v>123</v>
      </c>
      <c r="B60" s="62">
        <v>3015518.093</v>
      </c>
      <c r="C60" s="62">
        <v>100471.704</v>
      </c>
      <c r="D60" s="45">
        <v>47609.2</v>
      </c>
      <c r="E60" s="62">
        <v>836498.415</v>
      </c>
      <c r="F60" s="62">
        <v>1190976.983</v>
      </c>
      <c r="G60" s="62">
        <v>44873.233</v>
      </c>
      <c r="H60" s="44">
        <v>55678.83</v>
      </c>
      <c r="I60" s="62">
        <v>78236.216</v>
      </c>
      <c r="J60" s="62">
        <v>485071.101</v>
      </c>
      <c r="K60" s="62">
        <v>19847.518</v>
      </c>
      <c r="L60" s="62">
        <v>9890.685</v>
      </c>
      <c r="M60" s="62">
        <v>7262.136</v>
      </c>
      <c r="N60" s="62">
        <v>7650.583</v>
      </c>
      <c r="O60" s="62">
        <v>18923.452</v>
      </c>
      <c r="P60" s="62">
        <v>21208.069</v>
      </c>
      <c r="Q60" s="62">
        <v>26406.422</v>
      </c>
      <c r="R60" s="62">
        <v>19913.487</v>
      </c>
      <c r="S60" s="62">
        <v>27812.945</v>
      </c>
      <c r="T60" s="62">
        <v>6997.112</v>
      </c>
      <c r="U60" s="62">
        <v>9921.673</v>
      </c>
      <c r="V60" s="62">
        <v>267.706</v>
      </c>
      <c r="W60" s="62">
        <v>0.623</v>
      </c>
      <c r="X60" s="62">
        <v>864719.022</v>
      </c>
    </row>
    <row r="61" spans="1:24" ht="12">
      <c r="A61" s="5" t="s">
        <v>30</v>
      </c>
      <c r="B61" s="62">
        <v>78711.132</v>
      </c>
      <c r="C61" s="62">
        <v>2222.146</v>
      </c>
      <c r="D61" s="62">
        <v>24.679</v>
      </c>
      <c r="E61" s="62">
        <v>32775.648</v>
      </c>
      <c r="F61" s="62">
        <v>16519.442</v>
      </c>
      <c r="G61" s="62">
        <v>856.633</v>
      </c>
      <c r="H61" s="62">
        <v>2870.761</v>
      </c>
      <c r="I61" s="62">
        <v>2327.521</v>
      </c>
      <c r="J61" s="62">
        <v>12443.622</v>
      </c>
      <c r="K61" s="62">
        <v>653.178</v>
      </c>
      <c r="L61" s="62">
        <v>692.527</v>
      </c>
      <c r="M61" s="62">
        <v>409.136</v>
      </c>
      <c r="N61" s="62">
        <v>138.208</v>
      </c>
      <c r="O61" s="62">
        <v>1047.899</v>
      </c>
      <c r="P61" s="62">
        <v>1177.751</v>
      </c>
      <c r="Q61" s="62">
        <v>1490.921</v>
      </c>
      <c r="R61" s="62">
        <v>1077.257</v>
      </c>
      <c r="S61" s="62">
        <v>1426.974</v>
      </c>
      <c r="T61" s="62">
        <v>207.236</v>
      </c>
      <c r="U61" s="62">
        <v>349.593</v>
      </c>
      <c r="V61" s="95">
        <v>0</v>
      </c>
      <c r="W61" s="95">
        <v>0</v>
      </c>
      <c r="X61" s="62">
        <v>27439.069</v>
      </c>
    </row>
    <row r="62" spans="1:24" ht="12">
      <c r="A62" s="5" t="s">
        <v>31</v>
      </c>
      <c r="B62" s="62">
        <v>40748.633</v>
      </c>
      <c r="C62" s="62">
        <v>891.209</v>
      </c>
      <c r="D62" s="62">
        <v>193.118</v>
      </c>
      <c r="E62" s="62">
        <v>5561.851</v>
      </c>
      <c r="F62" s="62">
        <v>28388.993</v>
      </c>
      <c r="G62" s="62">
        <v>69.171</v>
      </c>
      <c r="H62" s="62">
        <v>505.942</v>
      </c>
      <c r="I62" s="62">
        <v>414.203</v>
      </c>
      <c r="J62" s="44">
        <v>4283.84</v>
      </c>
      <c r="K62" s="62">
        <v>49.357</v>
      </c>
      <c r="L62" s="62">
        <v>24.786</v>
      </c>
      <c r="M62" s="44">
        <v>16.42</v>
      </c>
      <c r="N62" s="62">
        <v>14.371</v>
      </c>
      <c r="O62" s="62">
        <v>30.211</v>
      </c>
      <c r="P62" s="62">
        <v>37.434</v>
      </c>
      <c r="Q62" s="62">
        <v>50.535</v>
      </c>
      <c r="R62" s="62">
        <v>135.543</v>
      </c>
      <c r="S62" s="62">
        <v>57.313</v>
      </c>
      <c r="T62" s="62">
        <v>12.133</v>
      </c>
      <c r="U62" s="62">
        <v>12.204</v>
      </c>
      <c r="V62" s="95">
        <v>0</v>
      </c>
      <c r="W62" s="95">
        <v>0</v>
      </c>
      <c r="X62" s="62">
        <v>2007.136</v>
      </c>
    </row>
    <row r="63" spans="1:24" ht="12">
      <c r="A63" s="5" t="s">
        <v>32</v>
      </c>
      <c r="B63" s="62">
        <v>89436.785</v>
      </c>
      <c r="C63" s="62">
        <v>1115.214</v>
      </c>
      <c r="D63" s="62">
        <v>4070.639</v>
      </c>
      <c r="E63" s="62">
        <v>19415.408</v>
      </c>
      <c r="F63" s="44">
        <v>49605.99</v>
      </c>
      <c r="G63" s="62">
        <v>752.634</v>
      </c>
      <c r="H63" s="62">
        <v>1244.787</v>
      </c>
      <c r="I63" s="62">
        <v>1188.609</v>
      </c>
      <c r="J63" s="62">
        <v>8272.846</v>
      </c>
      <c r="K63" s="62">
        <v>200.737</v>
      </c>
      <c r="L63" s="62">
        <v>169.803</v>
      </c>
      <c r="M63" s="62">
        <v>99.595</v>
      </c>
      <c r="N63" s="62">
        <v>1300.229</v>
      </c>
      <c r="O63" s="62">
        <v>216.239</v>
      </c>
      <c r="P63" s="44">
        <v>323.87</v>
      </c>
      <c r="Q63" s="62">
        <v>616.322</v>
      </c>
      <c r="R63" s="62">
        <v>250.876</v>
      </c>
      <c r="S63" s="62">
        <v>460.703</v>
      </c>
      <c r="T63" s="62">
        <v>71.084</v>
      </c>
      <c r="U63" s="45">
        <v>61.2</v>
      </c>
      <c r="V63" s="95">
        <v>0</v>
      </c>
      <c r="W63" s="95">
        <v>0</v>
      </c>
      <c r="X63" s="62">
        <v>11019.697</v>
      </c>
    </row>
    <row r="64" spans="1:24" ht="12">
      <c r="A64" s="5" t="s">
        <v>33</v>
      </c>
      <c r="B64" s="44">
        <v>68865.06</v>
      </c>
      <c r="C64" s="62">
        <v>2279.848</v>
      </c>
      <c r="D64" s="62">
        <v>1707.536</v>
      </c>
      <c r="E64" s="62">
        <v>5639.933</v>
      </c>
      <c r="F64" s="62">
        <v>15658.923</v>
      </c>
      <c r="G64" s="44">
        <v>1275.09</v>
      </c>
      <c r="H64" s="62">
        <v>1271.278</v>
      </c>
      <c r="I64" s="44">
        <v>920.53</v>
      </c>
      <c r="J64" s="44">
        <v>38597.02</v>
      </c>
      <c r="K64" s="44">
        <v>106.61</v>
      </c>
      <c r="L64" s="62">
        <v>74.164</v>
      </c>
      <c r="M64" s="62">
        <v>52.293</v>
      </c>
      <c r="N64" s="44">
        <v>108.83</v>
      </c>
      <c r="O64" s="62">
        <v>137.155</v>
      </c>
      <c r="P64" s="62">
        <v>195.026</v>
      </c>
      <c r="Q64" s="44">
        <v>380.19</v>
      </c>
      <c r="R64" s="44">
        <v>149.24</v>
      </c>
      <c r="S64" s="62">
        <v>184.684</v>
      </c>
      <c r="T64" s="62">
        <v>63.038</v>
      </c>
      <c r="U64" s="62">
        <v>63.671</v>
      </c>
      <c r="V64" s="95">
        <v>0</v>
      </c>
      <c r="W64" s="95">
        <v>0</v>
      </c>
      <c r="X64" s="44">
        <v>7936.09</v>
      </c>
    </row>
    <row r="65" spans="1:24" ht="12">
      <c r="A65" s="5" t="s">
        <v>124</v>
      </c>
      <c r="B65" s="62">
        <v>709006.922</v>
      </c>
      <c r="C65" s="62">
        <v>13033.174</v>
      </c>
      <c r="D65" s="62">
        <v>8471.225</v>
      </c>
      <c r="E65" s="62">
        <v>168735.231</v>
      </c>
      <c r="F65" s="62">
        <v>357939.295</v>
      </c>
      <c r="G65" s="62">
        <v>7481.144</v>
      </c>
      <c r="H65" s="62">
        <v>10842.012</v>
      </c>
      <c r="I65" s="62">
        <v>18180.354</v>
      </c>
      <c r="J65" s="62">
        <v>84639.121</v>
      </c>
      <c r="K65" s="62">
        <v>4101.033</v>
      </c>
      <c r="L65" s="62">
        <v>3243.267</v>
      </c>
      <c r="M65" s="62">
        <v>1998.777</v>
      </c>
      <c r="N65" s="62">
        <v>1019.842</v>
      </c>
      <c r="O65" s="62">
        <v>7119.709</v>
      </c>
      <c r="P65" s="62">
        <v>1145.142</v>
      </c>
      <c r="Q65" s="62">
        <v>3165.086</v>
      </c>
      <c r="R65" s="44">
        <v>4651.53</v>
      </c>
      <c r="S65" s="62">
        <v>7313.793</v>
      </c>
      <c r="T65" s="44">
        <v>2185.38</v>
      </c>
      <c r="U65" s="44">
        <v>3741.81</v>
      </c>
      <c r="V65" s="95">
        <v>0</v>
      </c>
      <c r="W65" s="95">
        <v>0</v>
      </c>
      <c r="X65" s="62">
        <v>197672.194</v>
      </c>
    </row>
    <row r="66" spans="1:24" ht="12">
      <c r="A66" s="5" t="s">
        <v>34</v>
      </c>
      <c r="B66" s="62">
        <v>19586.238</v>
      </c>
      <c r="C66" s="62">
        <v>79.977</v>
      </c>
      <c r="D66" s="62">
        <v>130.894</v>
      </c>
      <c r="E66" s="62">
        <v>2264.806</v>
      </c>
      <c r="F66" s="44">
        <v>14425.71</v>
      </c>
      <c r="G66" s="62">
        <v>20.988</v>
      </c>
      <c r="H66" s="62">
        <v>106.012</v>
      </c>
      <c r="I66" s="62">
        <v>98.449</v>
      </c>
      <c r="J66" s="62">
        <v>2183.219</v>
      </c>
      <c r="K66" s="62">
        <v>9.189</v>
      </c>
      <c r="L66" s="62">
        <v>11.079</v>
      </c>
      <c r="M66" s="62">
        <v>5.358</v>
      </c>
      <c r="N66" s="62">
        <v>49.201</v>
      </c>
      <c r="O66" s="62">
        <v>31.023</v>
      </c>
      <c r="P66" s="62">
        <v>36.187</v>
      </c>
      <c r="Q66" s="44">
        <v>76.07</v>
      </c>
      <c r="R66" s="62">
        <v>20.846</v>
      </c>
      <c r="S66" s="62">
        <v>14.039</v>
      </c>
      <c r="T66" s="62">
        <v>9.517</v>
      </c>
      <c r="U66" s="62">
        <v>13.674</v>
      </c>
      <c r="V66" s="95">
        <v>0</v>
      </c>
      <c r="W66" s="95">
        <v>0</v>
      </c>
      <c r="X66" s="62">
        <v>937.679</v>
      </c>
    </row>
    <row r="67" spans="1:24" ht="12">
      <c r="A67" s="5" t="s">
        <v>35</v>
      </c>
      <c r="B67" s="62">
        <v>24184.477</v>
      </c>
      <c r="C67" s="62">
        <v>1307.021</v>
      </c>
      <c r="D67" s="62">
        <v>215.824</v>
      </c>
      <c r="E67" s="62">
        <v>5807.457</v>
      </c>
      <c r="F67" s="44">
        <v>10737.59</v>
      </c>
      <c r="G67" s="62">
        <v>184.326</v>
      </c>
      <c r="H67" s="44">
        <v>494.31</v>
      </c>
      <c r="I67" s="62">
        <v>1096.537</v>
      </c>
      <c r="J67" s="62">
        <v>2637.273</v>
      </c>
      <c r="K67" s="62">
        <v>245.701</v>
      </c>
      <c r="L67" s="62">
        <v>184.294</v>
      </c>
      <c r="M67" s="44">
        <v>37.57</v>
      </c>
      <c r="N67" s="62">
        <v>32.008</v>
      </c>
      <c r="O67" s="62">
        <v>148.241</v>
      </c>
      <c r="P67" s="44">
        <v>104.38</v>
      </c>
      <c r="Q67" s="62">
        <v>428.622</v>
      </c>
      <c r="R67" s="62">
        <v>279.429</v>
      </c>
      <c r="S67" s="62">
        <v>97.438</v>
      </c>
      <c r="T67" s="62">
        <v>52.546</v>
      </c>
      <c r="U67" s="44">
        <v>93.91</v>
      </c>
      <c r="V67" s="95">
        <v>0</v>
      </c>
      <c r="W67" s="95">
        <v>0</v>
      </c>
      <c r="X67" s="62">
        <v>12872.828</v>
      </c>
    </row>
    <row r="68" spans="1:24" ht="12">
      <c r="A68" s="5" t="s">
        <v>36</v>
      </c>
      <c r="B68" s="44">
        <v>68318.37</v>
      </c>
      <c r="C68" s="44">
        <v>512.18</v>
      </c>
      <c r="D68" s="62">
        <v>3.195</v>
      </c>
      <c r="E68" s="62">
        <v>16216.677</v>
      </c>
      <c r="F68" s="44">
        <v>44100.22</v>
      </c>
      <c r="G68" s="44">
        <v>3.12</v>
      </c>
      <c r="H68" s="62">
        <v>12.843</v>
      </c>
      <c r="I68" s="62">
        <v>244.826</v>
      </c>
      <c r="J68" s="62">
        <v>6621.568</v>
      </c>
      <c r="K68" s="62">
        <v>72.581</v>
      </c>
      <c r="L68" s="62">
        <v>23.934</v>
      </c>
      <c r="M68" s="62">
        <v>27.557</v>
      </c>
      <c r="N68" s="62">
        <v>2.837</v>
      </c>
      <c r="O68" s="62">
        <v>61.882</v>
      </c>
      <c r="P68" s="62">
        <v>28.954</v>
      </c>
      <c r="Q68" s="62">
        <v>147.533</v>
      </c>
      <c r="R68" s="62">
        <v>85.476</v>
      </c>
      <c r="S68" s="62">
        <v>64.793</v>
      </c>
      <c r="T68" s="62">
        <v>12.922</v>
      </c>
      <c r="U68" s="44">
        <v>56.12</v>
      </c>
      <c r="V68" s="62">
        <v>19.152</v>
      </c>
      <c r="W68" s="95">
        <v>0</v>
      </c>
      <c r="X68" s="62">
        <v>14618.202</v>
      </c>
    </row>
    <row r="69" spans="1:24" ht="12">
      <c r="A69" s="5" t="s">
        <v>37</v>
      </c>
      <c r="B69" s="62">
        <v>197324.731</v>
      </c>
      <c r="C69" s="62">
        <v>12656.044</v>
      </c>
      <c r="D69" s="62">
        <v>2409.761</v>
      </c>
      <c r="E69" s="62">
        <v>73603.783</v>
      </c>
      <c r="F69" s="62">
        <v>57474.354</v>
      </c>
      <c r="G69" s="62">
        <v>1109.208</v>
      </c>
      <c r="H69" s="62">
        <v>614.847</v>
      </c>
      <c r="I69" s="62">
        <v>5164.813</v>
      </c>
      <c r="J69" s="62">
        <v>36290.391</v>
      </c>
      <c r="K69" s="62">
        <v>1307.337</v>
      </c>
      <c r="L69" s="62">
        <v>553.802</v>
      </c>
      <c r="M69" s="44">
        <v>290.41</v>
      </c>
      <c r="N69" s="62">
        <v>83.722</v>
      </c>
      <c r="O69" s="62">
        <v>415.453</v>
      </c>
      <c r="P69" s="62">
        <v>1351.323</v>
      </c>
      <c r="Q69" s="62">
        <v>1647.147</v>
      </c>
      <c r="R69" s="62">
        <v>1030.645</v>
      </c>
      <c r="S69" s="62">
        <v>965.235</v>
      </c>
      <c r="T69" s="62">
        <v>85.661</v>
      </c>
      <c r="U69" s="62">
        <v>270.795</v>
      </c>
      <c r="V69" s="95">
        <v>0</v>
      </c>
      <c r="W69" s="95">
        <v>0</v>
      </c>
      <c r="X69" s="62">
        <v>59899.519</v>
      </c>
    </row>
    <row r="70" spans="1:24" ht="12">
      <c r="A70" s="5" t="s">
        <v>38</v>
      </c>
      <c r="B70" s="62">
        <v>250267.296</v>
      </c>
      <c r="C70" s="62">
        <v>15140.113</v>
      </c>
      <c r="D70" s="44">
        <v>1047.23</v>
      </c>
      <c r="E70" s="62">
        <v>98690.448</v>
      </c>
      <c r="F70" s="62">
        <v>35902.965</v>
      </c>
      <c r="G70" s="62">
        <v>9224.485</v>
      </c>
      <c r="H70" s="62">
        <v>8006.121</v>
      </c>
      <c r="I70" s="44">
        <v>10147.05</v>
      </c>
      <c r="J70" s="62">
        <v>42276.075</v>
      </c>
      <c r="K70" s="62">
        <v>3759.443</v>
      </c>
      <c r="L70" s="62">
        <v>1230.632</v>
      </c>
      <c r="M70" s="62">
        <v>1244.265</v>
      </c>
      <c r="N70" s="44">
        <v>640.52</v>
      </c>
      <c r="O70" s="62">
        <v>2919.436</v>
      </c>
      <c r="P70" s="44">
        <v>7196.67</v>
      </c>
      <c r="Q70" s="62">
        <v>3434.477</v>
      </c>
      <c r="R70" s="62">
        <v>3088.307</v>
      </c>
      <c r="S70" s="62">
        <v>4702.741</v>
      </c>
      <c r="T70" s="62">
        <v>584.614</v>
      </c>
      <c r="U70" s="62">
        <v>1031.703</v>
      </c>
      <c r="V70" s="95">
        <v>0</v>
      </c>
      <c r="W70" s="95">
        <v>0</v>
      </c>
      <c r="X70" s="62">
        <v>125360.098</v>
      </c>
    </row>
    <row r="71" spans="1:24" ht="12">
      <c r="A71" s="5" t="s">
        <v>39</v>
      </c>
      <c r="B71" s="62">
        <v>13832.966</v>
      </c>
      <c r="C71" s="62">
        <v>792.795</v>
      </c>
      <c r="D71" s="62">
        <v>222.414</v>
      </c>
      <c r="E71" s="62">
        <v>5101.592</v>
      </c>
      <c r="F71" s="62">
        <v>4378.646</v>
      </c>
      <c r="G71" s="62">
        <v>156.061</v>
      </c>
      <c r="H71" s="44">
        <v>486.82</v>
      </c>
      <c r="I71" s="44">
        <v>508.91</v>
      </c>
      <c r="J71" s="62">
        <v>1374.857</v>
      </c>
      <c r="K71" s="62">
        <v>38.683</v>
      </c>
      <c r="L71" s="62">
        <v>69.368</v>
      </c>
      <c r="M71" s="62">
        <v>47.408</v>
      </c>
      <c r="N71" s="62">
        <v>104.007</v>
      </c>
      <c r="O71" s="44">
        <v>123.56</v>
      </c>
      <c r="P71" s="62">
        <v>96.949</v>
      </c>
      <c r="Q71" s="62">
        <v>102.223</v>
      </c>
      <c r="R71" s="62">
        <v>60.305</v>
      </c>
      <c r="S71" s="62">
        <v>70.147</v>
      </c>
      <c r="T71" s="62">
        <v>21.649</v>
      </c>
      <c r="U71" s="62">
        <v>72.882</v>
      </c>
      <c r="V71" s="62">
        <v>3.691</v>
      </c>
      <c r="W71" s="95">
        <v>0</v>
      </c>
      <c r="X71" s="62">
        <v>4787.881</v>
      </c>
    </row>
    <row r="72" spans="1:24" ht="12">
      <c r="A72" s="5" t="s">
        <v>40</v>
      </c>
      <c r="B72" s="62">
        <v>270737.849</v>
      </c>
      <c r="C72" s="62">
        <v>7844.914</v>
      </c>
      <c r="D72" s="62">
        <v>2694.479</v>
      </c>
      <c r="E72" s="62">
        <v>87287.596</v>
      </c>
      <c r="F72" s="62">
        <v>99210.736</v>
      </c>
      <c r="G72" s="45">
        <v>7518.8</v>
      </c>
      <c r="H72" s="62">
        <v>4368.295</v>
      </c>
      <c r="I72" s="62">
        <v>5617.826</v>
      </c>
      <c r="J72" s="62">
        <v>46326.609</v>
      </c>
      <c r="K72" s="62">
        <v>2331.304</v>
      </c>
      <c r="L72" s="62">
        <v>238.368</v>
      </c>
      <c r="M72" s="62">
        <v>427.954</v>
      </c>
      <c r="N72" s="62">
        <v>292.053</v>
      </c>
      <c r="O72" s="62">
        <v>679.026</v>
      </c>
      <c r="P72" s="44">
        <v>1527.09</v>
      </c>
      <c r="Q72" s="62">
        <v>1993.404</v>
      </c>
      <c r="R72" s="62">
        <v>37.163</v>
      </c>
      <c r="S72" s="62">
        <v>1330.457</v>
      </c>
      <c r="T72" s="62">
        <v>398.377</v>
      </c>
      <c r="U72" s="62">
        <v>613.397</v>
      </c>
      <c r="V72" s="95">
        <v>0</v>
      </c>
      <c r="W72" s="95">
        <v>0</v>
      </c>
      <c r="X72" s="62">
        <v>99343.591</v>
      </c>
    </row>
    <row r="73" spans="1:24" ht="12">
      <c r="A73" s="5" t="s">
        <v>41</v>
      </c>
      <c r="B73" s="62">
        <v>5125.233</v>
      </c>
      <c r="C73" s="62">
        <v>77.601</v>
      </c>
      <c r="D73" s="62">
        <v>24.292</v>
      </c>
      <c r="E73" s="62">
        <v>1329.857</v>
      </c>
      <c r="F73" s="62">
        <v>2832.296</v>
      </c>
      <c r="G73" s="62">
        <v>10.279</v>
      </c>
      <c r="H73" s="62">
        <v>66.045</v>
      </c>
      <c r="I73" s="62">
        <v>110.875</v>
      </c>
      <c r="J73" s="62">
        <v>456.806</v>
      </c>
      <c r="K73" s="62">
        <v>41.658</v>
      </c>
      <c r="L73" s="62">
        <v>7.407</v>
      </c>
      <c r="M73" s="62">
        <v>26.399</v>
      </c>
      <c r="N73" s="62">
        <v>1.512</v>
      </c>
      <c r="O73" s="62">
        <v>12.992</v>
      </c>
      <c r="P73" s="62">
        <v>20.044</v>
      </c>
      <c r="Q73" s="62">
        <v>51.516</v>
      </c>
      <c r="R73" s="62">
        <v>34.876</v>
      </c>
      <c r="S73" s="45">
        <v>5.6</v>
      </c>
      <c r="T73" s="62">
        <v>5.471</v>
      </c>
      <c r="U73" s="62">
        <v>9.707</v>
      </c>
      <c r="V73" s="95">
        <v>0</v>
      </c>
      <c r="W73" s="95">
        <v>0</v>
      </c>
      <c r="X73" s="62">
        <v>1613.869</v>
      </c>
    </row>
    <row r="74" spans="1:24" ht="12">
      <c r="A74" s="5" t="s">
        <v>42</v>
      </c>
      <c r="B74" s="62">
        <v>6688.623</v>
      </c>
      <c r="C74" s="62">
        <v>504.995</v>
      </c>
      <c r="D74" s="62">
        <v>54.905</v>
      </c>
      <c r="E74" s="62">
        <v>1315.113</v>
      </c>
      <c r="F74" s="62">
        <v>1924.588</v>
      </c>
      <c r="G74" s="62">
        <v>21.923</v>
      </c>
      <c r="H74" s="62">
        <v>222.937</v>
      </c>
      <c r="I74" s="62">
        <v>305.673</v>
      </c>
      <c r="J74" s="62">
        <v>1980.037</v>
      </c>
      <c r="K74" s="62">
        <v>18.756</v>
      </c>
      <c r="L74" s="62">
        <v>14.652</v>
      </c>
      <c r="M74" s="62">
        <v>6.546</v>
      </c>
      <c r="N74" s="62">
        <v>73.036</v>
      </c>
      <c r="O74" s="62">
        <v>31.944</v>
      </c>
      <c r="P74" s="62">
        <v>49.266</v>
      </c>
      <c r="Q74" s="62">
        <v>73.571</v>
      </c>
      <c r="R74" s="62">
        <v>18.124</v>
      </c>
      <c r="S74" s="44">
        <v>49.32</v>
      </c>
      <c r="T74" s="62">
        <v>14.978</v>
      </c>
      <c r="U74" s="62">
        <v>8.258</v>
      </c>
      <c r="V74" s="95">
        <v>0</v>
      </c>
      <c r="W74" s="95">
        <v>0</v>
      </c>
      <c r="X74" s="62">
        <v>1792.692</v>
      </c>
    </row>
    <row r="75" spans="1:24" ht="12">
      <c r="A75" s="5" t="s">
        <v>43</v>
      </c>
      <c r="B75" s="62">
        <v>14163.251</v>
      </c>
      <c r="C75" s="62">
        <v>167.892</v>
      </c>
      <c r="D75" s="62">
        <v>7.852</v>
      </c>
      <c r="E75" s="62">
        <v>4918.989</v>
      </c>
      <c r="F75" s="62">
        <v>2594.384</v>
      </c>
      <c r="G75" s="62">
        <v>23.853</v>
      </c>
      <c r="H75" s="62">
        <v>70.596</v>
      </c>
      <c r="I75" s="62">
        <v>79.241</v>
      </c>
      <c r="J75" s="62">
        <v>6025.205</v>
      </c>
      <c r="K75" s="44">
        <v>15.39</v>
      </c>
      <c r="L75" s="62">
        <v>11.374</v>
      </c>
      <c r="M75" s="62">
        <v>8.417</v>
      </c>
      <c r="N75" s="62">
        <v>13.471</v>
      </c>
      <c r="O75" s="62">
        <v>27.985</v>
      </c>
      <c r="P75" s="62">
        <v>19.981</v>
      </c>
      <c r="Q75" s="62">
        <v>58.412</v>
      </c>
      <c r="R75" s="62">
        <v>55.131</v>
      </c>
      <c r="S75" s="62">
        <v>37.476</v>
      </c>
      <c r="T75" s="62">
        <v>11.613</v>
      </c>
      <c r="U75" s="62">
        <v>14.987</v>
      </c>
      <c r="V75" s="62">
        <v>0.699</v>
      </c>
      <c r="W75" s="62">
        <v>0.303</v>
      </c>
      <c r="X75" s="62">
        <v>3281.361</v>
      </c>
    </row>
    <row r="76" spans="1:24" ht="12">
      <c r="A76" s="5" t="s">
        <v>44</v>
      </c>
      <c r="B76" s="62">
        <v>6550.457</v>
      </c>
      <c r="C76" s="95">
        <v>58</v>
      </c>
      <c r="D76" s="45">
        <v>5.7</v>
      </c>
      <c r="E76" s="62">
        <v>1416.892</v>
      </c>
      <c r="F76" s="45">
        <v>771.4</v>
      </c>
      <c r="G76" s="45">
        <v>12.4</v>
      </c>
      <c r="H76" s="45">
        <v>126.8</v>
      </c>
      <c r="I76" s="45">
        <v>270.4</v>
      </c>
      <c r="J76" s="62">
        <v>3368.858</v>
      </c>
      <c r="K76" s="45">
        <v>34.8</v>
      </c>
      <c r="L76" s="45">
        <v>45.7</v>
      </c>
      <c r="M76" s="62">
        <v>178.357</v>
      </c>
      <c r="N76" s="45">
        <v>31.7</v>
      </c>
      <c r="O76" s="45">
        <v>43.4</v>
      </c>
      <c r="P76" s="45">
        <v>35.1</v>
      </c>
      <c r="Q76" s="45">
        <v>37.8</v>
      </c>
      <c r="R76" s="45">
        <v>41.4</v>
      </c>
      <c r="S76" s="45">
        <v>47.6</v>
      </c>
      <c r="T76" s="45">
        <v>13.1</v>
      </c>
      <c r="U76" s="44">
        <v>11.05</v>
      </c>
      <c r="V76" s="95">
        <v>0</v>
      </c>
      <c r="W76" s="95">
        <v>0</v>
      </c>
      <c r="X76" s="45">
        <v>1607.2</v>
      </c>
    </row>
    <row r="77" spans="1:24" ht="12">
      <c r="A77" s="5" t="s">
        <v>45</v>
      </c>
      <c r="B77" s="62">
        <v>33270.503</v>
      </c>
      <c r="C77" s="62">
        <v>1921.568</v>
      </c>
      <c r="D77" s="62">
        <v>435.357</v>
      </c>
      <c r="E77" s="62">
        <v>9166.863</v>
      </c>
      <c r="F77" s="62">
        <v>12707.242</v>
      </c>
      <c r="G77" s="44">
        <v>343.12</v>
      </c>
      <c r="H77" s="62">
        <v>538.785</v>
      </c>
      <c r="I77" s="62">
        <v>1505.115</v>
      </c>
      <c r="J77" s="62">
        <v>3280.616</v>
      </c>
      <c r="K77" s="62">
        <v>104.852</v>
      </c>
      <c r="L77" s="62">
        <v>403.065</v>
      </c>
      <c r="M77" s="62">
        <v>247.572</v>
      </c>
      <c r="N77" s="62">
        <v>492.406</v>
      </c>
      <c r="O77" s="62">
        <v>353.391</v>
      </c>
      <c r="P77" s="62">
        <v>414.331</v>
      </c>
      <c r="Q77" s="62">
        <v>680.508</v>
      </c>
      <c r="R77" s="62">
        <v>242.019</v>
      </c>
      <c r="S77" s="62">
        <v>259.399</v>
      </c>
      <c r="T77" s="62">
        <v>64.988</v>
      </c>
      <c r="U77" s="62">
        <v>108.479</v>
      </c>
      <c r="V77" s="62">
        <v>0.828</v>
      </c>
      <c r="W77" s="95">
        <v>0</v>
      </c>
      <c r="X77" s="62">
        <v>13096.183</v>
      </c>
    </row>
    <row r="78" spans="1:24" ht="12">
      <c r="A78" s="5" t="s">
        <v>46</v>
      </c>
      <c r="B78" s="62">
        <v>5156.709</v>
      </c>
      <c r="C78" s="62">
        <v>25.079</v>
      </c>
      <c r="D78" s="62">
        <v>6.812</v>
      </c>
      <c r="E78" s="62">
        <v>55.488</v>
      </c>
      <c r="F78" s="44">
        <v>1697.71</v>
      </c>
      <c r="G78" s="62">
        <v>7.632</v>
      </c>
      <c r="H78" s="62">
        <v>37.781</v>
      </c>
      <c r="I78" s="62">
        <v>35.486</v>
      </c>
      <c r="J78" s="62">
        <v>3234.862</v>
      </c>
      <c r="K78" s="62">
        <v>3.621</v>
      </c>
      <c r="L78" s="62">
        <v>4.596</v>
      </c>
      <c r="M78" s="62">
        <v>3.221</v>
      </c>
      <c r="N78" s="62">
        <v>2.314</v>
      </c>
      <c r="O78" s="62">
        <v>6.818</v>
      </c>
      <c r="P78" s="62">
        <v>18.273</v>
      </c>
      <c r="Q78" s="62">
        <v>6.313</v>
      </c>
      <c r="R78" s="62">
        <v>2.128</v>
      </c>
      <c r="S78" s="44">
        <v>4.12</v>
      </c>
      <c r="T78" s="62">
        <v>1.406</v>
      </c>
      <c r="U78" s="62">
        <v>2.739</v>
      </c>
      <c r="V78" s="95">
        <v>0</v>
      </c>
      <c r="W78" s="62">
        <v>0.313</v>
      </c>
      <c r="X78" s="62">
        <v>343.669</v>
      </c>
    </row>
    <row r="79" spans="1:24" ht="12">
      <c r="A79" s="5" t="s">
        <v>47</v>
      </c>
      <c r="B79" s="62">
        <v>161008.857</v>
      </c>
      <c r="C79" s="62">
        <v>9628.102</v>
      </c>
      <c r="D79" s="62">
        <v>2446.941</v>
      </c>
      <c r="E79" s="62">
        <v>41890.761</v>
      </c>
      <c r="F79" s="62">
        <v>47941.646</v>
      </c>
      <c r="G79" s="44">
        <v>10144.35</v>
      </c>
      <c r="H79" s="62">
        <v>2992.413</v>
      </c>
      <c r="I79" s="62">
        <v>4747.107</v>
      </c>
      <c r="J79" s="44">
        <v>28313.33</v>
      </c>
      <c r="K79" s="62">
        <v>1455.818</v>
      </c>
      <c r="L79" s="62">
        <v>353.614</v>
      </c>
      <c r="M79" s="62">
        <v>546.449</v>
      </c>
      <c r="N79" s="62">
        <v>446.648</v>
      </c>
      <c r="O79" s="62">
        <v>880.572</v>
      </c>
      <c r="P79" s="62">
        <v>1989.485</v>
      </c>
      <c r="Q79" s="62">
        <v>2163.698</v>
      </c>
      <c r="R79" s="62">
        <v>968.838</v>
      </c>
      <c r="S79" s="62">
        <v>2626.038</v>
      </c>
      <c r="T79" s="62">
        <v>773.022</v>
      </c>
      <c r="U79" s="62">
        <v>700.024</v>
      </c>
      <c r="V79" s="95">
        <v>0</v>
      </c>
      <c r="W79" s="95">
        <v>0</v>
      </c>
      <c r="X79" s="62">
        <v>40354.341</v>
      </c>
    </row>
    <row r="80" spans="1:24" ht="12">
      <c r="A80" s="5" t="s">
        <v>48</v>
      </c>
      <c r="B80" s="62">
        <v>50209.889</v>
      </c>
      <c r="C80" s="62">
        <v>1547.452</v>
      </c>
      <c r="D80" s="62">
        <v>1053.832</v>
      </c>
      <c r="E80" s="62">
        <v>27074.735</v>
      </c>
      <c r="F80" s="44">
        <v>8149.41</v>
      </c>
      <c r="G80" s="62">
        <v>195.615</v>
      </c>
      <c r="H80" s="44">
        <v>2785.58</v>
      </c>
      <c r="I80" s="62">
        <v>1112.773</v>
      </c>
      <c r="J80" s="44">
        <v>6515.46</v>
      </c>
      <c r="K80" s="62">
        <v>195.387</v>
      </c>
      <c r="L80" s="62">
        <v>102.369</v>
      </c>
      <c r="M80" s="44">
        <v>67.81</v>
      </c>
      <c r="N80" s="62">
        <v>51.732</v>
      </c>
      <c r="O80" s="62">
        <v>211.826</v>
      </c>
      <c r="P80" s="62">
        <v>279.765</v>
      </c>
      <c r="Q80" s="62">
        <v>159.756</v>
      </c>
      <c r="R80" s="62">
        <v>317.903</v>
      </c>
      <c r="S80" s="45">
        <v>150.2</v>
      </c>
      <c r="T80" s="45">
        <v>115.9</v>
      </c>
      <c r="U80" s="62">
        <v>122.384</v>
      </c>
      <c r="V80" s="95">
        <v>0</v>
      </c>
      <c r="W80" s="95">
        <v>0</v>
      </c>
      <c r="X80" s="62">
        <v>15253.539</v>
      </c>
    </row>
    <row r="81" spans="1:24" ht="12">
      <c r="A81" s="5" t="s">
        <v>49</v>
      </c>
      <c r="B81" s="62">
        <v>280402.948</v>
      </c>
      <c r="C81" s="62">
        <v>15183.627</v>
      </c>
      <c r="D81" s="44">
        <v>1941.88</v>
      </c>
      <c r="E81" s="62">
        <v>62248.827</v>
      </c>
      <c r="F81" s="62">
        <v>156825.251</v>
      </c>
      <c r="G81" s="62">
        <v>814.427</v>
      </c>
      <c r="H81" s="62">
        <v>734.057</v>
      </c>
      <c r="I81" s="62">
        <v>5210.975</v>
      </c>
      <c r="J81" s="62">
        <v>24388.205</v>
      </c>
      <c r="K81" s="62">
        <v>598.901</v>
      </c>
      <c r="L81" s="62">
        <v>662.882</v>
      </c>
      <c r="M81" s="62">
        <v>861.962</v>
      </c>
      <c r="N81" s="62">
        <v>487.551</v>
      </c>
      <c r="O81" s="62">
        <v>1354.232</v>
      </c>
      <c r="P81" s="44">
        <v>1084.83</v>
      </c>
      <c r="Q81" s="62">
        <v>2357.022</v>
      </c>
      <c r="R81" s="62">
        <v>2693.053</v>
      </c>
      <c r="S81" s="62">
        <v>1969.647</v>
      </c>
      <c r="T81" s="62">
        <v>342.761</v>
      </c>
      <c r="U81" s="62">
        <v>642.856</v>
      </c>
      <c r="V81" s="95">
        <v>0</v>
      </c>
      <c r="W81" s="95">
        <v>0</v>
      </c>
      <c r="X81" s="62">
        <v>48991.807</v>
      </c>
    </row>
    <row r="82" spans="1:24" ht="12">
      <c r="A82" s="5" t="s">
        <v>50</v>
      </c>
      <c r="B82" s="95">
        <v>40441</v>
      </c>
      <c r="C82" s="45">
        <v>1992.6</v>
      </c>
      <c r="D82" s="45">
        <v>245.1</v>
      </c>
      <c r="E82" s="45">
        <v>15189.4</v>
      </c>
      <c r="F82" s="45">
        <v>12309.1</v>
      </c>
      <c r="G82" s="45">
        <v>688.7</v>
      </c>
      <c r="H82" s="45">
        <v>1083.5</v>
      </c>
      <c r="I82" s="45">
        <v>1535.2</v>
      </c>
      <c r="J82" s="45">
        <v>5304.9</v>
      </c>
      <c r="K82" s="45">
        <v>596.8</v>
      </c>
      <c r="L82" s="45">
        <v>49.8</v>
      </c>
      <c r="M82" s="45">
        <v>85.1</v>
      </c>
      <c r="N82" s="45">
        <v>11.5</v>
      </c>
      <c r="O82" s="45">
        <v>97.8</v>
      </c>
      <c r="P82" s="45">
        <v>219.4</v>
      </c>
      <c r="Q82" s="45">
        <v>387.3</v>
      </c>
      <c r="R82" s="45">
        <v>89.1</v>
      </c>
      <c r="S82" s="45">
        <v>405.5</v>
      </c>
      <c r="T82" s="45">
        <v>78.3</v>
      </c>
      <c r="U82" s="45">
        <v>71.9</v>
      </c>
      <c r="V82" s="95">
        <v>0</v>
      </c>
      <c r="W82" s="95">
        <v>0</v>
      </c>
      <c r="X82" s="45">
        <v>8148.4</v>
      </c>
    </row>
    <row r="83" spans="1:24" ht="12">
      <c r="A83" s="5" t="s">
        <v>51</v>
      </c>
      <c r="B83" s="95">
        <v>63165</v>
      </c>
      <c r="C83" s="62">
        <v>1274.982</v>
      </c>
      <c r="D83" s="62">
        <v>1105.287</v>
      </c>
      <c r="E83" s="62">
        <v>21751.394</v>
      </c>
      <c r="F83" s="62">
        <v>24243.871</v>
      </c>
      <c r="G83" s="62">
        <v>553.102</v>
      </c>
      <c r="H83" s="44">
        <v>2641.64</v>
      </c>
      <c r="I83" s="62">
        <v>1445.841</v>
      </c>
      <c r="J83" s="62">
        <v>7066.323</v>
      </c>
      <c r="K83" s="62">
        <v>150.918</v>
      </c>
      <c r="L83" s="62">
        <v>259.545</v>
      </c>
      <c r="M83" s="62">
        <v>198.726</v>
      </c>
      <c r="N83" s="62">
        <v>427.293</v>
      </c>
      <c r="O83" s="62">
        <v>470.488</v>
      </c>
      <c r="P83" s="62">
        <v>335.054</v>
      </c>
      <c r="Q83" s="62">
        <v>373.052</v>
      </c>
      <c r="R83" s="62">
        <v>213.761</v>
      </c>
      <c r="S83" s="44">
        <v>281.23</v>
      </c>
      <c r="T83" s="62">
        <v>82.895</v>
      </c>
      <c r="U83" s="62">
        <v>273.115</v>
      </c>
      <c r="V83" s="62">
        <v>16.483</v>
      </c>
      <c r="W83" s="95">
        <v>0</v>
      </c>
      <c r="X83" s="62">
        <v>14268.447</v>
      </c>
    </row>
    <row r="84" spans="1:24" ht="12">
      <c r="A84" s="5" t="s">
        <v>52</v>
      </c>
      <c r="B84" s="62">
        <v>15865.938</v>
      </c>
      <c r="C84" s="62">
        <v>218.941</v>
      </c>
      <c r="D84" s="62">
        <v>130.177</v>
      </c>
      <c r="E84" s="62">
        <v>2894.493</v>
      </c>
      <c r="F84" s="62">
        <v>8127.983</v>
      </c>
      <c r="G84" s="62">
        <v>7.243</v>
      </c>
      <c r="H84" s="62">
        <v>114.854</v>
      </c>
      <c r="I84" s="95">
        <v>0</v>
      </c>
      <c r="J84" s="62">
        <v>3986.133</v>
      </c>
      <c r="K84" s="62">
        <v>62.885</v>
      </c>
      <c r="L84" s="62">
        <v>6.192</v>
      </c>
      <c r="M84" s="62">
        <v>4.874</v>
      </c>
      <c r="N84" s="62">
        <v>42.817</v>
      </c>
      <c r="O84" s="62">
        <v>52.942</v>
      </c>
      <c r="P84" s="62">
        <v>16.626</v>
      </c>
      <c r="Q84" s="62">
        <v>9.594</v>
      </c>
      <c r="R84" s="62">
        <v>62.367</v>
      </c>
      <c r="S84" s="62">
        <v>72.641</v>
      </c>
      <c r="T84" s="44">
        <v>32.46</v>
      </c>
      <c r="U84" s="62">
        <v>22.716</v>
      </c>
      <c r="V84" s="95">
        <v>0</v>
      </c>
      <c r="W84" s="95">
        <v>0</v>
      </c>
      <c r="X84" s="62">
        <v>3069.127</v>
      </c>
    </row>
    <row r="85" spans="1:24" ht="12">
      <c r="A85" s="5" t="s">
        <v>53</v>
      </c>
      <c r="B85" s="62">
        <v>30870.309</v>
      </c>
      <c r="C85" s="62">
        <v>171.714</v>
      </c>
      <c r="D85" s="62">
        <v>627.103</v>
      </c>
      <c r="E85" s="62">
        <v>17425.481</v>
      </c>
      <c r="F85" s="62">
        <v>5613.192</v>
      </c>
      <c r="G85" s="62">
        <v>59.214</v>
      </c>
      <c r="H85" s="62">
        <v>142.035</v>
      </c>
      <c r="I85" s="62">
        <v>1004.532</v>
      </c>
      <c r="J85" s="62">
        <v>4400.638</v>
      </c>
      <c r="K85" s="62">
        <v>25.677</v>
      </c>
      <c r="L85" s="62">
        <v>2.694</v>
      </c>
      <c r="M85" s="62">
        <v>5.044</v>
      </c>
      <c r="N85" s="62">
        <v>89.267</v>
      </c>
      <c r="O85" s="44">
        <v>51.93</v>
      </c>
      <c r="P85" s="62">
        <v>8.298</v>
      </c>
      <c r="Q85" s="62">
        <v>343.296</v>
      </c>
      <c r="R85" s="62">
        <v>684.723</v>
      </c>
      <c r="S85" s="62">
        <v>170.502</v>
      </c>
      <c r="T85" s="62">
        <v>22.156</v>
      </c>
      <c r="U85" s="62">
        <v>22.814</v>
      </c>
      <c r="V85" s="95">
        <v>0</v>
      </c>
      <c r="W85" s="95">
        <v>0</v>
      </c>
      <c r="X85" s="62">
        <v>4898.785</v>
      </c>
    </row>
    <row r="86" spans="1:24" ht="12">
      <c r="A86" s="5" t="s">
        <v>54</v>
      </c>
      <c r="B86" s="62">
        <v>50653.041</v>
      </c>
      <c r="C86" s="45">
        <v>1942.9</v>
      </c>
      <c r="D86" s="45">
        <v>434.9</v>
      </c>
      <c r="E86" s="44">
        <v>13899.43</v>
      </c>
      <c r="F86" s="62">
        <v>18847.153</v>
      </c>
      <c r="G86" s="62">
        <v>382.876</v>
      </c>
      <c r="H86" s="62">
        <v>1461.844</v>
      </c>
      <c r="I86" s="44">
        <v>140.97</v>
      </c>
      <c r="J86" s="62">
        <v>11133.645</v>
      </c>
      <c r="K86" s="62">
        <v>9.271</v>
      </c>
      <c r="L86" s="62">
        <v>39.037</v>
      </c>
      <c r="M86" s="62">
        <v>238.736</v>
      </c>
      <c r="N86" s="62">
        <v>747.274</v>
      </c>
      <c r="O86" s="62">
        <v>23.506</v>
      </c>
      <c r="P86" s="62">
        <v>467.213</v>
      </c>
      <c r="Q86" s="62">
        <v>479.879</v>
      </c>
      <c r="R86" s="62">
        <v>62.839</v>
      </c>
      <c r="S86" s="62">
        <v>146.762</v>
      </c>
      <c r="T86" s="62">
        <v>96.779</v>
      </c>
      <c r="U86" s="62">
        <v>98.027</v>
      </c>
      <c r="V86" s="95">
        <v>0</v>
      </c>
      <c r="W86" s="95">
        <v>0</v>
      </c>
      <c r="X86" s="62">
        <v>5536.872</v>
      </c>
    </row>
    <row r="87" spans="1:24" ht="12">
      <c r="A87" s="5" t="s">
        <v>55</v>
      </c>
      <c r="B87" s="62">
        <v>42680.264</v>
      </c>
      <c r="C87" s="44">
        <v>2460.41</v>
      </c>
      <c r="D87" s="62">
        <v>1495.482</v>
      </c>
      <c r="E87" s="62">
        <v>13754.828</v>
      </c>
      <c r="F87" s="62">
        <v>7181.284</v>
      </c>
      <c r="G87" s="62">
        <v>214.243</v>
      </c>
      <c r="H87" s="62">
        <v>1861.384</v>
      </c>
      <c r="I87" s="62">
        <v>1326.248</v>
      </c>
      <c r="J87" s="62">
        <v>12219.809</v>
      </c>
      <c r="K87" s="62">
        <v>80.846</v>
      </c>
      <c r="L87" s="62">
        <v>117.005</v>
      </c>
      <c r="M87" s="62">
        <v>83.647</v>
      </c>
      <c r="N87" s="62">
        <v>265.622</v>
      </c>
      <c r="O87" s="62">
        <v>451.857</v>
      </c>
      <c r="P87" s="44">
        <v>457.66</v>
      </c>
      <c r="Q87" s="62">
        <v>189.007</v>
      </c>
      <c r="R87" s="62">
        <v>107.194</v>
      </c>
      <c r="S87" s="62">
        <v>214.789</v>
      </c>
      <c r="T87" s="62">
        <v>91.838</v>
      </c>
      <c r="U87" s="62">
        <v>107.093</v>
      </c>
      <c r="V87" s="62">
        <v>0.011</v>
      </c>
      <c r="W87" s="62">
        <v>0.007</v>
      </c>
      <c r="X87" s="62">
        <v>9353.467</v>
      </c>
    </row>
    <row r="88" spans="1:24" ht="12">
      <c r="A88" s="5" t="s">
        <v>56</v>
      </c>
      <c r="B88" s="62">
        <v>392078.578</v>
      </c>
      <c r="C88" s="62">
        <v>6214.001</v>
      </c>
      <c r="D88" s="62">
        <v>16624.999</v>
      </c>
      <c r="E88" s="62">
        <v>86167.028</v>
      </c>
      <c r="F88" s="62">
        <v>149246.255</v>
      </c>
      <c r="G88" s="62">
        <v>2898.657</v>
      </c>
      <c r="H88" s="62">
        <v>10461.371</v>
      </c>
      <c r="I88" s="62">
        <v>14005.062</v>
      </c>
      <c r="J88" s="62">
        <v>78824.692</v>
      </c>
      <c r="K88" s="62">
        <v>3615.468</v>
      </c>
      <c r="L88" s="62">
        <v>1364.094</v>
      </c>
      <c r="M88" s="44">
        <v>89.94</v>
      </c>
      <c r="N88" s="44">
        <v>784.62</v>
      </c>
      <c r="O88" s="62">
        <v>2045.495</v>
      </c>
      <c r="P88" s="62">
        <v>2668.917</v>
      </c>
      <c r="Q88" s="62">
        <v>5605.392</v>
      </c>
      <c r="R88" s="62">
        <v>3513.722</v>
      </c>
      <c r="S88" s="62">
        <v>4753.952</v>
      </c>
      <c r="T88" s="62">
        <v>1566.935</v>
      </c>
      <c r="U88" s="62">
        <v>1397.446</v>
      </c>
      <c r="V88" s="62">
        <v>230.533</v>
      </c>
      <c r="W88" s="95">
        <v>0</v>
      </c>
      <c r="X88" s="62">
        <v>134003.161</v>
      </c>
    </row>
    <row r="89" spans="1:24" ht="12">
      <c r="A89" s="5" t="s">
        <v>131</v>
      </c>
      <c r="B89" s="62">
        <v>50667.549</v>
      </c>
      <c r="C89" s="45">
        <v>1901.4</v>
      </c>
      <c r="D89" s="62">
        <v>13592.548</v>
      </c>
      <c r="E89" s="62">
        <v>11407.734</v>
      </c>
      <c r="F89" s="62">
        <v>1748.624</v>
      </c>
      <c r="G89" s="45">
        <v>79.5</v>
      </c>
      <c r="H89" s="62">
        <v>824.832</v>
      </c>
      <c r="I89" s="62">
        <v>501.592</v>
      </c>
      <c r="J89" s="62">
        <v>19697.822</v>
      </c>
      <c r="K89" s="62">
        <v>84.115</v>
      </c>
      <c r="L89" s="62">
        <v>25.631</v>
      </c>
      <c r="M89" s="62">
        <v>30.952</v>
      </c>
      <c r="N89" s="62">
        <v>23.571</v>
      </c>
      <c r="O89" s="95">
        <v>0</v>
      </c>
      <c r="P89" s="95">
        <v>0</v>
      </c>
      <c r="Q89" s="44">
        <v>283.41</v>
      </c>
      <c r="R89" s="62">
        <v>53.093</v>
      </c>
      <c r="S89" s="44">
        <v>159.39</v>
      </c>
      <c r="T89" s="95">
        <v>0</v>
      </c>
      <c r="U89" s="62">
        <v>253.334</v>
      </c>
      <c r="V89" s="95">
        <v>0</v>
      </c>
      <c r="W89" s="95">
        <v>0</v>
      </c>
      <c r="X89" s="62">
        <v>5016.101</v>
      </c>
    </row>
    <row r="90" spans="1:24" ht="12">
      <c r="A90" s="5" t="s">
        <v>132</v>
      </c>
      <c r="B90" s="62">
        <v>26855.715</v>
      </c>
      <c r="C90" s="62">
        <v>886.827</v>
      </c>
      <c r="D90" s="62">
        <v>74.936</v>
      </c>
      <c r="E90" s="62">
        <v>8215.016</v>
      </c>
      <c r="F90" s="44">
        <v>566.71</v>
      </c>
      <c r="G90" s="62">
        <v>2294.524</v>
      </c>
      <c r="H90" s="62">
        <v>1099.641</v>
      </c>
      <c r="I90" s="62">
        <v>1707.479</v>
      </c>
      <c r="J90" s="62">
        <v>7253.838</v>
      </c>
      <c r="K90" s="62">
        <v>641.574</v>
      </c>
      <c r="L90" s="62">
        <v>141.626</v>
      </c>
      <c r="M90" s="62">
        <v>347.709</v>
      </c>
      <c r="N90" s="62">
        <v>96.565</v>
      </c>
      <c r="O90" s="62">
        <v>625.356</v>
      </c>
      <c r="P90" s="62">
        <v>229.405</v>
      </c>
      <c r="Q90" s="62">
        <v>1405.472</v>
      </c>
      <c r="R90" s="62">
        <v>77.148</v>
      </c>
      <c r="S90" s="62">
        <v>686.307</v>
      </c>
      <c r="T90" s="62">
        <v>127.868</v>
      </c>
      <c r="U90" s="62">
        <v>377.713</v>
      </c>
      <c r="V90" s="95">
        <v>0</v>
      </c>
      <c r="W90" s="95">
        <v>0</v>
      </c>
      <c r="X90" s="62">
        <v>20296.415</v>
      </c>
    </row>
    <row r="91" spans="1:24" ht="20.25" customHeight="1">
      <c r="A91" s="5" t="s">
        <v>133</v>
      </c>
      <c r="B91" s="62">
        <v>273275.978</v>
      </c>
      <c r="C91" s="62">
        <v>3860.242</v>
      </c>
      <c r="D91" s="62">
        <v>1854.114</v>
      </c>
      <c r="E91" s="62">
        <v>125459.824</v>
      </c>
      <c r="F91" s="62">
        <v>109489.897</v>
      </c>
      <c r="G91" s="62">
        <v>511.219</v>
      </c>
      <c r="H91" s="62">
        <v>6339.624</v>
      </c>
      <c r="I91" s="62">
        <v>1124.439</v>
      </c>
      <c r="J91" s="62">
        <v>21760.289</v>
      </c>
      <c r="K91" s="62">
        <v>57.525</v>
      </c>
      <c r="L91" s="62">
        <v>97.377</v>
      </c>
      <c r="M91" s="62">
        <v>137.579</v>
      </c>
      <c r="N91" s="62">
        <v>90.368</v>
      </c>
      <c r="O91" s="62">
        <v>233.696</v>
      </c>
      <c r="P91" s="62">
        <v>1738.623</v>
      </c>
      <c r="Q91" s="44">
        <v>93.66</v>
      </c>
      <c r="R91" s="62">
        <v>87.214</v>
      </c>
      <c r="S91" s="62">
        <v>95.415</v>
      </c>
      <c r="T91" s="62">
        <v>33.224</v>
      </c>
      <c r="U91" s="62">
        <v>172.133</v>
      </c>
      <c r="V91" s="95">
        <v>0</v>
      </c>
      <c r="W91" s="62">
        <v>39.516</v>
      </c>
      <c r="X91" s="62">
        <v>90120.312</v>
      </c>
    </row>
    <row r="93" ht="12">
      <c r="A93" s="2" t="s">
        <v>71</v>
      </c>
    </row>
    <row r="94" spans="1:2" ht="12">
      <c r="A94" s="2" t="s">
        <v>29</v>
      </c>
      <c r="B94" s="2" t="s">
        <v>58</v>
      </c>
    </row>
    <row r="96" spans="1:2" ht="21" customHeight="1">
      <c r="A96" s="2" t="s">
        <v>28</v>
      </c>
      <c r="B96" s="2" t="s">
        <v>119</v>
      </c>
    </row>
    <row r="97" spans="1:2" ht="26.25" customHeight="1">
      <c r="A97" s="2" t="s">
        <v>4</v>
      </c>
      <c r="B97" s="2" t="s">
        <v>118</v>
      </c>
    </row>
    <row r="98" spans="1:2" ht="12">
      <c r="A98" s="2" t="s">
        <v>6</v>
      </c>
      <c r="B98" s="2">
        <v>2013</v>
      </c>
    </row>
    <row r="100" spans="1:24" ht="117.75" customHeight="1">
      <c r="A100" s="66" t="s">
        <v>121</v>
      </c>
      <c r="B100" s="67" t="s">
        <v>76</v>
      </c>
      <c r="C100" s="67" t="s">
        <v>77</v>
      </c>
      <c r="D100" s="67" t="s">
        <v>78</v>
      </c>
      <c r="E100" s="67" t="s">
        <v>79</v>
      </c>
      <c r="F100" s="67" t="s">
        <v>80</v>
      </c>
      <c r="G100" s="67" t="s">
        <v>81</v>
      </c>
      <c r="H100" s="67" t="s">
        <v>73</v>
      </c>
      <c r="I100" s="67" t="s">
        <v>82</v>
      </c>
      <c r="J100" s="67" t="s">
        <v>83</v>
      </c>
      <c r="K100" s="67" t="s">
        <v>84</v>
      </c>
      <c r="L100" s="67" t="s">
        <v>85</v>
      </c>
      <c r="M100" s="67" t="s">
        <v>86</v>
      </c>
      <c r="N100" s="67" t="s">
        <v>87</v>
      </c>
      <c r="O100" s="67" t="s">
        <v>88</v>
      </c>
      <c r="P100" s="67" t="s">
        <v>89</v>
      </c>
      <c r="Q100" s="67" t="s">
        <v>90</v>
      </c>
      <c r="R100" s="67" t="s">
        <v>91</v>
      </c>
      <c r="S100" s="67" t="s">
        <v>92</v>
      </c>
      <c r="T100" s="67" t="s">
        <v>93</v>
      </c>
      <c r="U100" s="67" t="s">
        <v>94</v>
      </c>
      <c r="V100" s="67" t="s">
        <v>95</v>
      </c>
      <c r="W100" s="67" t="s">
        <v>96</v>
      </c>
      <c r="X100" s="67" t="s">
        <v>74</v>
      </c>
    </row>
    <row r="101" spans="1:24" ht="12">
      <c r="A101" s="5" t="s">
        <v>122</v>
      </c>
      <c r="B101" s="63">
        <v>438840.08974</v>
      </c>
      <c r="C101" s="63">
        <v>236236.83213</v>
      </c>
      <c r="D101" s="63">
        <v>32404.40305</v>
      </c>
      <c r="E101" s="63">
        <v>10097.66677</v>
      </c>
      <c r="F101" s="63">
        <v>22852.23804</v>
      </c>
      <c r="G101" s="63">
        <v>124979.21198</v>
      </c>
      <c r="H101" s="64">
        <v>80.9147</v>
      </c>
      <c r="I101" s="63">
        <v>1071.87333</v>
      </c>
      <c r="J101" s="63">
        <v>8955.99597</v>
      </c>
      <c r="K101" s="63">
        <v>276.09792</v>
      </c>
      <c r="L101" s="63">
        <v>79.76283</v>
      </c>
      <c r="M101" s="63">
        <v>75.60799</v>
      </c>
      <c r="N101" s="64">
        <v>208.8771</v>
      </c>
      <c r="O101" s="63">
        <v>161.91099</v>
      </c>
      <c r="P101" s="63">
        <v>117.92529</v>
      </c>
      <c r="Q101" s="63">
        <v>538.26686</v>
      </c>
      <c r="R101" s="64">
        <v>288.5606</v>
      </c>
      <c r="S101" s="64">
        <v>216.3611</v>
      </c>
      <c r="T101" s="64">
        <v>55.5894</v>
      </c>
      <c r="U101" s="63">
        <v>98.86186</v>
      </c>
      <c r="V101" s="63">
        <v>43.11963</v>
      </c>
      <c r="W101" s="63">
        <v>0.01218</v>
      </c>
      <c r="X101" s="64">
        <v>23470.8926</v>
      </c>
    </row>
    <row r="102" spans="1:24" ht="12">
      <c r="A102" s="5" t="s">
        <v>123</v>
      </c>
      <c r="B102" s="63">
        <v>435394.47513</v>
      </c>
      <c r="C102" s="64">
        <v>235195.0491</v>
      </c>
      <c r="D102" s="63">
        <v>32152.60829</v>
      </c>
      <c r="E102" s="63">
        <v>9967.13504</v>
      </c>
      <c r="F102" s="64">
        <v>22220.6713</v>
      </c>
      <c r="G102" s="64">
        <v>123847.1163</v>
      </c>
      <c r="H102" s="63">
        <v>80.19177</v>
      </c>
      <c r="I102" s="63">
        <v>1070.96825</v>
      </c>
      <c r="J102" s="63">
        <v>8702.38793</v>
      </c>
      <c r="K102" s="63">
        <v>275.97823</v>
      </c>
      <c r="L102" s="63">
        <v>79.55886</v>
      </c>
      <c r="M102" s="63">
        <v>75.40726</v>
      </c>
      <c r="N102" s="62">
        <v>208.461</v>
      </c>
      <c r="O102" s="63">
        <v>161.55129</v>
      </c>
      <c r="P102" s="63">
        <v>117.66194</v>
      </c>
      <c r="Q102" s="63">
        <v>537.94343</v>
      </c>
      <c r="R102" s="63">
        <v>288.33951</v>
      </c>
      <c r="S102" s="63">
        <v>216.12732</v>
      </c>
      <c r="T102" s="63">
        <v>55.52401</v>
      </c>
      <c r="U102" s="63">
        <v>98.68002</v>
      </c>
      <c r="V102" s="63">
        <v>43.10208</v>
      </c>
      <c r="W102" s="63">
        <v>0.01218</v>
      </c>
      <c r="X102" s="63">
        <v>23333.57709</v>
      </c>
    </row>
    <row r="103" spans="1:24" ht="12">
      <c r="A103" s="5" t="s">
        <v>30</v>
      </c>
      <c r="B103" s="63">
        <v>8609.11175</v>
      </c>
      <c r="C103" s="63">
        <v>6581.28621</v>
      </c>
      <c r="D103" s="63">
        <v>0.02173</v>
      </c>
      <c r="E103" s="63">
        <v>83.31516</v>
      </c>
      <c r="F103" s="64">
        <v>503.1437</v>
      </c>
      <c r="G103" s="63">
        <v>1382.00446</v>
      </c>
      <c r="H103" s="63">
        <v>3.49449</v>
      </c>
      <c r="I103" s="63">
        <v>10.92408</v>
      </c>
      <c r="J103" s="63">
        <v>4.95308</v>
      </c>
      <c r="K103" s="64">
        <v>4.1979</v>
      </c>
      <c r="L103" s="63">
        <v>4.59974</v>
      </c>
      <c r="M103" s="63">
        <v>1.05576</v>
      </c>
      <c r="N103" s="63">
        <v>0.31425</v>
      </c>
      <c r="O103" s="63">
        <v>5.15161</v>
      </c>
      <c r="P103" s="63">
        <v>3.31345</v>
      </c>
      <c r="Q103" s="63">
        <v>5.10361</v>
      </c>
      <c r="R103" s="63">
        <v>7.23069</v>
      </c>
      <c r="S103" s="63">
        <v>6.31602</v>
      </c>
      <c r="T103" s="63">
        <v>1.17871</v>
      </c>
      <c r="U103" s="63">
        <v>1.50709</v>
      </c>
      <c r="V103" s="95">
        <v>0</v>
      </c>
      <c r="W103" s="95">
        <v>0</v>
      </c>
      <c r="X103" s="63">
        <v>278.80379</v>
      </c>
    </row>
    <row r="104" spans="1:24" ht="12">
      <c r="A104" s="5" t="s">
        <v>31</v>
      </c>
      <c r="B104" s="63">
        <v>2286.10343</v>
      </c>
      <c r="C104" s="63">
        <v>1021.42293</v>
      </c>
      <c r="D104" s="63">
        <v>141.41198</v>
      </c>
      <c r="E104" s="63">
        <v>2.64365</v>
      </c>
      <c r="F104" s="63">
        <v>22.23889</v>
      </c>
      <c r="G104" s="63">
        <v>0.13345</v>
      </c>
      <c r="H104" s="63">
        <v>0.54322</v>
      </c>
      <c r="I104" s="63">
        <v>16.76564</v>
      </c>
      <c r="J104" s="63">
        <v>1079.24049</v>
      </c>
      <c r="K104" s="63">
        <v>0.10385</v>
      </c>
      <c r="L104" s="63">
        <v>0.08155</v>
      </c>
      <c r="M104" s="63">
        <v>0.10352</v>
      </c>
      <c r="N104" s="63">
        <v>0.04954</v>
      </c>
      <c r="O104" s="63">
        <v>0.14608</v>
      </c>
      <c r="P104" s="63">
        <v>0.13987</v>
      </c>
      <c r="Q104" s="63">
        <v>0.18128</v>
      </c>
      <c r="R104" s="63">
        <v>0.66271</v>
      </c>
      <c r="S104" s="63">
        <v>0.11934</v>
      </c>
      <c r="T104" s="63">
        <v>0.05734</v>
      </c>
      <c r="U104" s="63">
        <v>0.05809</v>
      </c>
      <c r="V104" s="95">
        <v>0</v>
      </c>
      <c r="W104" s="95">
        <v>0</v>
      </c>
      <c r="X104" s="63">
        <v>6032.12698</v>
      </c>
    </row>
    <row r="105" spans="1:24" ht="12">
      <c r="A105" s="5" t="s">
        <v>32</v>
      </c>
      <c r="B105" s="62">
        <v>11273.577</v>
      </c>
      <c r="C105" s="63">
        <v>2981.34991</v>
      </c>
      <c r="D105" s="63">
        <v>3166.09236</v>
      </c>
      <c r="E105" s="64">
        <v>542.6834</v>
      </c>
      <c r="F105" s="63">
        <v>602.50149</v>
      </c>
      <c r="G105" s="63">
        <v>3882.87474</v>
      </c>
      <c r="H105" s="63">
        <v>5.12276</v>
      </c>
      <c r="I105" s="63">
        <v>2.41789</v>
      </c>
      <c r="J105" s="63">
        <v>12.37264</v>
      </c>
      <c r="K105" s="63">
        <v>0.67699</v>
      </c>
      <c r="L105" s="63">
        <v>0.23522</v>
      </c>
      <c r="M105" s="63">
        <v>1.86093</v>
      </c>
      <c r="N105" s="63">
        <v>46.51192</v>
      </c>
      <c r="O105" s="63">
        <v>1.08619</v>
      </c>
      <c r="P105" s="63">
        <v>0.51972</v>
      </c>
      <c r="Q105" s="63">
        <v>18.27232</v>
      </c>
      <c r="R105" s="63">
        <v>1.19847</v>
      </c>
      <c r="S105" s="63">
        <v>6.95729</v>
      </c>
      <c r="T105" s="64">
        <v>0.2438</v>
      </c>
      <c r="U105" s="63">
        <v>0.59898</v>
      </c>
      <c r="V105" s="95">
        <v>0</v>
      </c>
      <c r="W105" s="95">
        <v>0</v>
      </c>
      <c r="X105" s="63">
        <v>358.92647</v>
      </c>
    </row>
    <row r="106" spans="1:24" ht="12">
      <c r="A106" s="5" t="s">
        <v>33</v>
      </c>
      <c r="B106" s="63">
        <v>6791.39523</v>
      </c>
      <c r="C106" s="63">
        <v>5408.84386</v>
      </c>
      <c r="D106" s="63">
        <v>88.47102</v>
      </c>
      <c r="E106" s="63">
        <v>23.61458</v>
      </c>
      <c r="F106" s="63">
        <v>154.17146</v>
      </c>
      <c r="G106" s="63">
        <v>1085.89877</v>
      </c>
      <c r="H106" s="63">
        <v>1.11026</v>
      </c>
      <c r="I106" s="63">
        <v>1.44819</v>
      </c>
      <c r="J106" s="63">
        <v>24.34184</v>
      </c>
      <c r="K106" s="63">
        <v>0.36088</v>
      </c>
      <c r="L106" s="63">
        <v>0.20296</v>
      </c>
      <c r="M106" s="63">
        <v>0.13036</v>
      </c>
      <c r="N106" s="63">
        <v>0.13246</v>
      </c>
      <c r="O106" s="63">
        <v>0.28129</v>
      </c>
      <c r="P106" s="63">
        <v>0.26668</v>
      </c>
      <c r="Q106" s="63">
        <v>0.47991</v>
      </c>
      <c r="R106" s="63">
        <v>0.58161</v>
      </c>
      <c r="S106" s="63">
        <v>0.74352</v>
      </c>
      <c r="T106" s="63">
        <v>0.20423</v>
      </c>
      <c r="U106" s="63">
        <v>0.11134</v>
      </c>
      <c r="V106" s="95">
        <v>0</v>
      </c>
      <c r="W106" s="95">
        <v>0</v>
      </c>
      <c r="X106" s="63">
        <v>137.51571</v>
      </c>
    </row>
    <row r="107" spans="1:24" ht="12">
      <c r="A107" s="5" t="s">
        <v>124</v>
      </c>
      <c r="B107" s="63">
        <v>57279.09592</v>
      </c>
      <c r="C107" s="63">
        <v>32742.42799</v>
      </c>
      <c r="D107" s="63">
        <v>3620.06788</v>
      </c>
      <c r="E107" s="63">
        <v>1084.54237</v>
      </c>
      <c r="F107" s="63">
        <v>3773.66653</v>
      </c>
      <c r="G107" s="63">
        <v>10545.38567</v>
      </c>
      <c r="H107" s="63">
        <v>14.72466</v>
      </c>
      <c r="I107" s="63">
        <v>54.85723</v>
      </c>
      <c r="J107" s="64">
        <v>5271.8156</v>
      </c>
      <c r="K107" s="63">
        <v>22.79902</v>
      </c>
      <c r="L107" s="63">
        <v>10.42552</v>
      </c>
      <c r="M107" s="63">
        <v>12.17709</v>
      </c>
      <c r="N107" s="63">
        <v>2.84256</v>
      </c>
      <c r="O107" s="63">
        <v>15.72287</v>
      </c>
      <c r="P107" s="63">
        <v>9.28233</v>
      </c>
      <c r="Q107" s="64">
        <v>11.8589</v>
      </c>
      <c r="R107" s="63">
        <v>26.13455</v>
      </c>
      <c r="S107" s="64">
        <v>45.6382</v>
      </c>
      <c r="T107" s="63">
        <v>5.42988</v>
      </c>
      <c r="U107" s="63">
        <v>9.29705</v>
      </c>
      <c r="V107" s="95">
        <v>0</v>
      </c>
      <c r="W107" s="95">
        <v>0</v>
      </c>
      <c r="X107" s="63">
        <v>1416.37251</v>
      </c>
    </row>
    <row r="108" spans="1:24" ht="12">
      <c r="A108" s="5" t="s">
        <v>34</v>
      </c>
      <c r="B108" s="63">
        <v>991.41533</v>
      </c>
      <c r="C108" s="64">
        <v>625.0555</v>
      </c>
      <c r="D108" s="63">
        <v>0.06873</v>
      </c>
      <c r="E108" s="63">
        <v>8.95066</v>
      </c>
      <c r="F108" s="63">
        <v>23.72337</v>
      </c>
      <c r="G108" s="63">
        <v>322.17561</v>
      </c>
      <c r="H108" s="63">
        <v>0.91006</v>
      </c>
      <c r="I108" s="63">
        <v>2.06027</v>
      </c>
      <c r="J108" s="63">
        <v>3.49828</v>
      </c>
      <c r="K108" s="63">
        <v>0.51571</v>
      </c>
      <c r="L108" s="63">
        <v>0.03483</v>
      </c>
      <c r="M108" s="63">
        <v>0.02115</v>
      </c>
      <c r="N108" s="63">
        <v>1.65243</v>
      </c>
      <c r="O108" s="63">
        <v>0.22843</v>
      </c>
      <c r="P108" s="63">
        <v>0.11683</v>
      </c>
      <c r="Q108" s="63">
        <v>1.91961</v>
      </c>
      <c r="R108" s="63">
        <v>0.19418</v>
      </c>
      <c r="S108" s="63">
        <v>0.12486</v>
      </c>
      <c r="T108" s="63">
        <v>0.08279</v>
      </c>
      <c r="U108" s="63">
        <v>0.08205</v>
      </c>
      <c r="V108" s="95">
        <v>0</v>
      </c>
      <c r="W108" s="95">
        <v>0</v>
      </c>
      <c r="X108" s="63">
        <v>124.19465</v>
      </c>
    </row>
    <row r="109" spans="1:24" ht="12">
      <c r="A109" s="5" t="s">
        <v>35</v>
      </c>
      <c r="B109" s="63">
        <v>13029.71112</v>
      </c>
      <c r="C109" s="63">
        <v>11797.24856</v>
      </c>
      <c r="D109" s="63">
        <v>20.41437</v>
      </c>
      <c r="E109" s="63">
        <v>6.67015</v>
      </c>
      <c r="F109" s="63">
        <v>28.84225</v>
      </c>
      <c r="G109" s="63">
        <v>1158.20299</v>
      </c>
      <c r="H109" s="63">
        <v>2.02539</v>
      </c>
      <c r="I109" s="63">
        <v>3.02555</v>
      </c>
      <c r="J109" s="63">
        <v>3.66421</v>
      </c>
      <c r="K109" s="63">
        <v>1.28158</v>
      </c>
      <c r="L109" s="63">
        <v>0.95237</v>
      </c>
      <c r="M109" s="63">
        <v>0.23403</v>
      </c>
      <c r="N109" s="63">
        <v>0.15373</v>
      </c>
      <c r="O109" s="63">
        <v>0.71825</v>
      </c>
      <c r="P109" s="63">
        <v>0.49602</v>
      </c>
      <c r="Q109" s="64">
        <v>2.5085</v>
      </c>
      <c r="R109" s="64">
        <v>1.8715</v>
      </c>
      <c r="S109" s="63">
        <v>0.61228</v>
      </c>
      <c r="T109" s="63">
        <v>0.26555</v>
      </c>
      <c r="U109" s="63">
        <v>0.52385</v>
      </c>
      <c r="V109" s="95">
        <v>0</v>
      </c>
      <c r="W109" s="95">
        <v>0</v>
      </c>
      <c r="X109" s="63">
        <v>202.55286</v>
      </c>
    </row>
    <row r="110" spans="1:24" ht="12">
      <c r="A110" s="5" t="s">
        <v>36</v>
      </c>
      <c r="B110" s="62">
        <v>11561.934</v>
      </c>
      <c r="C110" s="62">
        <v>5553.928</v>
      </c>
      <c r="D110" s="63">
        <v>23.17325</v>
      </c>
      <c r="E110" s="63">
        <v>136.16825</v>
      </c>
      <c r="F110" s="63">
        <v>15.81125</v>
      </c>
      <c r="G110" s="62">
        <v>4781.629</v>
      </c>
      <c r="H110" s="44">
        <v>6.47</v>
      </c>
      <c r="I110" s="64">
        <v>0.3275</v>
      </c>
      <c r="J110" s="64">
        <v>22.2245</v>
      </c>
      <c r="K110" s="64">
        <v>180.9905</v>
      </c>
      <c r="L110" s="62">
        <v>42.075</v>
      </c>
      <c r="M110" s="63">
        <v>41.03075</v>
      </c>
      <c r="N110" s="62">
        <v>2.382</v>
      </c>
      <c r="O110" s="62">
        <v>102.272</v>
      </c>
      <c r="P110" s="64">
        <v>63.4315</v>
      </c>
      <c r="Q110" s="64">
        <v>200.5945</v>
      </c>
      <c r="R110" s="63">
        <v>177.46225</v>
      </c>
      <c r="S110" s="62">
        <v>74.145</v>
      </c>
      <c r="T110" s="63">
        <v>31.64675</v>
      </c>
      <c r="U110" s="64">
        <v>64.2885</v>
      </c>
      <c r="V110" s="64">
        <v>41.8835</v>
      </c>
      <c r="W110" s="95">
        <v>0</v>
      </c>
      <c r="X110" s="62">
        <v>158.386</v>
      </c>
    </row>
    <row r="111" spans="1:24" ht="12">
      <c r="A111" s="5" t="s">
        <v>37</v>
      </c>
      <c r="B111" s="63">
        <v>37226.93805</v>
      </c>
      <c r="C111" s="63">
        <v>20264.94594</v>
      </c>
      <c r="D111" s="63">
        <v>509.51497</v>
      </c>
      <c r="E111" s="64">
        <v>1378.3182</v>
      </c>
      <c r="F111" s="63">
        <v>812.24295</v>
      </c>
      <c r="G111" s="63">
        <v>14062.69062</v>
      </c>
      <c r="H111" s="63">
        <v>0.15248</v>
      </c>
      <c r="I111" s="63">
        <v>69.42566</v>
      </c>
      <c r="J111" s="64">
        <v>40.8042</v>
      </c>
      <c r="K111" s="63">
        <v>17.32455</v>
      </c>
      <c r="L111" s="63">
        <v>7.40936</v>
      </c>
      <c r="M111" s="63">
        <v>3.81816</v>
      </c>
      <c r="N111" s="63">
        <v>1.11586</v>
      </c>
      <c r="O111" s="63">
        <v>5.59293</v>
      </c>
      <c r="P111" s="63">
        <v>6.38898</v>
      </c>
      <c r="Q111" s="63">
        <v>15.74611</v>
      </c>
      <c r="R111" s="63">
        <v>13.84628</v>
      </c>
      <c r="S111" s="63">
        <v>13.07962</v>
      </c>
      <c r="T111" s="63">
        <v>1.01144</v>
      </c>
      <c r="U111" s="63">
        <v>3.50973</v>
      </c>
      <c r="V111" s="95">
        <v>0</v>
      </c>
      <c r="W111" s="95">
        <v>0</v>
      </c>
      <c r="X111" s="63">
        <v>973.74038</v>
      </c>
    </row>
    <row r="112" spans="1:24" ht="12">
      <c r="A112" s="5" t="s">
        <v>38</v>
      </c>
      <c r="B112" s="63">
        <v>55640.21962</v>
      </c>
      <c r="C112" s="64">
        <v>38987.9689</v>
      </c>
      <c r="D112" s="63">
        <v>84.43385</v>
      </c>
      <c r="E112" s="63">
        <v>308.99395</v>
      </c>
      <c r="F112" s="63">
        <v>613.09798</v>
      </c>
      <c r="G112" s="63">
        <v>15111.88581</v>
      </c>
      <c r="H112" s="63">
        <v>4.91667</v>
      </c>
      <c r="I112" s="63">
        <v>17.67482</v>
      </c>
      <c r="J112" s="63">
        <v>446.88365</v>
      </c>
      <c r="K112" s="63">
        <v>10.04704</v>
      </c>
      <c r="L112" s="63">
        <v>2.26068</v>
      </c>
      <c r="M112" s="63">
        <v>2.57528</v>
      </c>
      <c r="N112" s="64">
        <v>1.1887</v>
      </c>
      <c r="O112" s="63">
        <v>5.87317</v>
      </c>
      <c r="P112" s="63">
        <v>8.68622</v>
      </c>
      <c r="Q112" s="63">
        <v>9.03659</v>
      </c>
      <c r="R112" s="63">
        <v>8.30361</v>
      </c>
      <c r="S112" s="63">
        <v>12.57718</v>
      </c>
      <c r="T112" s="63">
        <v>1.47793</v>
      </c>
      <c r="U112" s="64">
        <v>2.3376</v>
      </c>
      <c r="V112" s="95">
        <v>0</v>
      </c>
      <c r="W112" s="95">
        <v>0</v>
      </c>
      <c r="X112" s="64">
        <v>3566.6464</v>
      </c>
    </row>
    <row r="113" spans="1:24" ht="12">
      <c r="A113" s="5" t="s">
        <v>39</v>
      </c>
      <c r="B113" s="63">
        <v>3445.61461</v>
      </c>
      <c r="C113" s="63">
        <v>1041.78302</v>
      </c>
      <c r="D113" s="63">
        <v>251.79477</v>
      </c>
      <c r="E113" s="63">
        <v>130.53173</v>
      </c>
      <c r="F113" s="63">
        <v>631.56675</v>
      </c>
      <c r="G113" s="63">
        <v>1132.09568</v>
      </c>
      <c r="H113" s="63">
        <v>0.72293</v>
      </c>
      <c r="I113" s="63">
        <v>0.90509</v>
      </c>
      <c r="J113" s="63">
        <v>253.60804</v>
      </c>
      <c r="K113" s="63">
        <v>0.11969</v>
      </c>
      <c r="L113" s="63">
        <v>0.20397</v>
      </c>
      <c r="M113" s="63">
        <v>0.20073</v>
      </c>
      <c r="N113" s="64">
        <v>0.4161</v>
      </c>
      <c r="O113" s="64">
        <v>0.3597</v>
      </c>
      <c r="P113" s="63">
        <v>0.26335</v>
      </c>
      <c r="Q113" s="63">
        <v>0.32342</v>
      </c>
      <c r="R113" s="63">
        <v>0.22109</v>
      </c>
      <c r="S113" s="63">
        <v>0.23378</v>
      </c>
      <c r="T113" s="63">
        <v>0.06539</v>
      </c>
      <c r="U113" s="63">
        <v>0.18185</v>
      </c>
      <c r="V113" s="63">
        <v>0.01755</v>
      </c>
      <c r="W113" s="95">
        <v>0</v>
      </c>
      <c r="X113" s="63">
        <v>137.31551</v>
      </c>
    </row>
    <row r="114" spans="1:24" ht="12">
      <c r="A114" s="5" t="s">
        <v>40</v>
      </c>
      <c r="B114" s="63">
        <v>41615.61564</v>
      </c>
      <c r="C114" s="63">
        <v>18765.75334</v>
      </c>
      <c r="D114" s="63">
        <v>603.69882</v>
      </c>
      <c r="E114" s="64">
        <v>1802.7746</v>
      </c>
      <c r="F114" s="63">
        <v>5239.25589</v>
      </c>
      <c r="G114" s="63">
        <v>15064.06308</v>
      </c>
      <c r="H114" s="63">
        <v>5.11002</v>
      </c>
      <c r="I114" s="63">
        <v>38.35634</v>
      </c>
      <c r="J114" s="63">
        <v>65.03052</v>
      </c>
      <c r="K114" s="63">
        <v>5.53502</v>
      </c>
      <c r="L114" s="63">
        <v>0.40757</v>
      </c>
      <c r="M114" s="63">
        <v>0.68954</v>
      </c>
      <c r="N114" s="63">
        <v>0.56282</v>
      </c>
      <c r="O114" s="63">
        <v>2.95321</v>
      </c>
      <c r="P114" s="63">
        <v>2.19767</v>
      </c>
      <c r="Q114" s="63">
        <v>5.36949</v>
      </c>
      <c r="R114" s="63">
        <v>9.64011</v>
      </c>
      <c r="S114" s="63">
        <v>2.55988</v>
      </c>
      <c r="T114" s="64">
        <v>0.6445</v>
      </c>
      <c r="U114" s="64">
        <v>1.0132</v>
      </c>
      <c r="V114" s="95">
        <v>0</v>
      </c>
      <c r="W114" s="95">
        <v>0</v>
      </c>
      <c r="X114" s="63">
        <v>2485.13536</v>
      </c>
    </row>
    <row r="115" spans="1:24" ht="12">
      <c r="A115" s="5" t="s">
        <v>41</v>
      </c>
      <c r="B115" s="63">
        <v>907.44998</v>
      </c>
      <c r="C115" s="63">
        <v>420.81056</v>
      </c>
      <c r="D115" s="63">
        <v>0.03219</v>
      </c>
      <c r="E115" s="63">
        <v>3.28152</v>
      </c>
      <c r="F115" s="63">
        <v>2.72854</v>
      </c>
      <c r="G115" s="63">
        <v>477.93451</v>
      </c>
      <c r="H115" s="63">
        <v>0.08764</v>
      </c>
      <c r="I115" s="63">
        <v>0.15569</v>
      </c>
      <c r="J115" s="63">
        <v>0.66452</v>
      </c>
      <c r="K115" s="63">
        <v>1.44702</v>
      </c>
      <c r="L115" s="63">
        <v>0.01274</v>
      </c>
      <c r="M115" s="63">
        <v>0.06648</v>
      </c>
      <c r="N115" s="63">
        <v>0.00223</v>
      </c>
      <c r="O115" s="63">
        <v>0.01838</v>
      </c>
      <c r="P115" s="63">
        <v>0.03087</v>
      </c>
      <c r="Q115" s="63">
        <v>0.12178</v>
      </c>
      <c r="R115" s="63">
        <v>0.01569</v>
      </c>
      <c r="S115" s="63">
        <v>0.01043</v>
      </c>
      <c r="T115" s="63">
        <v>0.00902</v>
      </c>
      <c r="U115" s="63">
        <v>0.02017</v>
      </c>
      <c r="V115" s="95">
        <v>0</v>
      </c>
      <c r="W115" s="95">
        <v>0</v>
      </c>
      <c r="X115" s="63">
        <v>4.49111</v>
      </c>
    </row>
    <row r="116" spans="1:24" ht="12">
      <c r="A116" s="5" t="s">
        <v>42</v>
      </c>
      <c r="B116" s="63">
        <v>1840.63618</v>
      </c>
      <c r="C116" s="63">
        <v>944.52112</v>
      </c>
      <c r="D116" s="63">
        <v>0.05766</v>
      </c>
      <c r="E116" s="63">
        <v>150.14319</v>
      </c>
      <c r="F116" s="63">
        <v>107.44255</v>
      </c>
      <c r="G116" s="63">
        <v>600.27997</v>
      </c>
      <c r="H116" s="63">
        <v>0.41633</v>
      </c>
      <c r="I116" s="64">
        <v>6.2437</v>
      </c>
      <c r="J116" s="63">
        <v>4.59397</v>
      </c>
      <c r="K116" s="63">
        <v>0.82237</v>
      </c>
      <c r="L116" s="63">
        <v>0.05431</v>
      </c>
      <c r="M116" s="63">
        <v>0.04419</v>
      </c>
      <c r="N116" s="63">
        <v>2.04909</v>
      </c>
      <c r="O116" s="63">
        <v>0.90171</v>
      </c>
      <c r="P116" s="63">
        <v>0.63052</v>
      </c>
      <c r="Q116" s="64">
        <v>12.8847</v>
      </c>
      <c r="R116" s="63">
        <v>3.17262</v>
      </c>
      <c r="S116" s="63">
        <v>4.43121</v>
      </c>
      <c r="T116" s="63">
        <v>0.32115</v>
      </c>
      <c r="U116" s="63">
        <v>1.62582</v>
      </c>
      <c r="V116" s="95">
        <v>0</v>
      </c>
      <c r="W116" s="95">
        <v>0</v>
      </c>
      <c r="X116" s="63">
        <v>196.82314</v>
      </c>
    </row>
    <row r="117" spans="1:24" ht="12">
      <c r="A117" s="5" t="s">
        <v>43</v>
      </c>
      <c r="B117" s="63">
        <v>3318.52708</v>
      </c>
      <c r="C117" s="63">
        <v>1821.59937</v>
      </c>
      <c r="D117" s="63">
        <v>2.01271</v>
      </c>
      <c r="E117" s="63">
        <v>12.41495</v>
      </c>
      <c r="F117" s="63">
        <v>315.07131</v>
      </c>
      <c r="G117" s="63">
        <v>1132.96625</v>
      </c>
      <c r="H117" s="63">
        <v>0.52136</v>
      </c>
      <c r="I117" s="63">
        <v>2.10951</v>
      </c>
      <c r="J117" s="63">
        <v>25.02653</v>
      </c>
      <c r="K117" s="64">
        <v>0.4243</v>
      </c>
      <c r="L117" s="63">
        <v>0.31372</v>
      </c>
      <c r="M117" s="63">
        <v>0.22507</v>
      </c>
      <c r="N117" s="63">
        <v>0.23319</v>
      </c>
      <c r="O117" s="63">
        <v>0.69082</v>
      </c>
      <c r="P117" s="63">
        <v>0.52517</v>
      </c>
      <c r="Q117" s="63">
        <v>1.02938</v>
      </c>
      <c r="R117" s="63">
        <v>1.58461</v>
      </c>
      <c r="S117" s="63">
        <v>1.06867</v>
      </c>
      <c r="T117" s="63">
        <v>0.32314</v>
      </c>
      <c r="U117" s="63">
        <v>0.35816</v>
      </c>
      <c r="V117" s="63">
        <v>0.02013</v>
      </c>
      <c r="W117" s="63">
        <v>0.00874</v>
      </c>
      <c r="X117" s="63">
        <v>178.64092</v>
      </c>
    </row>
    <row r="118" spans="1:24" ht="12">
      <c r="A118" s="5" t="s">
        <v>44</v>
      </c>
      <c r="B118" s="63">
        <v>553.53988</v>
      </c>
      <c r="C118" s="63">
        <v>465.29765</v>
      </c>
      <c r="D118" s="63">
        <v>0.00385</v>
      </c>
      <c r="E118" s="63">
        <v>2.02605</v>
      </c>
      <c r="F118" s="64">
        <v>42.0325</v>
      </c>
      <c r="G118" s="64">
        <v>42.0727</v>
      </c>
      <c r="H118" s="64">
        <v>0.1925</v>
      </c>
      <c r="I118" s="64">
        <v>0.1425</v>
      </c>
      <c r="J118" s="63">
        <v>0.57828</v>
      </c>
      <c r="K118" s="44">
        <v>0.21</v>
      </c>
      <c r="L118" s="64">
        <v>0.0694</v>
      </c>
      <c r="M118" s="63">
        <v>0.38778</v>
      </c>
      <c r="N118" s="44">
        <v>0.06</v>
      </c>
      <c r="O118" s="63">
        <v>0.05288</v>
      </c>
      <c r="P118" s="64">
        <v>0.0188</v>
      </c>
      <c r="Q118" s="45">
        <v>0.1</v>
      </c>
      <c r="R118" s="64">
        <v>0.1225</v>
      </c>
      <c r="S118" s="64">
        <v>0.1125</v>
      </c>
      <c r="T118" s="62">
        <v>0.035</v>
      </c>
      <c r="U118" s="62">
        <v>0.025</v>
      </c>
      <c r="V118" s="95">
        <v>0</v>
      </c>
      <c r="W118" s="95">
        <v>0</v>
      </c>
      <c r="X118" s="64">
        <v>8.7525</v>
      </c>
    </row>
    <row r="119" spans="1:24" ht="12">
      <c r="A119" s="5" t="s">
        <v>45</v>
      </c>
      <c r="B119" s="63">
        <v>7447.84148</v>
      </c>
      <c r="C119" s="63">
        <v>2792.36823</v>
      </c>
      <c r="D119" s="63">
        <v>303.73756</v>
      </c>
      <c r="E119" s="63">
        <v>58.50024</v>
      </c>
      <c r="F119" s="63">
        <v>400.58201</v>
      </c>
      <c r="G119" s="63">
        <v>3863.10766</v>
      </c>
      <c r="H119" s="63">
        <v>1.77578</v>
      </c>
      <c r="I119" s="63">
        <v>5.41423</v>
      </c>
      <c r="J119" s="63">
        <v>14.35958</v>
      </c>
      <c r="K119" s="63">
        <v>0.25104</v>
      </c>
      <c r="L119" s="63">
        <v>1.04619</v>
      </c>
      <c r="M119" s="63">
        <v>0.52647</v>
      </c>
      <c r="N119" s="63">
        <v>0.87985</v>
      </c>
      <c r="O119" s="63">
        <v>0.75557</v>
      </c>
      <c r="P119" s="63">
        <v>1.43345</v>
      </c>
      <c r="Q119" s="63">
        <v>1.77675</v>
      </c>
      <c r="R119" s="63">
        <v>0.46588</v>
      </c>
      <c r="S119" s="64">
        <v>0.5049</v>
      </c>
      <c r="T119" s="63">
        <v>0.11491</v>
      </c>
      <c r="U119" s="63">
        <v>0.23982</v>
      </c>
      <c r="V119" s="63">
        <v>0.00135</v>
      </c>
      <c r="W119" s="95">
        <v>0</v>
      </c>
      <c r="X119" s="63">
        <v>36.79455</v>
      </c>
    </row>
    <row r="120" spans="1:24" ht="12">
      <c r="A120" s="5" t="s">
        <v>46</v>
      </c>
      <c r="B120" s="63">
        <v>112.98356</v>
      </c>
      <c r="C120" s="64">
        <v>59.7977</v>
      </c>
      <c r="D120" s="63">
        <v>0.01397</v>
      </c>
      <c r="E120" s="63">
        <v>0.12728</v>
      </c>
      <c r="F120" s="63">
        <v>1.62212</v>
      </c>
      <c r="G120" s="63">
        <v>41.64512</v>
      </c>
      <c r="H120" s="63">
        <v>0.05032</v>
      </c>
      <c r="I120" s="63">
        <v>0.10723</v>
      </c>
      <c r="J120" s="63">
        <v>9.44128</v>
      </c>
      <c r="K120" s="63">
        <v>0.01062</v>
      </c>
      <c r="L120" s="63">
        <v>0.01366</v>
      </c>
      <c r="M120" s="63">
        <v>0.01009</v>
      </c>
      <c r="N120" s="63">
        <v>0.00718</v>
      </c>
      <c r="O120" s="63">
        <v>0.02092</v>
      </c>
      <c r="P120" s="63">
        <v>0.06429</v>
      </c>
      <c r="Q120" s="63">
        <v>0.01847</v>
      </c>
      <c r="R120" s="63">
        <v>0.00664</v>
      </c>
      <c r="S120" s="63">
        <v>0.01229</v>
      </c>
      <c r="T120" s="63">
        <v>0.00421</v>
      </c>
      <c r="U120" s="63">
        <v>0.00898</v>
      </c>
      <c r="V120" s="95">
        <v>0</v>
      </c>
      <c r="W120" s="63">
        <v>0.00117</v>
      </c>
      <c r="X120" s="63">
        <v>1.21644</v>
      </c>
    </row>
    <row r="121" spans="1:24" ht="12">
      <c r="A121" s="5" t="s">
        <v>47</v>
      </c>
      <c r="B121" s="63">
        <v>18693.52606</v>
      </c>
      <c r="C121" s="63">
        <v>13491.70743</v>
      </c>
      <c r="D121" s="63">
        <v>806.98547</v>
      </c>
      <c r="E121" s="63">
        <v>495.70434</v>
      </c>
      <c r="F121" s="63">
        <v>76.21828</v>
      </c>
      <c r="G121" s="63">
        <v>3511.17523</v>
      </c>
      <c r="H121" s="63">
        <v>2.64457</v>
      </c>
      <c r="I121" s="63">
        <v>22.18512</v>
      </c>
      <c r="J121" s="63">
        <v>24.65682</v>
      </c>
      <c r="K121" s="64">
        <v>12.3018</v>
      </c>
      <c r="L121" s="63">
        <v>2.35579</v>
      </c>
      <c r="M121" s="63">
        <v>3.74772</v>
      </c>
      <c r="N121" s="63">
        <v>3.48794</v>
      </c>
      <c r="O121" s="63">
        <v>4.48585</v>
      </c>
      <c r="P121" s="63">
        <v>5.16605</v>
      </c>
      <c r="Q121" s="63">
        <v>188.87497</v>
      </c>
      <c r="R121" s="63">
        <v>8.04596</v>
      </c>
      <c r="S121" s="63">
        <v>22.54416</v>
      </c>
      <c r="T121" s="63">
        <v>6.02056</v>
      </c>
      <c r="U121" s="63">
        <v>5.21802</v>
      </c>
      <c r="V121" s="95">
        <v>0</v>
      </c>
      <c r="W121" s="95">
        <v>0</v>
      </c>
      <c r="X121" s="63">
        <v>546.82447</v>
      </c>
    </row>
    <row r="122" spans="1:24" ht="12">
      <c r="A122" s="5" t="s">
        <v>48</v>
      </c>
      <c r="B122" s="63">
        <v>6302.97615</v>
      </c>
      <c r="C122" s="63">
        <v>4517.58327</v>
      </c>
      <c r="D122" s="63">
        <v>134.73408</v>
      </c>
      <c r="E122" s="63">
        <v>70.20969</v>
      </c>
      <c r="F122" s="63">
        <v>149.47892</v>
      </c>
      <c r="G122" s="63">
        <v>1420.74684</v>
      </c>
      <c r="H122" s="64">
        <v>0.9545</v>
      </c>
      <c r="I122" s="63">
        <v>0.52195</v>
      </c>
      <c r="J122" s="63">
        <v>3.86818</v>
      </c>
      <c r="K122" s="64">
        <v>2.3821</v>
      </c>
      <c r="L122" s="63">
        <v>0.18132</v>
      </c>
      <c r="M122" s="63">
        <v>0.04497</v>
      </c>
      <c r="N122" s="63">
        <v>0.02633</v>
      </c>
      <c r="O122" s="63">
        <v>0.18447</v>
      </c>
      <c r="P122" s="63">
        <v>0.10636</v>
      </c>
      <c r="Q122" s="63">
        <v>0.58828</v>
      </c>
      <c r="R122" s="63">
        <v>0.41428</v>
      </c>
      <c r="S122" s="63">
        <v>0.14445</v>
      </c>
      <c r="T122" s="63">
        <v>0.30432</v>
      </c>
      <c r="U122" s="63">
        <v>0.50184</v>
      </c>
      <c r="V122" s="95">
        <v>0</v>
      </c>
      <c r="W122" s="95">
        <v>0</v>
      </c>
      <c r="X122" s="63">
        <v>225.88548</v>
      </c>
    </row>
    <row r="123" spans="1:24" ht="12">
      <c r="A123" s="5" t="s">
        <v>49</v>
      </c>
      <c r="B123" s="63">
        <v>39001.76943</v>
      </c>
      <c r="C123" s="63">
        <v>14094.66928</v>
      </c>
      <c r="D123" s="63">
        <v>14822.86366</v>
      </c>
      <c r="E123" s="63">
        <v>175.45214</v>
      </c>
      <c r="F123" s="63">
        <v>101.42634</v>
      </c>
      <c r="G123" s="63">
        <v>9571.44344</v>
      </c>
      <c r="H123" s="63">
        <v>0.77691</v>
      </c>
      <c r="I123" s="63">
        <v>25.72752</v>
      </c>
      <c r="J123" s="64">
        <v>144.7741</v>
      </c>
      <c r="K123" s="63">
        <v>2.96688</v>
      </c>
      <c r="L123" s="63">
        <v>3.28383</v>
      </c>
      <c r="M123" s="63">
        <v>4.27005</v>
      </c>
      <c r="N123" s="63">
        <v>2.41527</v>
      </c>
      <c r="O123" s="63">
        <v>6.70869</v>
      </c>
      <c r="P123" s="63">
        <v>5.37411</v>
      </c>
      <c r="Q123" s="63">
        <v>11.67638</v>
      </c>
      <c r="R123" s="63">
        <v>13.34104</v>
      </c>
      <c r="S123" s="63">
        <v>9.75738</v>
      </c>
      <c r="T123" s="63">
        <v>1.69799</v>
      </c>
      <c r="U123" s="63">
        <v>3.14442</v>
      </c>
      <c r="V123" s="95">
        <v>0</v>
      </c>
      <c r="W123" s="95">
        <v>0</v>
      </c>
      <c r="X123" s="63">
        <v>3107.62275</v>
      </c>
    </row>
    <row r="124" spans="1:24" ht="12">
      <c r="A124" s="5" t="s">
        <v>50</v>
      </c>
      <c r="B124" s="64">
        <v>11848.3275</v>
      </c>
      <c r="C124" s="64">
        <v>4697.2675</v>
      </c>
      <c r="D124" s="64">
        <v>10.0025</v>
      </c>
      <c r="E124" s="64">
        <v>2183.1125</v>
      </c>
      <c r="F124" s="64">
        <v>53.3675</v>
      </c>
      <c r="G124" s="62">
        <v>4855.255</v>
      </c>
      <c r="H124" s="44">
        <v>1.94</v>
      </c>
      <c r="I124" s="64">
        <v>1.6525</v>
      </c>
      <c r="J124" s="62">
        <v>6.845</v>
      </c>
      <c r="K124" s="64">
        <v>0.2975</v>
      </c>
      <c r="L124" s="64">
        <v>0.0975</v>
      </c>
      <c r="M124" s="64">
        <v>0.2025</v>
      </c>
      <c r="N124" s="64">
        <v>0.0275</v>
      </c>
      <c r="O124" s="62">
        <v>0.095</v>
      </c>
      <c r="P124" s="64">
        <v>0.2475</v>
      </c>
      <c r="Q124" s="44">
        <v>37.06</v>
      </c>
      <c r="R124" s="44">
        <v>0.16</v>
      </c>
      <c r="S124" s="62">
        <v>0.505</v>
      </c>
      <c r="T124" s="64">
        <v>0.0875</v>
      </c>
      <c r="U124" s="62">
        <v>0.105</v>
      </c>
      <c r="V124" s="95">
        <v>0</v>
      </c>
      <c r="W124" s="95">
        <v>0</v>
      </c>
      <c r="X124" s="62">
        <v>674.275</v>
      </c>
    </row>
    <row r="125" spans="1:24" ht="12">
      <c r="A125" s="5" t="s">
        <v>51</v>
      </c>
      <c r="B125" s="64">
        <v>27695.4669</v>
      </c>
      <c r="C125" s="63">
        <v>11765.72552</v>
      </c>
      <c r="D125" s="63">
        <v>4061.70526</v>
      </c>
      <c r="E125" s="63">
        <v>1069.73309</v>
      </c>
      <c r="F125" s="63">
        <v>4722.30936</v>
      </c>
      <c r="G125" s="63">
        <v>5287.65718</v>
      </c>
      <c r="H125" s="63">
        <v>2.55553</v>
      </c>
      <c r="I125" s="63">
        <v>759.37481</v>
      </c>
      <c r="J125" s="64">
        <v>12.6042</v>
      </c>
      <c r="K125" s="63">
        <v>0.63642</v>
      </c>
      <c r="L125" s="63">
        <v>1.08365</v>
      </c>
      <c r="M125" s="64">
        <v>1.0572</v>
      </c>
      <c r="N125" s="63">
        <v>2.23508</v>
      </c>
      <c r="O125" s="63">
        <v>1.96257</v>
      </c>
      <c r="P125" s="63">
        <v>1.37099</v>
      </c>
      <c r="Q125" s="63">
        <v>1.73465</v>
      </c>
      <c r="R125" s="63">
        <v>1.03948</v>
      </c>
      <c r="S125" s="63">
        <v>1.25786</v>
      </c>
      <c r="T125" s="64">
        <v>0.3122</v>
      </c>
      <c r="U125" s="63">
        <v>1.01384</v>
      </c>
      <c r="V125" s="63">
        <v>0.09575</v>
      </c>
      <c r="W125" s="63">
        <v>0.00225</v>
      </c>
      <c r="X125" s="63">
        <v>1020.62402</v>
      </c>
    </row>
    <row r="126" spans="1:24" ht="12">
      <c r="A126" s="5" t="s">
        <v>52</v>
      </c>
      <c r="B126" s="63">
        <v>1916.75427</v>
      </c>
      <c r="C126" s="64">
        <v>1152.9275</v>
      </c>
      <c r="D126" s="63">
        <v>268.38357</v>
      </c>
      <c r="E126" s="63">
        <v>4.95095</v>
      </c>
      <c r="F126" s="63">
        <v>16.29559</v>
      </c>
      <c r="G126" s="63">
        <v>470.72402</v>
      </c>
      <c r="H126" s="63">
        <v>0.13412</v>
      </c>
      <c r="I126" s="95">
        <v>0</v>
      </c>
      <c r="J126" s="64">
        <v>2.9848</v>
      </c>
      <c r="K126" s="63">
        <v>0.05522</v>
      </c>
      <c r="L126" s="63">
        <v>0.00544</v>
      </c>
      <c r="M126" s="63">
        <v>0.00428</v>
      </c>
      <c r="N126" s="64">
        <v>0.0376</v>
      </c>
      <c r="O126" s="63">
        <v>0.04649</v>
      </c>
      <c r="P126" s="63">
        <v>0.02057</v>
      </c>
      <c r="Q126" s="63">
        <v>0.01396</v>
      </c>
      <c r="R126" s="63">
        <v>0.05633</v>
      </c>
      <c r="S126" s="63">
        <v>0.06506</v>
      </c>
      <c r="T126" s="64">
        <v>0.0285</v>
      </c>
      <c r="U126" s="63">
        <v>0.02027</v>
      </c>
      <c r="V126" s="95">
        <v>0</v>
      </c>
      <c r="W126" s="95">
        <v>0</v>
      </c>
      <c r="X126" s="63">
        <v>30.31214</v>
      </c>
    </row>
    <row r="127" spans="1:24" ht="12">
      <c r="A127" s="5" t="s">
        <v>53</v>
      </c>
      <c r="B127" s="64">
        <v>4348.8471</v>
      </c>
      <c r="C127" s="63">
        <v>1227.30399</v>
      </c>
      <c r="D127" s="63">
        <v>407.86705</v>
      </c>
      <c r="E127" s="63">
        <v>18.94905</v>
      </c>
      <c r="F127" s="63">
        <v>10.37242</v>
      </c>
      <c r="G127" s="63">
        <v>1424.98514</v>
      </c>
      <c r="H127" s="63">
        <v>0.04563</v>
      </c>
      <c r="I127" s="63">
        <v>3.53761</v>
      </c>
      <c r="J127" s="63">
        <v>1246.42049</v>
      </c>
      <c r="K127" s="63">
        <v>0.16859</v>
      </c>
      <c r="L127" s="63">
        <v>0.01769</v>
      </c>
      <c r="M127" s="63">
        <v>0.03312</v>
      </c>
      <c r="N127" s="63">
        <v>0.58613</v>
      </c>
      <c r="O127" s="63">
        <v>0.34097</v>
      </c>
      <c r="P127" s="63">
        <v>0.05448</v>
      </c>
      <c r="Q127" s="63">
        <v>2.25407</v>
      </c>
      <c r="R127" s="63">
        <v>4.49587</v>
      </c>
      <c r="S127" s="63">
        <v>1.11951</v>
      </c>
      <c r="T127" s="63">
        <v>0.14548</v>
      </c>
      <c r="U127" s="64">
        <v>0.1498</v>
      </c>
      <c r="V127" s="95">
        <v>0</v>
      </c>
      <c r="W127" s="95">
        <v>0</v>
      </c>
      <c r="X127" s="63">
        <v>178.95195</v>
      </c>
    </row>
    <row r="128" spans="1:24" ht="12">
      <c r="A128" s="5" t="s">
        <v>54</v>
      </c>
      <c r="B128" s="64">
        <v>5111.7195</v>
      </c>
      <c r="C128" s="64">
        <v>2674.5475</v>
      </c>
      <c r="D128" s="62">
        <v>0.506</v>
      </c>
      <c r="E128" s="63">
        <v>22.55975</v>
      </c>
      <c r="F128" s="63">
        <v>21.08575</v>
      </c>
      <c r="G128" s="63">
        <v>2207.18425</v>
      </c>
      <c r="H128" s="63">
        <v>2.04525</v>
      </c>
      <c r="I128" s="63">
        <v>0.60075</v>
      </c>
      <c r="J128" s="63">
        <v>47.31125</v>
      </c>
      <c r="K128" s="63">
        <v>0.06475</v>
      </c>
      <c r="L128" s="63">
        <v>0.08575</v>
      </c>
      <c r="M128" s="63">
        <v>0.50775</v>
      </c>
      <c r="N128" s="63">
        <v>129.79425</v>
      </c>
      <c r="O128" s="62">
        <v>0.082</v>
      </c>
      <c r="P128" s="63">
        <v>2.45425</v>
      </c>
      <c r="Q128" s="63">
        <v>1.39775</v>
      </c>
      <c r="R128" s="64">
        <v>0.2695</v>
      </c>
      <c r="S128" s="63">
        <v>0.56825</v>
      </c>
      <c r="T128" s="64">
        <v>0.3065</v>
      </c>
      <c r="U128" s="63">
        <v>0.34825</v>
      </c>
      <c r="V128" s="95">
        <v>0</v>
      </c>
      <c r="W128" s="95">
        <v>0</v>
      </c>
      <c r="X128" s="63">
        <v>160.49625</v>
      </c>
    </row>
    <row r="129" spans="1:24" ht="12">
      <c r="A129" s="5" t="s">
        <v>55</v>
      </c>
      <c r="B129" s="63">
        <v>4992.33099</v>
      </c>
      <c r="C129" s="63">
        <v>3408.52341</v>
      </c>
      <c r="D129" s="63">
        <v>14.00717</v>
      </c>
      <c r="E129" s="63">
        <v>78.29189</v>
      </c>
      <c r="F129" s="63">
        <v>148.49871</v>
      </c>
      <c r="G129" s="63">
        <v>1294.91201</v>
      </c>
      <c r="H129" s="63">
        <v>2.11705</v>
      </c>
      <c r="I129" s="63">
        <v>3.64629</v>
      </c>
      <c r="J129" s="63">
        <v>24.80578</v>
      </c>
      <c r="K129" s="63">
        <v>1.09653</v>
      </c>
      <c r="L129" s="63">
        <v>0.36476</v>
      </c>
      <c r="M129" s="64">
        <v>0.4442</v>
      </c>
      <c r="N129" s="63">
        <v>8.23227</v>
      </c>
      <c r="O129" s="64">
        <v>1.4318</v>
      </c>
      <c r="P129" s="63">
        <v>2.78038</v>
      </c>
      <c r="Q129" s="63">
        <v>0.11601</v>
      </c>
      <c r="R129" s="63">
        <v>1.37458</v>
      </c>
      <c r="S129" s="63">
        <v>0.99691</v>
      </c>
      <c r="T129" s="63">
        <v>0.42705</v>
      </c>
      <c r="U129" s="63">
        <v>0.26416</v>
      </c>
      <c r="V129" s="63">
        <v>1E-05</v>
      </c>
      <c r="W129" s="63">
        <v>3E-05</v>
      </c>
      <c r="X129" s="63">
        <v>270.13366</v>
      </c>
    </row>
    <row r="130" spans="1:24" ht="12">
      <c r="A130" s="5" t="s">
        <v>56</v>
      </c>
      <c r="B130" s="63">
        <v>54996.66199</v>
      </c>
      <c r="C130" s="63">
        <v>26930.16793</v>
      </c>
      <c r="D130" s="64">
        <v>3062.3266</v>
      </c>
      <c r="E130" s="63">
        <v>243.00344</v>
      </c>
      <c r="F130" s="63">
        <v>4263.44363</v>
      </c>
      <c r="G130" s="63">
        <v>20248.08276</v>
      </c>
      <c r="H130" s="63">
        <v>19.35427</v>
      </c>
      <c r="I130" s="63">
        <v>22.26568</v>
      </c>
      <c r="J130" s="63">
        <v>158.62416</v>
      </c>
      <c r="K130" s="63">
        <v>9.01006</v>
      </c>
      <c r="L130" s="63">
        <v>1.88832</v>
      </c>
      <c r="M130" s="63">
        <v>0.13883</v>
      </c>
      <c r="N130" s="63">
        <v>1.48082</v>
      </c>
      <c r="O130" s="63">
        <v>3.74714</v>
      </c>
      <c r="P130" s="63">
        <v>2.54489</v>
      </c>
      <c r="Q130" s="63">
        <v>7.22545</v>
      </c>
      <c r="R130" s="63">
        <v>6.64856</v>
      </c>
      <c r="S130" s="63">
        <v>10.15555</v>
      </c>
      <c r="T130" s="63">
        <v>3.14356</v>
      </c>
      <c r="U130" s="62">
        <v>2.309</v>
      </c>
      <c r="V130" s="63">
        <v>1.10133</v>
      </c>
      <c r="W130" s="95">
        <v>0</v>
      </c>
      <c r="X130" s="63">
        <v>957.33159</v>
      </c>
    </row>
    <row r="131" spans="1:24" ht="12">
      <c r="A131" s="5" t="s">
        <v>131</v>
      </c>
      <c r="B131" s="63">
        <v>5206.29634</v>
      </c>
      <c r="C131" s="63">
        <v>2756.75477</v>
      </c>
      <c r="D131" s="63">
        <v>841.79953</v>
      </c>
      <c r="E131" s="63">
        <v>391.17163</v>
      </c>
      <c r="F131" s="63">
        <v>19.31784</v>
      </c>
      <c r="G131" s="63">
        <v>1040.33566</v>
      </c>
      <c r="H131" s="63">
        <v>1.36469</v>
      </c>
      <c r="I131" s="63">
        <v>1.09208</v>
      </c>
      <c r="J131" s="63">
        <v>149.15348</v>
      </c>
      <c r="K131" s="63">
        <v>0.21378</v>
      </c>
      <c r="L131" s="63">
        <v>0.08097</v>
      </c>
      <c r="M131" s="63">
        <v>0.10653</v>
      </c>
      <c r="N131" s="63">
        <v>0.02524</v>
      </c>
      <c r="O131" s="95">
        <v>0</v>
      </c>
      <c r="P131" s="95">
        <v>0</v>
      </c>
      <c r="Q131" s="63">
        <v>3.40011</v>
      </c>
      <c r="R131" s="64">
        <v>0.2411</v>
      </c>
      <c r="S131" s="63">
        <v>0.53447</v>
      </c>
      <c r="T131" s="95">
        <v>0</v>
      </c>
      <c r="U131" s="63">
        <v>0.70447</v>
      </c>
      <c r="V131" s="95">
        <v>0</v>
      </c>
      <c r="W131" s="95">
        <v>0</v>
      </c>
      <c r="X131" s="64">
        <v>240.5433</v>
      </c>
    </row>
    <row r="132" spans="1:24" ht="12">
      <c r="A132" s="5" t="s">
        <v>132</v>
      </c>
      <c r="B132" s="63">
        <v>5071.68183</v>
      </c>
      <c r="C132" s="63">
        <v>4023.11805</v>
      </c>
      <c r="D132" s="63">
        <v>0.03035</v>
      </c>
      <c r="E132" s="63">
        <v>114.33854</v>
      </c>
      <c r="F132" s="63">
        <v>222.91101</v>
      </c>
      <c r="G132" s="63">
        <v>677.69771</v>
      </c>
      <c r="H132" s="64">
        <v>1.3773</v>
      </c>
      <c r="I132" s="63">
        <v>4.68197</v>
      </c>
      <c r="J132" s="63">
        <v>3.92759</v>
      </c>
      <c r="K132" s="63">
        <v>0.99618</v>
      </c>
      <c r="L132" s="64">
        <v>0.3222</v>
      </c>
      <c r="M132" s="63">
        <v>0.75393</v>
      </c>
      <c r="N132" s="64">
        <v>0.1793</v>
      </c>
      <c r="O132" s="63">
        <v>1.89957</v>
      </c>
      <c r="P132" s="63">
        <v>0.98407</v>
      </c>
      <c r="Q132" s="63">
        <v>7.66373</v>
      </c>
      <c r="R132" s="63">
        <v>0.12139</v>
      </c>
      <c r="S132" s="63">
        <v>1.61346</v>
      </c>
      <c r="T132" s="64">
        <v>8.3374</v>
      </c>
      <c r="U132" s="63">
        <v>0.72807</v>
      </c>
      <c r="V132" s="95">
        <v>0</v>
      </c>
      <c r="W132" s="95">
        <v>0</v>
      </c>
      <c r="X132" s="62">
        <v>76.817</v>
      </c>
    </row>
    <row r="133" spans="1:24" ht="12">
      <c r="A133" s="5" t="s">
        <v>133</v>
      </c>
      <c r="B133" s="63">
        <v>62356.77311</v>
      </c>
      <c r="C133" s="63">
        <v>30579.79549</v>
      </c>
      <c r="D133" s="64">
        <v>4681.4525</v>
      </c>
      <c r="E133" s="63">
        <v>1006.84368</v>
      </c>
      <c r="F133" s="63">
        <v>1086.36207</v>
      </c>
      <c r="G133" s="63">
        <v>23918.26044</v>
      </c>
      <c r="H133" s="63">
        <v>72.80642</v>
      </c>
      <c r="I133" s="63">
        <v>5.65489</v>
      </c>
      <c r="J133" s="63">
        <v>990.41847</v>
      </c>
      <c r="K133" s="63">
        <v>0.29731</v>
      </c>
      <c r="L133" s="63">
        <v>0.50328</v>
      </c>
      <c r="M133" s="63">
        <v>0.71106</v>
      </c>
      <c r="N133" s="63">
        <v>0.46706</v>
      </c>
      <c r="O133" s="63">
        <v>1.27758</v>
      </c>
      <c r="P133" s="63">
        <v>8.98589</v>
      </c>
      <c r="Q133" s="63">
        <v>0.48407</v>
      </c>
      <c r="R133" s="63">
        <v>0.45076</v>
      </c>
      <c r="S133" s="63">
        <v>0.70239</v>
      </c>
      <c r="T133" s="63">
        <v>0.17171</v>
      </c>
      <c r="U133" s="63">
        <v>0.92379</v>
      </c>
      <c r="V133" s="95">
        <v>0</v>
      </c>
      <c r="W133" s="63">
        <v>0.20424</v>
      </c>
      <c r="X133" s="63">
        <v>3454.16582</v>
      </c>
    </row>
    <row r="135" ht="12">
      <c r="A135" s="2" t="s">
        <v>71</v>
      </c>
    </row>
    <row r="136" spans="1:2" ht="12">
      <c r="A136" s="2" t="s">
        <v>29</v>
      </c>
      <c r="B136" s="2" t="s">
        <v>58</v>
      </c>
    </row>
    <row r="138" spans="1:2" ht="12">
      <c r="A138" s="2" t="s">
        <v>28</v>
      </c>
      <c r="B138" s="24" t="s">
        <v>120</v>
      </c>
    </row>
    <row r="139" spans="1:2" ht="12">
      <c r="A139" s="2" t="s">
        <v>4</v>
      </c>
      <c r="B139" s="2" t="s">
        <v>118</v>
      </c>
    </row>
    <row r="140" spans="1:2" ht="12">
      <c r="A140" s="2" t="s">
        <v>6</v>
      </c>
      <c r="B140" s="2">
        <v>2013</v>
      </c>
    </row>
    <row r="142" spans="1:24" ht="52.5" customHeight="1">
      <c r="A142" s="66" t="s">
        <v>121</v>
      </c>
      <c r="B142" s="67" t="s">
        <v>76</v>
      </c>
      <c r="C142" s="67" t="s">
        <v>77</v>
      </c>
      <c r="D142" s="67" t="s">
        <v>78</v>
      </c>
      <c r="E142" s="67" t="s">
        <v>79</v>
      </c>
      <c r="F142" s="67" t="s">
        <v>80</v>
      </c>
      <c r="G142" s="67" t="s">
        <v>81</v>
      </c>
      <c r="H142" s="67" t="s">
        <v>73</v>
      </c>
      <c r="I142" s="67" t="s">
        <v>82</v>
      </c>
      <c r="J142" s="67" t="s">
        <v>83</v>
      </c>
      <c r="K142" s="67" t="s">
        <v>84</v>
      </c>
      <c r="L142" s="67" t="s">
        <v>85</v>
      </c>
      <c r="M142" s="67" t="s">
        <v>86</v>
      </c>
      <c r="N142" s="67" t="s">
        <v>87</v>
      </c>
      <c r="O142" s="67" t="s">
        <v>88</v>
      </c>
      <c r="P142" s="67" t="s">
        <v>89</v>
      </c>
      <c r="Q142" s="67" t="s">
        <v>90</v>
      </c>
      <c r="R142" s="67" t="s">
        <v>91</v>
      </c>
      <c r="S142" s="67" t="s">
        <v>92</v>
      </c>
      <c r="T142" s="67" t="s">
        <v>93</v>
      </c>
      <c r="U142" s="67" t="s">
        <v>94</v>
      </c>
      <c r="V142" s="67" t="s">
        <v>95</v>
      </c>
      <c r="W142" s="67" t="s">
        <v>96</v>
      </c>
      <c r="X142" s="67" t="s">
        <v>74</v>
      </c>
    </row>
    <row r="143" spans="1:24" ht="12">
      <c r="A143" s="5" t="s">
        <v>122</v>
      </c>
      <c r="B143" s="64">
        <v>236177.3557</v>
      </c>
      <c r="C143" s="63">
        <v>192505.07007</v>
      </c>
      <c r="D143" s="63">
        <v>889.07658</v>
      </c>
      <c r="E143" s="63">
        <v>13035.58873</v>
      </c>
      <c r="F143" s="63">
        <v>7826.63513</v>
      </c>
      <c r="G143" s="63">
        <v>11812.78944</v>
      </c>
      <c r="H143" s="63">
        <v>1045.60672</v>
      </c>
      <c r="I143" s="63">
        <v>664.64056</v>
      </c>
      <c r="J143" s="63">
        <v>5436.01192</v>
      </c>
      <c r="K143" s="63">
        <v>134.51709</v>
      </c>
      <c r="L143" s="63">
        <v>91.31963</v>
      </c>
      <c r="M143" s="63">
        <v>51.36777</v>
      </c>
      <c r="N143" s="63">
        <v>62.62081</v>
      </c>
      <c r="O143" s="63">
        <v>127.98312</v>
      </c>
      <c r="P143" s="63">
        <v>184.69642</v>
      </c>
      <c r="Q143" s="63">
        <v>241.73264</v>
      </c>
      <c r="R143" s="63">
        <v>87.52983</v>
      </c>
      <c r="S143" s="63">
        <v>1869.70079</v>
      </c>
      <c r="T143" s="63">
        <v>42.77663</v>
      </c>
      <c r="U143" s="63">
        <v>66.14296</v>
      </c>
      <c r="V143" s="64">
        <v>1.5248</v>
      </c>
      <c r="W143" s="63">
        <v>0.02405</v>
      </c>
      <c r="X143" s="63">
        <v>9707.45227</v>
      </c>
    </row>
    <row r="144" spans="1:24" ht="12">
      <c r="A144" s="5" t="s">
        <v>123</v>
      </c>
      <c r="B144" s="63">
        <v>234516.06254</v>
      </c>
      <c r="C144" s="63">
        <v>191260.86598</v>
      </c>
      <c r="D144" s="63">
        <v>888.72567</v>
      </c>
      <c r="E144" s="63">
        <v>12765.68076</v>
      </c>
      <c r="F144" s="63">
        <v>7807.53937</v>
      </c>
      <c r="G144" s="63">
        <v>11727.08227</v>
      </c>
      <c r="H144" s="63">
        <v>1027.37438</v>
      </c>
      <c r="I144" s="63">
        <v>661.17092</v>
      </c>
      <c r="J144" s="63">
        <v>5419.38823</v>
      </c>
      <c r="K144" s="63">
        <v>134.35392</v>
      </c>
      <c r="L144" s="63">
        <v>90.95508</v>
      </c>
      <c r="M144" s="63">
        <v>51.23873</v>
      </c>
      <c r="N144" s="63">
        <v>62.32828</v>
      </c>
      <c r="O144" s="63">
        <v>127.35069</v>
      </c>
      <c r="P144" s="63">
        <v>184.16201</v>
      </c>
      <c r="Q144" s="63">
        <v>241.20557</v>
      </c>
      <c r="R144" s="63">
        <v>87.28728</v>
      </c>
      <c r="S144" s="63">
        <v>1869.39515</v>
      </c>
      <c r="T144" s="63">
        <v>42.66806</v>
      </c>
      <c r="U144" s="63">
        <v>65.74671</v>
      </c>
      <c r="V144" s="63">
        <v>1.51943</v>
      </c>
      <c r="W144" s="63">
        <v>0.02405</v>
      </c>
      <c r="X144" s="63">
        <v>9650.39822</v>
      </c>
    </row>
    <row r="145" spans="1:24" ht="12">
      <c r="A145" s="5" t="s">
        <v>30</v>
      </c>
      <c r="B145" s="63">
        <v>5698.71083</v>
      </c>
      <c r="C145" s="63">
        <v>3569.96213</v>
      </c>
      <c r="D145" s="64">
        <v>0.4933</v>
      </c>
      <c r="E145" s="63">
        <v>1423.81918</v>
      </c>
      <c r="F145" s="63">
        <v>96.87559</v>
      </c>
      <c r="G145" s="64">
        <v>314.5513</v>
      </c>
      <c r="H145" s="63">
        <v>27.73968</v>
      </c>
      <c r="I145" s="63">
        <v>15.78964</v>
      </c>
      <c r="J145" s="63">
        <v>92.77351</v>
      </c>
      <c r="K145" s="63">
        <v>2.85412</v>
      </c>
      <c r="L145" s="63">
        <v>11.96407</v>
      </c>
      <c r="M145" s="63">
        <v>4.59026</v>
      </c>
      <c r="N145" s="63">
        <v>1.66403</v>
      </c>
      <c r="O145" s="63">
        <v>11.30233</v>
      </c>
      <c r="P145" s="63">
        <v>12.57747</v>
      </c>
      <c r="Q145" s="63">
        <v>15.85648</v>
      </c>
      <c r="R145" s="63">
        <v>3.99727</v>
      </c>
      <c r="S145" s="63">
        <v>87.69595</v>
      </c>
      <c r="T145" s="63">
        <v>1.08725</v>
      </c>
      <c r="U145" s="63">
        <v>3.11728</v>
      </c>
      <c r="V145" s="95">
        <v>0</v>
      </c>
      <c r="W145" s="95">
        <v>0</v>
      </c>
      <c r="X145" s="63">
        <v>229.86164</v>
      </c>
    </row>
    <row r="146" spans="1:24" ht="12">
      <c r="A146" s="5" t="s">
        <v>31</v>
      </c>
      <c r="B146" s="63">
        <v>2630.22036</v>
      </c>
      <c r="C146" s="63">
        <v>2240.78217</v>
      </c>
      <c r="D146" s="63">
        <v>1.02416</v>
      </c>
      <c r="E146" s="63">
        <v>12.01751</v>
      </c>
      <c r="F146" s="63">
        <v>329.73255</v>
      </c>
      <c r="G146" s="63">
        <v>0.46813</v>
      </c>
      <c r="H146" s="64">
        <v>2.0514</v>
      </c>
      <c r="I146" s="63">
        <v>2.69125</v>
      </c>
      <c r="J146" s="63">
        <v>38.15642</v>
      </c>
      <c r="K146" s="63">
        <v>0.24552</v>
      </c>
      <c r="L146" s="63">
        <v>0.19945</v>
      </c>
      <c r="M146" s="63">
        <v>0.18053</v>
      </c>
      <c r="N146" s="63">
        <v>0.09522</v>
      </c>
      <c r="O146" s="63">
        <v>0.28576</v>
      </c>
      <c r="P146" s="63">
        <v>0.32395</v>
      </c>
      <c r="Q146" s="63">
        <v>0.32861</v>
      </c>
      <c r="R146" s="63">
        <v>1.16021</v>
      </c>
      <c r="S146" s="63">
        <v>0.26322</v>
      </c>
      <c r="T146" s="63">
        <v>0.10517</v>
      </c>
      <c r="U146" s="63">
        <v>0.10914</v>
      </c>
      <c r="V146" s="95">
        <v>0</v>
      </c>
      <c r="W146" s="95">
        <v>0</v>
      </c>
      <c r="X146" s="63">
        <v>1270.88138</v>
      </c>
    </row>
    <row r="147" spans="1:24" ht="12">
      <c r="A147" s="5" t="s">
        <v>32</v>
      </c>
      <c r="B147" s="63">
        <v>5733.96409</v>
      </c>
      <c r="C147" s="63">
        <v>4171.20773</v>
      </c>
      <c r="D147" s="63">
        <v>21.48899</v>
      </c>
      <c r="E147" s="63">
        <v>423.51547</v>
      </c>
      <c r="F147" s="63">
        <v>211.41337</v>
      </c>
      <c r="G147" s="63">
        <v>286.02956</v>
      </c>
      <c r="H147" s="64">
        <v>38.4409</v>
      </c>
      <c r="I147" s="63">
        <v>37.61673</v>
      </c>
      <c r="J147" s="63">
        <v>313.23928</v>
      </c>
      <c r="K147" s="63">
        <v>5.22605</v>
      </c>
      <c r="L147" s="63">
        <v>5.89465</v>
      </c>
      <c r="M147" s="63">
        <v>2.05537</v>
      </c>
      <c r="N147" s="63">
        <v>5.93365</v>
      </c>
      <c r="O147" s="63">
        <v>5.48586</v>
      </c>
      <c r="P147" s="63">
        <v>10.32062</v>
      </c>
      <c r="Q147" s="63">
        <v>6.39762</v>
      </c>
      <c r="R147" s="63">
        <v>3.76005</v>
      </c>
      <c r="S147" s="63">
        <v>183.90161</v>
      </c>
      <c r="T147" s="63">
        <v>1.03802</v>
      </c>
      <c r="U147" s="63">
        <v>0.99856</v>
      </c>
      <c r="V147" s="95">
        <v>0</v>
      </c>
      <c r="W147" s="95">
        <v>0</v>
      </c>
      <c r="X147" s="63">
        <v>143.55967</v>
      </c>
    </row>
    <row r="148" spans="1:24" ht="12">
      <c r="A148" s="5" t="s">
        <v>33</v>
      </c>
      <c r="B148" s="63">
        <v>5673.60424</v>
      </c>
      <c r="C148" s="63">
        <v>4543.64555</v>
      </c>
      <c r="D148" s="63">
        <v>51.25857</v>
      </c>
      <c r="E148" s="63">
        <v>49.26539</v>
      </c>
      <c r="F148" s="63">
        <v>83.04208</v>
      </c>
      <c r="G148" s="63">
        <v>209.38614</v>
      </c>
      <c r="H148" s="63">
        <v>14.18133</v>
      </c>
      <c r="I148" s="63">
        <v>9.48983</v>
      </c>
      <c r="J148" s="63">
        <v>688.10882</v>
      </c>
      <c r="K148" s="63">
        <v>0.63601</v>
      </c>
      <c r="L148" s="63">
        <v>0.60459</v>
      </c>
      <c r="M148" s="63">
        <v>0.45578</v>
      </c>
      <c r="N148" s="63">
        <v>1.00855</v>
      </c>
      <c r="O148" s="63">
        <v>1.17636</v>
      </c>
      <c r="P148" s="63">
        <v>1.87078</v>
      </c>
      <c r="Q148" s="63">
        <v>4.25525</v>
      </c>
      <c r="R148" s="63">
        <v>1.30059</v>
      </c>
      <c r="S148" s="63">
        <v>12.61636</v>
      </c>
      <c r="T148" s="63">
        <v>0.45868</v>
      </c>
      <c r="U148" s="63">
        <v>0.84359</v>
      </c>
      <c r="V148" s="95">
        <v>0</v>
      </c>
      <c r="W148" s="95">
        <v>0</v>
      </c>
      <c r="X148" s="63">
        <v>99.66026</v>
      </c>
    </row>
    <row r="149" spans="1:24" ht="12">
      <c r="A149" s="5" t="s">
        <v>124</v>
      </c>
      <c r="B149" s="63">
        <v>36697.55653</v>
      </c>
      <c r="C149" s="63">
        <v>29512.24312</v>
      </c>
      <c r="D149" s="64">
        <v>93.0372</v>
      </c>
      <c r="E149" s="63">
        <v>1721.82674</v>
      </c>
      <c r="F149" s="63">
        <v>2787.21626</v>
      </c>
      <c r="G149" s="63">
        <v>1087.41717</v>
      </c>
      <c r="H149" s="63">
        <v>88.02717</v>
      </c>
      <c r="I149" s="64">
        <v>143.2177</v>
      </c>
      <c r="J149" s="63">
        <v>920.82802</v>
      </c>
      <c r="K149" s="63">
        <v>10.79767</v>
      </c>
      <c r="L149" s="63">
        <v>34.01742</v>
      </c>
      <c r="M149" s="63">
        <v>7.09837</v>
      </c>
      <c r="N149" s="63">
        <v>6.25172</v>
      </c>
      <c r="O149" s="63">
        <v>49.37961</v>
      </c>
      <c r="P149" s="63">
        <v>4.05034</v>
      </c>
      <c r="Q149" s="63">
        <v>17.50096</v>
      </c>
      <c r="R149" s="63">
        <v>12.31637</v>
      </c>
      <c r="S149" s="63">
        <v>154.92028</v>
      </c>
      <c r="T149" s="63">
        <v>17.48042</v>
      </c>
      <c r="U149" s="63">
        <v>29.92999</v>
      </c>
      <c r="V149" s="95">
        <v>0</v>
      </c>
      <c r="W149" s="95">
        <v>0</v>
      </c>
      <c r="X149" s="63">
        <v>1044.70275</v>
      </c>
    </row>
    <row r="150" spans="1:24" ht="12">
      <c r="A150" s="5" t="s">
        <v>34</v>
      </c>
      <c r="B150" s="63">
        <v>763.03462</v>
      </c>
      <c r="C150" s="63">
        <v>629.07318</v>
      </c>
      <c r="D150" s="63">
        <v>0.24264</v>
      </c>
      <c r="E150" s="63">
        <v>24.91702</v>
      </c>
      <c r="F150" s="44">
        <v>7.88</v>
      </c>
      <c r="G150" s="63">
        <v>46.92331</v>
      </c>
      <c r="H150" s="63">
        <v>3.08664</v>
      </c>
      <c r="I150" s="63">
        <v>6.92532</v>
      </c>
      <c r="J150" s="63">
        <v>23.57714</v>
      </c>
      <c r="K150" s="63">
        <v>1.70054</v>
      </c>
      <c r="L150" s="63">
        <v>0.11738</v>
      </c>
      <c r="M150" s="63">
        <v>0.07988</v>
      </c>
      <c r="N150" s="63">
        <v>5.44166</v>
      </c>
      <c r="O150" s="63">
        <v>0.76876</v>
      </c>
      <c r="P150" s="63">
        <v>0.41654</v>
      </c>
      <c r="Q150" s="63">
        <v>6.33328</v>
      </c>
      <c r="R150" s="63">
        <v>0.65909</v>
      </c>
      <c r="S150" s="63">
        <v>4.34168</v>
      </c>
      <c r="T150" s="63">
        <v>0.27563</v>
      </c>
      <c r="U150" s="63">
        <v>0.27493</v>
      </c>
      <c r="V150" s="95">
        <v>0</v>
      </c>
      <c r="W150" s="95">
        <v>0</v>
      </c>
      <c r="X150" s="63">
        <v>28.60652</v>
      </c>
    </row>
    <row r="151" spans="1:24" ht="12">
      <c r="A151" s="5" t="s">
        <v>35</v>
      </c>
      <c r="B151" s="63">
        <v>7040.02086</v>
      </c>
      <c r="C151" s="63">
        <v>6689.99904</v>
      </c>
      <c r="D151" s="63">
        <v>1.33854</v>
      </c>
      <c r="E151" s="63">
        <v>14.44264</v>
      </c>
      <c r="F151" s="62">
        <v>122.499</v>
      </c>
      <c r="G151" s="64">
        <v>120.1577</v>
      </c>
      <c r="H151" s="63">
        <v>4.03314</v>
      </c>
      <c r="I151" s="64">
        <v>7.3022</v>
      </c>
      <c r="J151" s="64">
        <v>33.0792</v>
      </c>
      <c r="K151" s="63">
        <v>0.97296</v>
      </c>
      <c r="L151" s="63">
        <v>0.78744</v>
      </c>
      <c r="M151" s="63">
        <v>0.11135</v>
      </c>
      <c r="N151" s="63">
        <v>0.15181</v>
      </c>
      <c r="O151" s="63">
        <v>0.69503</v>
      </c>
      <c r="P151" s="63">
        <v>0.50192</v>
      </c>
      <c r="Q151" s="63">
        <v>1.43511</v>
      </c>
      <c r="R151" s="63">
        <v>0.64728</v>
      </c>
      <c r="S151" s="63">
        <v>41.34388</v>
      </c>
      <c r="T151" s="63">
        <v>0.23224</v>
      </c>
      <c r="U151" s="63">
        <v>0.29038</v>
      </c>
      <c r="V151" s="95">
        <v>0</v>
      </c>
      <c r="W151" s="95">
        <v>0</v>
      </c>
      <c r="X151" s="63">
        <v>95.64414</v>
      </c>
    </row>
    <row r="152" spans="1:24" ht="12">
      <c r="A152" s="5" t="s">
        <v>36</v>
      </c>
      <c r="B152" s="63">
        <v>4563.19914</v>
      </c>
      <c r="C152" s="63">
        <v>3723.24478</v>
      </c>
      <c r="D152" s="63">
        <v>5.84575</v>
      </c>
      <c r="E152" s="63">
        <v>197.06384</v>
      </c>
      <c r="F152" s="63">
        <v>141.36822</v>
      </c>
      <c r="G152" s="63">
        <v>341.57356</v>
      </c>
      <c r="H152" s="63">
        <v>1.57046</v>
      </c>
      <c r="I152" s="63">
        <v>0.81354</v>
      </c>
      <c r="J152" s="63">
        <v>132.85698</v>
      </c>
      <c r="K152" s="63">
        <v>1.57046</v>
      </c>
      <c r="L152" s="63">
        <v>1.01302</v>
      </c>
      <c r="M152" s="63">
        <v>1.16637</v>
      </c>
      <c r="N152" s="63">
        <v>0.12008</v>
      </c>
      <c r="O152" s="63">
        <v>2.61921</v>
      </c>
      <c r="P152" s="64">
        <v>1.2255</v>
      </c>
      <c r="Q152" s="63">
        <v>3.23871</v>
      </c>
      <c r="R152" s="63">
        <v>1.43338</v>
      </c>
      <c r="S152" s="63">
        <v>2.74241</v>
      </c>
      <c r="T152" s="63">
        <v>0.54694</v>
      </c>
      <c r="U152" s="63">
        <v>2.37532</v>
      </c>
      <c r="V152" s="63">
        <v>0.81063</v>
      </c>
      <c r="W152" s="95">
        <v>0</v>
      </c>
      <c r="X152" s="63">
        <v>93.26244</v>
      </c>
    </row>
    <row r="153" spans="1:24" ht="12">
      <c r="A153" s="5" t="s">
        <v>37</v>
      </c>
      <c r="B153" s="63">
        <v>16580.91557</v>
      </c>
      <c r="C153" s="63">
        <v>13053.75928</v>
      </c>
      <c r="D153" s="63">
        <v>27.23719</v>
      </c>
      <c r="E153" s="63">
        <v>930.91022</v>
      </c>
      <c r="F153" s="63">
        <v>350.59835</v>
      </c>
      <c r="G153" s="63">
        <v>1421.90563</v>
      </c>
      <c r="H153" s="63">
        <v>6.41358</v>
      </c>
      <c r="I153" s="63">
        <v>27.90447</v>
      </c>
      <c r="J153" s="64">
        <v>326.4839</v>
      </c>
      <c r="K153" s="63">
        <v>7.19787</v>
      </c>
      <c r="L153" s="63">
        <v>3.02174</v>
      </c>
      <c r="M153" s="63">
        <v>1.61068</v>
      </c>
      <c r="N153" s="63">
        <v>0.45847</v>
      </c>
      <c r="O153" s="63">
        <v>2.25344</v>
      </c>
      <c r="P153" s="63">
        <v>11.16169</v>
      </c>
      <c r="Q153" s="63">
        <v>10.94762</v>
      </c>
      <c r="R153" s="63">
        <v>5.60187</v>
      </c>
      <c r="S153" s="63">
        <v>391.52741</v>
      </c>
      <c r="T153" s="63">
        <v>0.51965</v>
      </c>
      <c r="U153" s="63">
        <v>1.40252</v>
      </c>
      <c r="V153" s="95">
        <v>0</v>
      </c>
      <c r="W153" s="95">
        <v>0</v>
      </c>
      <c r="X153" s="63">
        <v>655.80472</v>
      </c>
    </row>
    <row r="154" spans="1:24" ht="12">
      <c r="A154" s="5" t="s">
        <v>38</v>
      </c>
      <c r="B154" s="63">
        <v>42986.87133</v>
      </c>
      <c r="C154" s="63">
        <v>39631.25353</v>
      </c>
      <c r="D154" s="63">
        <v>17.74089</v>
      </c>
      <c r="E154" s="63">
        <v>1283.39605</v>
      </c>
      <c r="F154" s="63">
        <v>152.68986</v>
      </c>
      <c r="G154" s="63">
        <v>907.91912</v>
      </c>
      <c r="H154" s="63">
        <v>306.31779</v>
      </c>
      <c r="I154" s="63">
        <v>71.35101</v>
      </c>
      <c r="J154" s="63">
        <v>367.31583</v>
      </c>
      <c r="K154" s="63">
        <v>33.73852</v>
      </c>
      <c r="L154" s="63">
        <v>6.59379</v>
      </c>
      <c r="M154" s="63">
        <v>7.11719</v>
      </c>
      <c r="N154" s="63">
        <v>4.27259</v>
      </c>
      <c r="O154" s="63">
        <v>13.69942</v>
      </c>
      <c r="P154" s="63">
        <v>64.15856</v>
      </c>
      <c r="Q154" s="64">
        <v>9.8807</v>
      </c>
      <c r="R154" s="63">
        <v>6.91293</v>
      </c>
      <c r="S154" s="63">
        <v>95.99326</v>
      </c>
      <c r="T154" s="63">
        <v>1.88197</v>
      </c>
      <c r="U154" s="63">
        <v>4.63831</v>
      </c>
      <c r="V154" s="95">
        <v>0</v>
      </c>
      <c r="W154" s="95">
        <v>0</v>
      </c>
      <c r="X154" s="63">
        <v>1499.50506</v>
      </c>
    </row>
    <row r="155" spans="1:24" ht="12">
      <c r="A155" s="5" t="s">
        <v>39</v>
      </c>
      <c r="B155" s="63">
        <v>1661.29316</v>
      </c>
      <c r="C155" s="63">
        <v>1244.20409</v>
      </c>
      <c r="D155" s="63">
        <v>0.35091</v>
      </c>
      <c r="E155" s="63">
        <v>269.90797</v>
      </c>
      <c r="F155" s="63">
        <v>19.09576</v>
      </c>
      <c r="G155" s="63">
        <v>85.70717</v>
      </c>
      <c r="H155" s="63">
        <v>18.23234</v>
      </c>
      <c r="I155" s="63">
        <v>3.46964</v>
      </c>
      <c r="J155" s="63">
        <v>16.62369</v>
      </c>
      <c r="K155" s="63">
        <v>0.16318</v>
      </c>
      <c r="L155" s="63">
        <v>0.36455</v>
      </c>
      <c r="M155" s="63">
        <v>0.12904</v>
      </c>
      <c r="N155" s="63">
        <v>0.29254</v>
      </c>
      <c r="O155" s="63">
        <v>0.63243</v>
      </c>
      <c r="P155" s="63">
        <v>0.53442</v>
      </c>
      <c r="Q155" s="63">
        <v>0.52707</v>
      </c>
      <c r="R155" s="63">
        <v>0.24255</v>
      </c>
      <c r="S155" s="63">
        <v>0.30564</v>
      </c>
      <c r="T155" s="63">
        <v>0.10857</v>
      </c>
      <c r="U155" s="63">
        <v>0.39624</v>
      </c>
      <c r="V155" s="63">
        <v>0.00537</v>
      </c>
      <c r="W155" s="95">
        <v>0</v>
      </c>
      <c r="X155" s="63">
        <v>57.05405</v>
      </c>
    </row>
    <row r="156" spans="1:24" ht="12">
      <c r="A156" s="5" t="s">
        <v>40</v>
      </c>
      <c r="B156" s="63">
        <v>17241.43258</v>
      </c>
      <c r="C156" s="64">
        <v>12349.7715</v>
      </c>
      <c r="D156" s="63">
        <v>337.81111</v>
      </c>
      <c r="E156" s="63">
        <v>1114.24598</v>
      </c>
      <c r="F156" s="63">
        <v>397.76432</v>
      </c>
      <c r="G156" s="63">
        <v>1984.01639</v>
      </c>
      <c r="H156" s="63">
        <v>42.39522</v>
      </c>
      <c r="I156" s="64">
        <v>51.0693</v>
      </c>
      <c r="J156" s="63">
        <v>418.39978</v>
      </c>
      <c r="K156" s="63">
        <v>37.51371</v>
      </c>
      <c r="L156" s="63">
        <v>1.63725</v>
      </c>
      <c r="M156" s="63">
        <v>2.96321</v>
      </c>
      <c r="N156" s="64">
        <v>1.6256</v>
      </c>
      <c r="O156" s="63">
        <v>5.11879</v>
      </c>
      <c r="P156" s="63">
        <v>13.85348</v>
      </c>
      <c r="Q156" s="63">
        <v>49.23695</v>
      </c>
      <c r="R156" s="63">
        <v>2.78419</v>
      </c>
      <c r="S156" s="63">
        <v>424.19923</v>
      </c>
      <c r="T156" s="63">
        <v>2.47856</v>
      </c>
      <c r="U156" s="63">
        <v>4.54801</v>
      </c>
      <c r="V156" s="95">
        <v>0</v>
      </c>
      <c r="W156" s="95">
        <v>0</v>
      </c>
      <c r="X156" s="63">
        <v>1925.85545</v>
      </c>
    </row>
    <row r="157" spans="1:24" ht="12">
      <c r="A157" s="5" t="s">
        <v>41</v>
      </c>
      <c r="B157" s="63">
        <v>325.18538</v>
      </c>
      <c r="C157" s="63">
        <v>277.71464</v>
      </c>
      <c r="D157" s="63">
        <v>0.14134</v>
      </c>
      <c r="E157" s="63">
        <v>3.07757</v>
      </c>
      <c r="F157" s="63">
        <v>6.61125</v>
      </c>
      <c r="G157" s="63">
        <v>19.93193</v>
      </c>
      <c r="H157" s="63">
        <v>1.23906</v>
      </c>
      <c r="I157" s="63">
        <v>2.34607</v>
      </c>
      <c r="J157" s="63">
        <v>5.98279</v>
      </c>
      <c r="K157" s="63">
        <v>0.32818</v>
      </c>
      <c r="L157" s="63">
        <v>0.12074</v>
      </c>
      <c r="M157" s="63">
        <v>0.10675</v>
      </c>
      <c r="N157" s="63">
        <v>0.03029</v>
      </c>
      <c r="O157" s="63">
        <v>0.27287</v>
      </c>
      <c r="P157" s="64">
        <v>0.3823</v>
      </c>
      <c r="Q157" s="63">
        <v>0.58842</v>
      </c>
      <c r="R157" s="63">
        <v>0.36997</v>
      </c>
      <c r="S157" s="63">
        <v>5.74104</v>
      </c>
      <c r="T157" s="63">
        <v>0.09524</v>
      </c>
      <c r="U157" s="63">
        <v>0.10494</v>
      </c>
      <c r="V157" s="95">
        <v>0</v>
      </c>
      <c r="W157" s="95">
        <v>0</v>
      </c>
      <c r="X157" s="63">
        <v>83.01369</v>
      </c>
    </row>
    <row r="158" spans="1:24" ht="12">
      <c r="A158" s="5" t="s">
        <v>42</v>
      </c>
      <c r="B158" s="63">
        <v>1453.23176</v>
      </c>
      <c r="C158" s="63">
        <v>1353.95503</v>
      </c>
      <c r="D158" s="63">
        <v>0.15736</v>
      </c>
      <c r="E158" s="63">
        <v>19.76999</v>
      </c>
      <c r="F158" s="63">
        <v>15.27077</v>
      </c>
      <c r="G158" s="63">
        <v>12.63167</v>
      </c>
      <c r="H158" s="63">
        <v>1.39737</v>
      </c>
      <c r="I158" s="63">
        <v>2.28912</v>
      </c>
      <c r="J158" s="63">
        <v>42.69822</v>
      </c>
      <c r="K158" s="64">
        <v>0.1304</v>
      </c>
      <c r="L158" s="63">
        <v>0.10662</v>
      </c>
      <c r="M158" s="63">
        <v>0.04224</v>
      </c>
      <c r="N158" s="63">
        <v>0.33409</v>
      </c>
      <c r="O158" s="63">
        <v>0.35999</v>
      </c>
      <c r="P158" s="63">
        <v>0.41874</v>
      </c>
      <c r="Q158" s="63">
        <v>2.38421</v>
      </c>
      <c r="R158" s="63">
        <v>0.50282</v>
      </c>
      <c r="S158" s="63">
        <v>0.69739</v>
      </c>
      <c r="T158" s="63">
        <v>0.05639</v>
      </c>
      <c r="U158" s="63">
        <v>0.02933</v>
      </c>
      <c r="V158" s="95">
        <v>0</v>
      </c>
      <c r="W158" s="95">
        <v>0</v>
      </c>
      <c r="X158" s="63">
        <v>40.52566</v>
      </c>
    </row>
    <row r="159" spans="1:24" ht="12">
      <c r="A159" s="5" t="s">
        <v>43</v>
      </c>
      <c r="B159" s="63">
        <v>3099.98751</v>
      </c>
      <c r="C159" s="63">
        <v>2580.26273</v>
      </c>
      <c r="D159" s="63">
        <v>0.09239</v>
      </c>
      <c r="E159" s="63">
        <v>344.72652</v>
      </c>
      <c r="F159" s="63">
        <v>39.54222</v>
      </c>
      <c r="G159" s="63">
        <v>56.73623</v>
      </c>
      <c r="H159" s="63">
        <v>0.83893</v>
      </c>
      <c r="I159" s="63">
        <v>0.61906</v>
      </c>
      <c r="J159" s="62">
        <v>70.263</v>
      </c>
      <c r="K159" s="44">
        <v>0.12</v>
      </c>
      <c r="L159" s="63">
        <v>0.08883</v>
      </c>
      <c r="M159" s="63">
        <v>0.06574</v>
      </c>
      <c r="N159" s="63">
        <v>0.11111</v>
      </c>
      <c r="O159" s="63">
        <v>0.22206</v>
      </c>
      <c r="P159" s="63">
        <v>0.15671</v>
      </c>
      <c r="Q159" s="63">
        <v>0.46586</v>
      </c>
      <c r="R159" s="63">
        <v>0.42818</v>
      </c>
      <c r="S159" s="64">
        <v>5.0483</v>
      </c>
      <c r="T159" s="63">
        <v>0.09046</v>
      </c>
      <c r="U159" s="63">
        <v>0.10139</v>
      </c>
      <c r="V159" s="63">
        <v>0.00543</v>
      </c>
      <c r="W159" s="63">
        <v>0.00236</v>
      </c>
      <c r="X159" s="63">
        <v>50.71279</v>
      </c>
    </row>
    <row r="160" spans="1:24" ht="12">
      <c r="A160" s="5" t="s">
        <v>44</v>
      </c>
      <c r="B160" s="63">
        <v>518.27862</v>
      </c>
      <c r="C160" s="95">
        <v>447</v>
      </c>
      <c r="D160" s="62">
        <v>0.447</v>
      </c>
      <c r="E160" s="63">
        <v>6.50653</v>
      </c>
      <c r="F160" s="62">
        <v>2.235</v>
      </c>
      <c r="G160" s="63">
        <v>13.99378</v>
      </c>
      <c r="H160" s="64">
        <v>11.5624</v>
      </c>
      <c r="I160" s="63">
        <v>2.20073</v>
      </c>
      <c r="J160" s="63">
        <v>29.31575</v>
      </c>
      <c r="K160" s="63">
        <v>0.08016</v>
      </c>
      <c r="L160" s="63">
        <v>0.20741</v>
      </c>
      <c r="M160" s="63">
        <v>0.29889</v>
      </c>
      <c r="N160" s="63">
        <v>0.11562</v>
      </c>
      <c r="O160" s="63">
        <v>0.28191</v>
      </c>
      <c r="P160" s="63">
        <v>0.32422</v>
      </c>
      <c r="Q160" s="62">
        <v>0.149</v>
      </c>
      <c r="R160" s="63">
        <v>0.07957</v>
      </c>
      <c r="S160" s="63">
        <v>3.39899</v>
      </c>
      <c r="T160" s="62">
        <v>0.045</v>
      </c>
      <c r="U160" s="63">
        <v>0.03665</v>
      </c>
      <c r="V160" s="95">
        <v>0</v>
      </c>
      <c r="W160" s="95">
        <v>0</v>
      </c>
      <c r="X160" s="63">
        <v>7.22769</v>
      </c>
    </row>
    <row r="161" spans="1:24" ht="12">
      <c r="A161" s="5" t="s">
        <v>45</v>
      </c>
      <c r="B161" s="63">
        <v>3951.41455</v>
      </c>
      <c r="C161" s="63">
        <v>3408.90718</v>
      </c>
      <c r="D161" s="63">
        <v>2.57935</v>
      </c>
      <c r="E161" s="63">
        <v>64.38673</v>
      </c>
      <c r="F161" s="63">
        <v>62.30318</v>
      </c>
      <c r="G161" s="63">
        <v>262.31117</v>
      </c>
      <c r="H161" s="63">
        <v>37.91524</v>
      </c>
      <c r="I161" s="63">
        <v>18.02642</v>
      </c>
      <c r="J161" s="63">
        <v>69.03307</v>
      </c>
      <c r="K161" s="63">
        <v>0.64467</v>
      </c>
      <c r="L161" s="63">
        <v>2.87139</v>
      </c>
      <c r="M161" s="63">
        <v>1.20106</v>
      </c>
      <c r="N161" s="63">
        <v>1.57838</v>
      </c>
      <c r="O161" s="64">
        <v>1.7341</v>
      </c>
      <c r="P161" s="63">
        <v>4.68621</v>
      </c>
      <c r="Q161" s="63">
        <v>4.89839</v>
      </c>
      <c r="R161" s="63">
        <v>0.93778</v>
      </c>
      <c r="S161" s="63">
        <v>6.62522</v>
      </c>
      <c r="T161" s="63">
        <v>0.20246</v>
      </c>
      <c r="U161" s="63">
        <v>0.57051</v>
      </c>
      <c r="V161" s="63">
        <v>0.00204</v>
      </c>
      <c r="W161" s="95">
        <v>0</v>
      </c>
      <c r="X161" s="63">
        <v>369.33625</v>
      </c>
    </row>
    <row r="162" spans="1:24" ht="12">
      <c r="A162" s="5" t="s">
        <v>46</v>
      </c>
      <c r="B162" s="63">
        <v>76.21423</v>
      </c>
      <c r="C162" s="64">
        <v>23.8044</v>
      </c>
      <c r="D162" s="63">
        <v>0.04249</v>
      </c>
      <c r="E162" s="63">
        <v>0.82372</v>
      </c>
      <c r="F162" s="63">
        <v>3.86815</v>
      </c>
      <c r="G162" s="63">
        <v>11.83032</v>
      </c>
      <c r="H162" s="63">
        <v>0.13715</v>
      </c>
      <c r="I162" s="63">
        <v>0.25529</v>
      </c>
      <c r="J162" s="63">
        <v>34.64727</v>
      </c>
      <c r="K162" s="63">
        <v>0.00918</v>
      </c>
      <c r="L162" s="63">
        <v>0.01377</v>
      </c>
      <c r="M162" s="63">
        <v>0.01568</v>
      </c>
      <c r="N162" s="63">
        <v>0.01053</v>
      </c>
      <c r="O162" s="63">
        <v>0.15075</v>
      </c>
      <c r="P162" s="63">
        <v>0.17229</v>
      </c>
      <c r="Q162" s="63">
        <v>0.01543</v>
      </c>
      <c r="R162" s="63">
        <v>0.01004</v>
      </c>
      <c r="S162" s="63">
        <v>0.38072</v>
      </c>
      <c r="T162" s="63">
        <v>0.00451</v>
      </c>
      <c r="U162" s="63">
        <v>0.01872</v>
      </c>
      <c r="V162" s="95">
        <v>0</v>
      </c>
      <c r="W162" s="64">
        <v>0.0038</v>
      </c>
      <c r="X162" s="63">
        <v>3.73917</v>
      </c>
    </row>
    <row r="163" spans="1:24" ht="12">
      <c r="A163" s="5" t="s">
        <v>47</v>
      </c>
      <c r="B163" s="63">
        <v>7790.11938</v>
      </c>
      <c r="C163" s="63">
        <v>5749.33664</v>
      </c>
      <c r="D163" s="63">
        <v>9.14266</v>
      </c>
      <c r="E163" s="63">
        <v>1262.09994</v>
      </c>
      <c r="F163" s="63">
        <v>135.83629</v>
      </c>
      <c r="G163" s="63">
        <v>240.06705</v>
      </c>
      <c r="H163" s="63">
        <v>12.97765</v>
      </c>
      <c r="I163" s="63">
        <v>25.66205</v>
      </c>
      <c r="J163" s="63">
        <v>278.92416</v>
      </c>
      <c r="K163" s="63">
        <v>1.45942</v>
      </c>
      <c r="L163" s="63">
        <v>0.77302</v>
      </c>
      <c r="M163" s="64">
        <v>1.6464</v>
      </c>
      <c r="N163" s="63">
        <v>0.77088</v>
      </c>
      <c r="O163" s="63">
        <v>3.37085</v>
      </c>
      <c r="P163" s="63">
        <v>12.70936</v>
      </c>
      <c r="Q163" s="63">
        <v>27.83393</v>
      </c>
      <c r="R163" s="63">
        <v>1.11707</v>
      </c>
      <c r="S163" s="63">
        <v>23.77537</v>
      </c>
      <c r="T163" s="63">
        <v>1.25223</v>
      </c>
      <c r="U163" s="64">
        <v>1.3644</v>
      </c>
      <c r="V163" s="95">
        <v>0</v>
      </c>
      <c r="W163" s="95">
        <v>0</v>
      </c>
      <c r="X163" s="63">
        <v>228.24653</v>
      </c>
    </row>
    <row r="164" spans="1:24" ht="12">
      <c r="A164" s="5" t="s">
        <v>48</v>
      </c>
      <c r="B164" s="63">
        <v>2959.53738</v>
      </c>
      <c r="C164" s="64">
        <v>2274.5083</v>
      </c>
      <c r="D164" s="63">
        <v>1.98591</v>
      </c>
      <c r="E164" s="63">
        <v>144.79053</v>
      </c>
      <c r="F164" s="63">
        <v>96.33389</v>
      </c>
      <c r="G164" s="63">
        <v>263.32856</v>
      </c>
      <c r="H164" s="62">
        <v>66.226</v>
      </c>
      <c r="I164" s="63">
        <v>9.74435</v>
      </c>
      <c r="J164" s="63">
        <v>69.18144</v>
      </c>
      <c r="K164" s="63">
        <v>1.71751</v>
      </c>
      <c r="L164" s="63">
        <v>0.91085</v>
      </c>
      <c r="M164" s="63">
        <v>0.49648</v>
      </c>
      <c r="N164" s="63">
        <v>0.45479</v>
      </c>
      <c r="O164" s="63">
        <v>1.58487</v>
      </c>
      <c r="P164" s="63">
        <v>2.37866</v>
      </c>
      <c r="Q164" s="63">
        <v>1.81025</v>
      </c>
      <c r="R164" s="63">
        <v>2.13628</v>
      </c>
      <c r="S164" s="63">
        <v>19.28949</v>
      </c>
      <c r="T164" s="63">
        <v>1.21037</v>
      </c>
      <c r="U164" s="63">
        <v>1.44884</v>
      </c>
      <c r="V164" s="95">
        <v>0</v>
      </c>
      <c r="W164" s="95">
        <v>0</v>
      </c>
      <c r="X164" s="63">
        <v>171.46397</v>
      </c>
    </row>
    <row r="165" spans="1:24" ht="12">
      <c r="A165" s="5" t="s">
        <v>49</v>
      </c>
      <c r="B165" s="63">
        <v>19881.39542</v>
      </c>
      <c r="C165" s="63">
        <v>16409.16055</v>
      </c>
      <c r="D165" s="63">
        <v>4.71776</v>
      </c>
      <c r="E165" s="63">
        <v>1319.08587</v>
      </c>
      <c r="F165" s="63">
        <v>771.58168</v>
      </c>
      <c r="G165" s="64">
        <v>908.6566</v>
      </c>
      <c r="H165" s="63">
        <v>3.74985</v>
      </c>
      <c r="I165" s="63">
        <v>43.45045</v>
      </c>
      <c r="J165" s="63">
        <v>193.44941</v>
      </c>
      <c r="K165" s="63">
        <v>5.01642</v>
      </c>
      <c r="L165" s="63">
        <v>5.50314</v>
      </c>
      <c r="M165" s="63">
        <v>7.20094</v>
      </c>
      <c r="N165" s="63">
        <v>4.06427</v>
      </c>
      <c r="O165" s="63">
        <v>11.21022</v>
      </c>
      <c r="P165" s="63">
        <v>9.01115</v>
      </c>
      <c r="Q165" s="64">
        <v>19.7009</v>
      </c>
      <c r="R165" s="63">
        <v>22.47774</v>
      </c>
      <c r="S165" s="63">
        <v>135.30694</v>
      </c>
      <c r="T165" s="63">
        <v>2.89178</v>
      </c>
      <c r="U165" s="63">
        <v>5.15975</v>
      </c>
      <c r="V165" s="95">
        <v>0</v>
      </c>
      <c r="W165" s="95">
        <v>0</v>
      </c>
      <c r="X165" s="63">
        <v>422.15811</v>
      </c>
    </row>
    <row r="166" spans="1:24" ht="12">
      <c r="A166" s="5" t="s">
        <v>50</v>
      </c>
      <c r="B166" s="64">
        <v>3532.9688</v>
      </c>
      <c r="C166" s="64">
        <v>2501.7696</v>
      </c>
      <c r="D166" s="64">
        <v>1.6092</v>
      </c>
      <c r="E166" s="62">
        <v>357.302</v>
      </c>
      <c r="F166" s="64">
        <v>79.0296</v>
      </c>
      <c r="G166" s="64">
        <v>429.0008</v>
      </c>
      <c r="H166" s="62">
        <v>7.003</v>
      </c>
      <c r="I166" s="64">
        <v>15.5556</v>
      </c>
      <c r="J166" s="64">
        <v>47.5012</v>
      </c>
      <c r="K166" s="64">
        <v>4.5296</v>
      </c>
      <c r="L166" s="62">
        <v>0.447</v>
      </c>
      <c r="M166" s="64">
        <v>0.7748</v>
      </c>
      <c r="N166" s="64">
        <v>0.1192</v>
      </c>
      <c r="O166" s="64">
        <v>1.0132</v>
      </c>
      <c r="P166" s="64">
        <v>1.8774</v>
      </c>
      <c r="Q166" s="64">
        <v>2.7118</v>
      </c>
      <c r="R166" s="64">
        <v>0.6556</v>
      </c>
      <c r="S166" s="64">
        <v>80.9368</v>
      </c>
      <c r="T166" s="64">
        <v>0.5662</v>
      </c>
      <c r="U166" s="64">
        <v>0.5662</v>
      </c>
      <c r="V166" s="95">
        <v>0</v>
      </c>
      <c r="W166" s="95">
        <v>0</v>
      </c>
      <c r="X166" s="64">
        <v>123.4912</v>
      </c>
    </row>
    <row r="167" spans="1:24" ht="12">
      <c r="A167" s="5" t="s">
        <v>51</v>
      </c>
      <c r="B167" s="64">
        <v>5813.9318</v>
      </c>
      <c r="C167" s="63">
        <v>4452.43925</v>
      </c>
      <c r="D167" s="64">
        <v>2.2703</v>
      </c>
      <c r="E167" s="63">
        <v>551.78891</v>
      </c>
      <c r="F167" s="63">
        <v>97.19109</v>
      </c>
      <c r="G167" s="63">
        <v>560.77598</v>
      </c>
      <c r="H167" s="63">
        <v>8.34139</v>
      </c>
      <c r="I167" s="63">
        <v>9.91091</v>
      </c>
      <c r="J167" s="63">
        <v>112.48352</v>
      </c>
      <c r="K167" s="63">
        <v>0.68956</v>
      </c>
      <c r="L167" s="63">
        <v>1.47097</v>
      </c>
      <c r="M167" s="63">
        <v>0.53922</v>
      </c>
      <c r="N167" s="63">
        <v>1.17541</v>
      </c>
      <c r="O167" s="63">
        <v>2.59235</v>
      </c>
      <c r="P167" s="63">
        <v>2.40702</v>
      </c>
      <c r="Q167" s="63">
        <v>1.99734</v>
      </c>
      <c r="R167" s="63">
        <v>0.75984</v>
      </c>
      <c r="S167" s="63">
        <v>4.87027</v>
      </c>
      <c r="T167" s="63">
        <v>0.45233</v>
      </c>
      <c r="U167" s="63">
        <v>1.73459</v>
      </c>
      <c r="V167" s="63">
        <v>0.02368</v>
      </c>
      <c r="W167" s="63">
        <v>0.01788</v>
      </c>
      <c r="X167" s="63">
        <v>240.88009</v>
      </c>
    </row>
    <row r="168" spans="1:24" ht="12">
      <c r="A168" s="5" t="s">
        <v>52</v>
      </c>
      <c r="B168" s="63">
        <v>701.14652</v>
      </c>
      <c r="C168" s="63">
        <v>534.36436</v>
      </c>
      <c r="D168" s="63">
        <v>0.49046</v>
      </c>
      <c r="E168" s="63">
        <v>4.78596</v>
      </c>
      <c r="F168" s="63">
        <v>26.14897</v>
      </c>
      <c r="G168" s="63">
        <v>36.09444</v>
      </c>
      <c r="H168" s="63">
        <v>4.19894</v>
      </c>
      <c r="I168" s="95">
        <v>0</v>
      </c>
      <c r="J168" s="63">
        <v>35.74952</v>
      </c>
      <c r="K168" s="63">
        <v>0.12116</v>
      </c>
      <c r="L168" s="63">
        <v>0.01193</v>
      </c>
      <c r="M168" s="63">
        <v>0.00939</v>
      </c>
      <c r="N168" s="63">
        <v>0.08249</v>
      </c>
      <c r="O168" s="62">
        <v>0.102</v>
      </c>
      <c r="P168" s="63">
        <v>0.09796</v>
      </c>
      <c r="Q168" s="63">
        <v>0.07959</v>
      </c>
      <c r="R168" s="63">
        <v>0.13744</v>
      </c>
      <c r="S168" s="63">
        <v>58.56207</v>
      </c>
      <c r="T168" s="63">
        <v>0.06254</v>
      </c>
      <c r="U168" s="63">
        <v>0.04729</v>
      </c>
      <c r="V168" s="95">
        <v>0</v>
      </c>
      <c r="W168" s="95">
        <v>0</v>
      </c>
      <c r="X168" s="63">
        <v>47.87393</v>
      </c>
    </row>
    <row r="169" spans="1:24" ht="12">
      <c r="A169" s="5" t="s">
        <v>53</v>
      </c>
      <c r="B169" s="63">
        <v>2765.69584</v>
      </c>
      <c r="C169" s="63">
        <v>2270.56475</v>
      </c>
      <c r="D169" s="64">
        <v>0.1175</v>
      </c>
      <c r="E169" s="64">
        <v>292.2818</v>
      </c>
      <c r="F169" s="63">
        <v>34.41501</v>
      </c>
      <c r="G169" s="63">
        <v>119.25643</v>
      </c>
      <c r="H169" s="63">
        <v>0.06541</v>
      </c>
      <c r="I169" s="63">
        <v>6.06207</v>
      </c>
      <c r="J169" s="63">
        <v>40.32627</v>
      </c>
      <c r="K169" s="63">
        <v>0.04692</v>
      </c>
      <c r="L169" s="63">
        <v>0.00492</v>
      </c>
      <c r="M169" s="63">
        <v>0.00922</v>
      </c>
      <c r="N169" s="63">
        <v>0.16313</v>
      </c>
      <c r="O169" s="64">
        <v>0.0949</v>
      </c>
      <c r="P169" s="63">
        <v>0.01516</v>
      </c>
      <c r="Q169" s="63">
        <v>0.62734</v>
      </c>
      <c r="R169" s="63">
        <v>1.25126</v>
      </c>
      <c r="S169" s="63">
        <v>0.31157</v>
      </c>
      <c r="T169" s="63">
        <v>0.04049</v>
      </c>
      <c r="U169" s="63">
        <v>0.04169</v>
      </c>
      <c r="V169" s="95">
        <v>0</v>
      </c>
      <c r="W169" s="95">
        <v>0</v>
      </c>
      <c r="X169" s="63">
        <v>44.72256</v>
      </c>
    </row>
    <row r="170" spans="1:24" ht="12">
      <c r="A170" s="5" t="s">
        <v>54</v>
      </c>
      <c r="B170" s="63">
        <v>4553.43702</v>
      </c>
      <c r="C170" s="63">
        <v>3639.23262</v>
      </c>
      <c r="D170" s="63">
        <v>2.11878</v>
      </c>
      <c r="E170" s="63">
        <v>358.51188</v>
      </c>
      <c r="F170" s="63">
        <v>264.55844</v>
      </c>
      <c r="G170" s="63">
        <v>135.33074</v>
      </c>
      <c r="H170" s="63">
        <v>8.57644</v>
      </c>
      <c r="I170" s="64">
        <v>1.1622</v>
      </c>
      <c r="J170" s="63">
        <v>88.67288</v>
      </c>
      <c r="K170" s="64">
        <v>0.0894</v>
      </c>
      <c r="L170" s="63">
        <v>0.27714</v>
      </c>
      <c r="M170" s="63">
        <v>1.52278</v>
      </c>
      <c r="N170" s="64">
        <v>21.1878</v>
      </c>
      <c r="O170" s="63">
        <v>0.15198</v>
      </c>
      <c r="P170" s="63">
        <v>2.51512</v>
      </c>
      <c r="Q170" s="63">
        <v>4.49086</v>
      </c>
      <c r="R170" s="63">
        <v>0.51852</v>
      </c>
      <c r="S170" s="63">
        <v>23.25294</v>
      </c>
      <c r="T170" s="63">
        <v>0.63772</v>
      </c>
      <c r="U170" s="63">
        <v>0.62878</v>
      </c>
      <c r="V170" s="95">
        <v>0</v>
      </c>
      <c r="W170" s="95">
        <v>0</v>
      </c>
      <c r="X170" s="63">
        <v>48.24918</v>
      </c>
    </row>
    <row r="171" spans="1:24" ht="12">
      <c r="A171" s="5" t="s">
        <v>55</v>
      </c>
      <c r="B171" s="63">
        <v>4737.93716</v>
      </c>
      <c r="C171" s="62">
        <v>3455.984</v>
      </c>
      <c r="D171" s="63">
        <v>9.26396</v>
      </c>
      <c r="E171" s="63">
        <v>301.82229</v>
      </c>
      <c r="F171" s="63">
        <v>406.81282</v>
      </c>
      <c r="G171" s="63">
        <v>252.69687</v>
      </c>
      <c r="H171" s="63">
        <v>17.92318</v>
      </c>
      <c r="I171" s="63">
        <v>11.96019</v>
      </c>
      <c r="J171" s="63">
        <v>169.47079</v>
      </c>
      <c r="K171" s="63">
        <v>0.70112</v>
      </c>
      <c r="L171" s="63">
        <v>0.95577</v>
      </c>
      <c r="M171" s="63">
        <v>0.67791</v>
      </c>
      <c r="N171" s="63">
        <v>3.51452</v>
      </c>
      <c r="O171" s="63">
        <v>3.05305</v>
      </c>
      <c r="P171" s="63">
        <v>4.22532</v>
      </c>
      <c r="Q171" s="63">
        <v>2.38228</v>
      </c>
      <c r="R171" s="63">
        <v>1.05844</v>
      </c>
      <c r="S171" s="63">
        <v>94.20045</v>
      </c>
      <c r="T171" s="63">
        <v>0.60385</v>
      </c>
      <c r="U171" s="63">
        <v>0.63024</v>
      </c>
      <c r="V171" s="63">
        <v>8E-05</v>
      </c>
      <c r="W171" s="63">
        <v>2E-05</v>
      </c>
      <c r="X171" s="63">
        <v>113.83256</v>
      </c>
    </row>
    <row r="172" spans="1:24" ht="12">
      <c r="A172" s="5" t="s">
        <v>56</v>
      </c>
      <c r="B172" s="63">
        <v>26746.05102</v>
      </c>
      <c r="C172" s="63">
        <v>21766.91991</v>
      </c>
      <c r="D172" s="63">
        <v>296.03087</v>
      </c>
      <c r="E172" s="63">
        <v>538.50047</v>
      </c>
      <c r="F172" s="63">
        <v>1084.72141</v>
      </c>
      <c r="G172" s="63">
        <v>1684.09169</v>
      </c>
      <c r="H172" s="63">
        <v>310.96508</v>
      </c>
      <c r="I172" s="64">
        <v>137.7554</v>
      </c>
      <c r="J172" s="63">
        <v>776.87005</v>
      </c>
      <c r="K172" s="63">
        <v>16.21681</v>
      </c>
      <c r="L172" s="63">
        <v>11.34078</v>
      </c>
      <c r="M172" s="63">
        <v>9.20224</v>
      </c>
      <c r="N172" s="63">
        <v>1.59239</v>
      </c>
      <c r="O172" s="63">
        <v>8.37103</v>
      </c>
      <c r="P172" s="63">
        <v>22.32352</v>
      </c>
      <c r="Q172" s="63">
        <v>45.65869</v>
      </c>
      <c r="R172" s="63">
        <v>14.27351</v>
      </c>
      <c r="S172" s="63">
        <v>7.45228</v>
      </c>
      <c r="T172" s="63">
        <v>8.35196</v>
      </c>
      <c r="U172" s="63">
        <v>4.73534</v>
      </c>
      <c r="V172" s="63">
        <v>0.67757</v>
      </c>
      <c r="W172" s="95">
        <v>0</v>
      </c>
      <c r="X172" s="63">
        <v>567.58079</v>
      </c>
    </row>
    <row r="173" spans="1:24" ht="12">
      <c r="A173" s="5" t="s">
        <v>131</v>
      </c>
      <c r="B173" s="63">
        <v>2713.82828</v>
      </c>
      <c r="C173" s="63">
        <v>1904.47389</v>
      </c>
      <c r="D173" s="64">
        <v>15.3124</v>
      </c>
      <c r="E173" s="63">
        <v>419.42414</v>
      </c>
      <c r="F173" s="64">
        <v>25.5324</v>
      </c>
      <c r="G173" s="63">
        <v>137.28626</v>
      </c>
      <c r="H173" s="63">
        <v>9.51174</v>
      </c>
      <c r="I173" s="63">
        <v>2.03817</v>
      </c>
      <c r="J173" s="63">
        <v>158.68864</v>
      </c>
      <c r="K173" s="63">
        <v>0.21688</v>
      </c>
      <c r="L173" s="63">
        <v>0.11978</v>
      </c>
      <c r="M173" s="63">
        <v>0.10241</v>
      </c>
      <c r="N173" s="63">
        <v>0.12707</v>
      </c>
      <c r="O173" s="95">
        <v>0</v>
      </c>
      <c r="P173" s="95">
        <v>0</v>
      </c>
      <c r="Q173" s="63">
        <v>2.76439</v>
      </c>
      <c r="R173" s="63">
        <v>0.41204</v>
      </c>
      <c r="S173" s="63">
        <v>28.60723</v>
      </c>
      <c r="T173" s="95">
        <v>0</v>
      </c>
      <c r="U173" s="63">
        <v>9.21085</v>
      </c>
      <c r="V173" s="95">
        <v>0</v>
      </c>
      <c r="W173" s="95">
        <v>0</v>
      </c>
      <c r="X173" s="63">
        <v>88.30385</v>
      </c>
    </row>
    <row r="174" spans="1:24" ht="12">
      <c r="A174" s="5" t="s">
        <v>132</v>
      </c>
      <c r="B174" s="63">
        <v>2331.53153</v>
      </c>
      <c r="C174" s="63">
        <v>1916.77376</v>
      </c>
      <c r="D174" s="63">
        <v>0.55603</v>
      </c>
      <c r="E174" s="63">
        <v>58.19713</v>
      </c>
      <c r="F174" s="63">
        <v>10.45646</v>
      </c>
      <c r="G174" s="63">
        <v>217.29159</v>
      </c>
      <c r="H174" s="63">
        <v>11.48322</v>
      </c>
      <c r="I174" s="63">
        <v>9.84232</v>
      </c>
      <c r="J174" s="63">
        <v>69.98294</v>
      </c>
      <c r="K174" s="63">
        <v>2.08562</v>
      </c>
      <c r="L174" s="63">
        <v>0.84385</v>
      </c>
      <c r="M174" s="63">
        <v>2.17382</v>
      </c>
      <c r="N174" s="63">
        <v>0.53185</v>
      </c>
      <c r="O174" s="63">
        <v>3.25227</v>
      </c>
      <c r="P174" s="63">
        <v>1.66527</v>
      </c>
      <c r="Q174" s="63">
        <v>8.31649</v>
      </c>
      <c r="R174" s="63">
        <v>0.28532</v>
      </c>
      <c r="S174" s="63">
        <v>14.59926</v>
      </c>
      <c r="T174" s="63">
        <v>2.01818</v>
      </c>
      <c r="U174" s="63">
        <v>1.17615</v>
      </c>
      <c r="V174" s="95">
        <v>0</v>
      </c>
      <c r="W174" s="95">
        <v>0</v>
      </c>
      <c r="X174" s="63">
        <v>118.78486</v>
      </c>
    </row>
    <row r="175" spans="1:24" ht="12">
      <c r="A175" s="5" t="s">
        <v>133</v>
      </c>
      <c r="B175" s="63">
        <v>22317.06864</v>
      </c>
      <c r="C175" s="64">
        <v>18452.2169</v>
      </c>
      <c r="D175" s="63">
        <v>10.51735</v>
      </c>
      <c r="E175" s="63">
        <v>1395.64311</v>
      </c>
      <c r="F175" s="63">
        <v>330.70658</v>
      </c>
      <c r="G175" s="63">
        <v>1669.11143</v>
      </c>
      <c r="H175" s="63">
        <v>46.13047</v>
      </c>
      <c r="I175" s="63">
        <v>16.85563</v>
      </c>
      <c r="J175" s="63">
        <v>351.81275</v>
      </c>
      <c r="K175" s="63">
        <v>0.88036</v>
      </c>
      <c r="L175" s="63">
        <v>1.49026</v>
      </c>
      <c r="M175" s="63">
        <v>2.10552</v>
      </c>
      <c r="N175" s="63">
        <v>1.38299</v>
      </c>
      <c r="O175" s="63">
        <v>3.58873</v>
      </c>
      <c r="P175" s="63">
        <v>26.60798</v>
      </c>
      <c r="Q175" s="63">
        <v>1.43337</v>
      </c>
      <c r="R175" s="63">
        <v>1.33473</v>
      </c>
      <c r="S175" s="63">
        <v>1.49691</v>
      </c>
      <c r="T175" s="63">
        <v>0.50846</v>
      </c>
      <c r="U175" s="63">
        <v>2.64032</v>
      </c>
      <c r="V175" s="95">
        <v>0</v>
      </c>
      <c r="W175" s="63">
        <v>0.60476</v>
      </c>
      <c r="X175" s="63">
        <v>908.60549</v>
      </c>
    </row>
    <row r="177" ht="12">
      <c r="A177" s="2" t="s">
        <v>71</v>
      </c>
    </row>
    <row r="178" spans="1:2" ht="12">
      <c r="A178" s="2" t="s">
        <v>29</v>
      </c>
      <c r="B178" s="2" t="s"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R193"/>
  <sheetViews>
    <sheetView zoomScalePageLayoutView="0" workbookViewId="0" topLeftCell="A1">
      <selection activeCell="C27" sqref="C27"/>
    </sheetView>
  </sheetViews>
  <sheetFormatPr defaultColWidth="11.00390625" defaultRowHeight="14.25"/>
  <cols>
    <col min="1" max="1" width="31.50390625" style="3" customWidth="1"/>
    <col min="2" max="2" width="17.25390625" style="3" customWidth="1"/>
    <col min="3" max="3" width="11.00390625" style="3" customWidth="1"/>
    <col min="4" max="4" width="13.875" style="3" customWidth="1"/>
    <col min="5" max="16384" width="11.00390625" style="3" customWidth="1"/>
  </cols>
  <sheetData>
    <row r="1" spans="1:44" ht="12">
      <c r="A1" s="4" t="s">
        <v>170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2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2">
      <c r="A3" s="1"/>
      <c r="B3" s="14" t="str">
        <f>'AEA_2008_2013CO2-eq'!C2</f>
        <v>Carbon dioxide (CO2)</v>
      </c>
      <c r="C3" s="14" t="str">
        <f>'AEA_2008_2013CO2-eq'!E2</f>
        <v>Methane (CH4)</v>
      </c>
      <c r="D3" s="14" t="str">
        <f>'AEA_2008_2013CO2-eq'!G2</f>
        <v>Nitroux oxide (N2O)</v>
      </c>
      <c r="E3" s="15"/>
      <c r="F3" s="16"/>
      <c r="G3" s="1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2">
      <c r="A4" s="1"/>
      <c r="B4" s="7"/>
      <c r="C4" s="7"/>
      <c r="D4" s="17"/>
      <c r="E4" s="15"/>
      <c r="F4" s="2"/>
      <c r="G4" s="1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2">
      <c r="A5" s="6" t="s">
        <v>15</v>
      </c>
      <c r="B5" s="18">
        <f>'AEA_2008_2013CO2-eq'!D5</f>
        <v>101264.498</v>
      </c>
      <c r="C5" s="18">
        <f>'AEA_2008_2013CO2-eq'!F5</f>
        <v>236236.83213</v>
      </c>
      <c r="D5" s="19">
        <f>'AEA_2008_2013CO2-eq'!H5</f>
        <v>192505.07007</v>
      </c>
      <c r="E5" s="15"/>
      <c r="F5" s="20"/>
      <c r="G5" s="1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2">
      <c r="A6" s="6" t="s">
        <v>16</v>
      </c>
      <c r="B6" s="18">
        <f>'AEA_2008_2013CO2-eq'!D6</f>
        <v>47831.614</v>
      </c>
      <c r="C6" s="18">
        <f>'AEA_2008_2013CO2-eq'!F6</f>
        <v>32404.40305</v>
      </c>
      <c r="D6" s="19">
        <f>'AEA_2008_2013CO2-eq'!H6</f>
        <v>889.07658</v>
      </c>
      <c r="E6" s="15"/>
      <c r="F6" s="20"/>
      <c r="G6" s="1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">
      <c r="A7" s="6" t="s">
        <v>11</v>
      </c>
      <c r="B7" s="18">
        <f>'AEA_2008_2013CO2-eq'!D7</f>
        <v>841600.007</v>
      </c>
      <c r="C7" s="18">
        <f>'AEA_2008_2013CO2-eq'!F7</f>
        <v>10097.66677</v>
      </c>
      <c r="D7" s="19">
        <f>'AEA_2008_2013CO2-eq'!H7</f>
        <v>13035.58873</v>
      </c>
      <c r="E7" s="15"/>
      <c r="F7" s="20"/>
      <c r="G7" s="1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">
      <c r="A8" s="6" t="s">
        <v>12</v>
      </c>
      <c r="B8" s="18">
        <f>'AEA_2008_2013CO2-eq'!D8</f>
        <v>1195355.629</v>
      </c>
      <c r="C8" s="18">
        <f>'AEA_2008_2013CO2-eq'!F8</f>
        <v>22852.23804</v>
      </c>
      <c r="D8" s="19">
        <f>'AEA_2008_2013CO2-eq'!H8</f>
        <v>7826.63513</v>
      </c>
      <c r="E8" s="15"/>
      <c r="F8" s="20"/>
      <c r="G8" s="1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">
      <c r="A9" s="6" t="s">
        <v>66</v>
      </c>
      <c r="B9" s="18">
        <f>AEA2013!B20</f>
        <v>486445.958</v>
      </c>
      <c r="C9" s="18">
        <f>'AEA_2008_2013CO2-eq'!F9</f>
        <v>8955.99597</v>
      </c>
      <c r="D9" s="19">
        <f>'AEA_2008_2013CO2-eq'!H9</f>
        <v>5436.01192</v>
      </c>
      <c r="E9" s="15"/>
      <c r="F9" s="20"/>
      <c r="G9" s="1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">
      <c r="A10" s="6" t="s">
        <v>134</v>
      </c>
      <c r="B10" s="18">
        <f>'AEA_2008_2013CO2-eq'!D10</f>
        <v>356853.354</v>
      </c>
      <c r="C10" s="18">
        <f>'AEA_2008_2013CO2-eq'!F10</f>
        <v>128292.95376</v>
      </c>
      <c r="D10" s="19">
        <f>'AEA_2008_2013CO2-eq'!H10</f>
        <v>16484.973260000002</v>
      </c>
      <c r="E10" s="15"/>
      <c r="F10" s="20"/>
      <c r="G10" s="1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">
      <c r="A11" s="6" t="s">
        <v>25</v>
      </c>
      <c r="B11" s="18">
        <f>'AEA_2008_2013CO2-eq'!D12</f>
        <v>869506.903</v>
      </c>
      <c r="C11" s="18">
        <f>'AEA_2008_2013CO2-eq'!F12</f>
        <v>23470.8926</v>
      </c>
      <c r="D11" s="19">
        <f>'AEA_2008_2013CO2-eq'!H12</f>
        <v>9707.45227</v>
      </c>
      <c r="E11" s="15"/>
      <c r="F11" s="20"/>
      <c r="G11" s="1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="1" customFormat="1" ht="12"/>
    <row r="14" s="1" customFormat="1" ht="12"/>
    <row r="15" s="1" customFormat="1" ht="12"/>
    <row r="1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pans="2:7" s="1" customFormat="1" ht="14.25" customHeight="1">
      <c r="B33" s="100"/>
      <c r="C33" s="100"/>
      <c r="D33" s="100"/>
      <c r="E33" s="100"/>
      <c r="F33" s="100"/>
      <c r="G33" s="100"/>
    </row>
    <row r="34" s="1" customFormat="1" ht="12"/>
    <row r="35" s="1" customFormat="1" ht="12"/>
    <row r="36" spans="1:44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</sheetData>
  <sheetProtection/>
  <mergeCells count="1">
    <mergeCell ref="B33:G33"/>
  </mergeCells>
  <printOptions/>
  <pageMargins left="0.7" right="0.7" top="0.75" bottom="0.75" header="0.3" footer="0.3"/>
  <pageSetup fitToHeight="0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X270"/>
  <sheetViews>
    <sheetView zoomScalePageLayoutView="0" workbookViewId="0" topLeftCell="A1">
      <selection activeCell="C38" sqref="C38"/>
    </sheetView>
  </sheetViews>
  <sheetFormatPr defaultColWidth="11.00390625" defaultRowHeight="14.25"/>
  <cols>
    <col min="1" max="1" width="52.625" style="3" bestFit="1" customWidth="1"/>
    <col min="2" max="2" width="9.00390625" style="3" customWidth="1"/>
    <col min="3" max="3" width="10.375" style="3" bestFit="1" customWidth="1"/>
    <col min="4" max="4" width="11.00390625" style="3" customWidth="1"/>
    <col min="5" max="5" width="12.00390625" style="3" customWidth="1"/>
    <col min="6" max="16384" width="11.00390625" style="3" customWidth="1"/>
  </cols>
  <sheetData>
    <row r="1" spans="1:47" ht="12">
      <c r="A1" s="4" t="s">
        <v>171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2">
      <c r="A2" s="1"/>
      <c r="B2" s="23">
        <v>2008</v>
      </c>
      <c r="C2" s="57">
        <v>2013</v>
      </c>
      <c r="D2" s="59" t="s">
        <v>128</v>
      </c>
      <c r="E2" s="59" t="s">
        <v>127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2">
      <c r="A3" s="5" t="s">
        <v>10</v>
      </c>
      <c r="B3" s="38">
        <f>'AEA_2008_2013CO2-eq'!I4/'GVAEU27-2008-2013'!B12</f>
        <v>0.3628181362907449</v>
      </c>
      <c r="C3" s="58">
        <f>'AEA_2008_2013CO2-eq'!J4/'GVAEU27-2008-2013'!C12</f>
        <v>0.3170244424072116</v>
      </c>
      <c r="D3" s="60">
        <f aca="true" t="shared" si="0" ref="D3:D8">(C3-B3)/B3*100</f>
        <v>-12.621666147040791</v>
      </c>
      <c r="E3" s="61">
        <f aca="true" t="shared" si="1" ref="E3:E8">C3-B3</f>
        <v>-0.04579369388353327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2">
      <c r="A4" s="5" t="s">
        <v>15</v>
      </c>
      <c r="B4" s="38">
        <f>'AEA_2008_2013CO2-eq'!I5/'GVAEU27-2008-2013'!B13</f>
        <v>2.8592828906145717</v>
      </c>
      <c r="C4" s="58">
        <f>'AEA_2008_2013CO2-eq'!J5/'GVAEU27-2008-2013'!C13</f>
        <v>2.806804672584893</v>
      </c>
      <c r="D4" s="60">
        <f t="shared" si="0"/>
        <v>-1.835362922708181</v>
      </c>
      <c r="E4" s="61">
        <f t="shared" si="1"/>
        <v>-0.05247821802967856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2">
      <c r="A5" s="5" t="s">
        <v>16</v>
      </c>
      <c r="B5" s="38">
        <f>'AEA_2008_2013CO2-eq'!I6/'GVAEU27-2008-2013'!B14</f>
        <v>0.9516172490882643</v>
      </c>
      <c r="C5" s="58">
        <f>'AEA_2008_2013CO2-eq'!J6/'GVAEU27-2008-2013'!C14</f>
        <v>1.0020726188990985</v>
      </c>
      <c r="D5" s="60">
        <f t="shared" si="0"/>
        <v>5.302065495258207</v>
      </c>
      <c r="E5" s="61">
        <f t="shared" si="1"/>
        <v>0.050455369810834205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>
      <c r="A6" s="5" t="s">
        <v>11</v>
      </c>
      <c r="B6" s="38">
        <f>'AEA_2008_2013CO2-eq'!I7/'GVAEU27-2008-2013'!B15</f>
        <v>0.5755037574039665</v>
      </c>
      <c r="C6" s="58">
        <f>'AEA_2008_2013CO2-eq'!J7/'GVAEU27-2008-2013'!C15</f>
        <v>0.476483263666339</v>
      </c>
      <c r="D6" s="60">
        <f t="shared" si="0"/>
        <v>-17.20588136284253</v>
      </c>
      <c r="E6" s="61">
        <f t="shared" si="1"/>
        <v>-0.09902049373762756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>
      <c r="A7" s="5" t="s">
        <v>12</v>
      </c>
      <c r="B7" s="38">
        <f>'AEA_2008_2013CO2-eq'!I8/'GVAEU27-2008-2013'!B16</f>
        <v>6.352771967475093</v>
      </c>
      <c r="C7" s="58">
        <f>'AEA_2008_2013CO2-eq'!J8/'GVAEU27-2008-2013'!C16</f>
        <v>5.6032537360219665</v>
      </c>
      <c r="D7" s="60">
        <f t="shared" si="0"/>
        <v>-11.798286406162662</v>
      </c>
      <c r="E7" s="61">
        <f t="shared" si="1"/>
        <v>-0.7495182314531261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>
      <c r="A8" s="5" t="s">
        <v>66</v>
      </c>
      <c r="B8" s="38">
        <f>'AEA_2008_2013CO2-eq'!I9/'GVAEU27-2008-2013'!B17</f>
        <v>0.9557210875308718</v>
      </c>
      <c r="C8" s="58">
        <f>'AEA_2008_2013CO2-eq'!J9/'GVAEU27-2008-2013'!C17</f>
        <v>0.8660320959016339</v>
      </c>
      <c r="D8" s="60">
        <f t="shared" si="0"/>
        <v>-9.384431587771237</v>
      </c>
      <c r="E8" s="61">
        <f t="shared" si="1"/>
        <v>-0.08968899162923794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="1" customFormat="1" ht="12"/>
    <row r="10" s="1" customFormat="1" ht="12"/>
    <row r="11" s="1" customFormat="1" ht="12"/>
    <row r="12" s="1" customFormat="1" ht="12"/>
    <row r="13" s="1" customFormat="1" ht="12"/>
    <row r="14" s="1" customFormat="1" ht="12"/>
    <row r="15" s="1" customFormat="1" ht="12"/>
    <row r="1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pans="1:7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1:76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1:76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1:76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1:76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1:76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1:76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76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76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1:76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1:76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1:76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1:76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1:76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76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76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1:76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1:76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1:76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1:76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1:76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1:76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1:76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1:76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1:76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1:76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1:76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1:76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1:76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1:76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1:76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1:76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1:76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1:76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1:76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1:76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1:76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1:76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1:76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1:76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1:76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1:76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1:76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1:76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1:76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1:76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1:76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1:76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1:76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1:76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1:76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1:76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1:76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1:76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1:76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1:76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1:76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1:76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1:76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1:76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1:76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1:76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1:76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1:76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1:76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1:76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1:76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1:76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1:76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1:76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1:76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1:76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1:76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1:76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1:76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1:76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1:76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1:76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1:76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1:76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1:76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1:76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1:76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1:76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1:76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1:76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1:76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1:76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1:76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1:76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1:76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1:76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1:76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1:76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1:76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1:76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1:76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1:76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1:76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1:76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1:76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1:76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1:76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1:76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1:76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1:76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1:76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1:76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1:76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  <row r="162" spans="1:76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</row>
    <row r="163" spans="1:76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</row>
    <row r="164" spans="1:76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</row>
    <row r="165" spans="1:76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</row>
    <row r="166" spans="1:76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</row>
    <row r="167" spans="1:76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</row>
    <row r="168" spans="1:76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</row>
    <row r="169" spans="1:76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</row>
    <row r="170" spans="1:76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</row>
    <row r="171" spans="1:76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</row>
    <row r="172" spans="1:76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</row>
    <row r="173" spans="1:76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</row>
    <row r="174" spans="1:76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</row>
    <row r="175" spans="1:76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</row>
    <row r="176" spans="1:76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</row>
    <row r="177" spans="1:76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</row>
    <row r="178" spans="1:76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</row>
    <row r="179" spans="1:76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</row>
    <row r="180" spans="1:76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</row>
    <row r="181" spans="1:76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</row>
    <row r="182" spans="1:76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</row>
    <row r="183" spans="1:76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</row>
    <row r="184" spans="1:76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</row>
    <row r="185" spans="1:76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</row>
    <row r="186" spans="1:76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</row>
    <row r="187" spans="1:76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</row>
    <row r="188" spans="1:76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</row>
    <row r="189" spans="1:76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</row>
    <row r="190" spans="1:76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</row>
    <row r="191" spans="1:76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</row>
    <row r="192" spans="1:76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</row>
    <row r="193" spans="1:76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</row>
    <row r="194" spans="1:76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</row>
    <row r="195" spans="1:76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</row>
    <row r="196" spans="1:76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</row>
    <row r="197" spans="1:76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</row>
    <row r="198" spans="1:76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</row>
    <row r="199" spans="1:76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</row>
    <row r="200" spans="1:76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</row>
    <row r="201" spans="1:76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</row>
    <row r="202" spans="1:76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</row>
    <row r="203" spans="1:76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</row>
    <row r="204" spans="1:76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</row>
    <row r="205" spans="1:76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</row>
    <row r="206" spans="1:76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</row>
    <row r="207" spans="1:76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</row>
    <row r="208" spans="1:76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</row>
    <row r="209" spans="1:76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</row>
    <row r="210" spans="1:76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</row>
    <row r="211" spans="1:76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</row>
    <row r="212" spans="1:76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</row>
    <row r="213" spans="1:76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</row>
    <row r="214" spans="1:76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</row>
    <row r="215" spans="1:76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</row>
    <row r="216" spans="1:76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</row>
    <row r="217" spans="1:76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</row>
    <row r="218" spans="1:76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</row>
    <row r="219" spans="1:76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</row>
    <row r="220" spans="1:76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</row>
    <row r="221" spans="1:76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</row>
    <row r="222" spans="1:76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</row>
    <row r="223" spans="1:76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</row>
    <row r="224" spans="1:76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</row>
    <row r="225" spans="1:76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</row>
    <row r="226" spans="1:76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</row>
    <row r="227" spans="1:76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</row>
    <row r="228" spans="1:76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</row>
    <row r="229" spans="1:76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</row>
    <row r="230" spans="1:76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</row>
    <row r="231" spans="1:76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</row>
    <row r="232" spans="1:76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</row>
    <row r="233" spans="1:76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</row>
    <row r="234" spans="1:76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</row>
    <row r="235" spans="1:76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</row>
    <row r="236" spans="1:76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</row>
    <row r="237" spans="1:76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</row>
    <row r="238" spans="1:76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</row>
    <row r="239" spans="1:76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</row>
    <row r="240" spans="1:76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</row>
    <row r="241" spans="1:76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</row>
    <row r="242" spans="1:76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</row>
    <row r="243" spans="1:76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</row>
    <row r="244" spans="1:76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</row>
    <row r="245" spans="1:76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</row>
    <row r="246" spans="1:76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</row>
    <row r="247" spans="1:76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</row>
    <row r="248" spans="1:76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</row>
    <row r="249" spans="1:76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</row>
    <row r="250" spans="1:76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</row>
    <row r="251" spans="1:76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</row>
    <row r="252" spans="1:76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</row>
    <row r="253" spans="1:76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</row>
    <row r="254" spans="1:76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</row>
    <row r="255" spans="1:76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</row>
    <row r="256" spans="1:76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</row>
    <row r="257" spans="1:76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</row>
    <row r="258" spans="1:76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</row>
    <row r="259" spans="1:76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</row>
    <row r="260" spans="1:76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</row>
    <row r="261" spans="1:76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</row>
    <row r="262" spans="1:76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</row>
    <row r="263" spans="1:76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</row>
    <row r="264" spans="1:76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</row>
    <row r="265" spans="1:76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</row>
    <row r="266" spans="1:76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</row>
    <row r="267" spans="1:76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</row>
    <row r="268" spans="1:76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</row>
    <row r="269" spans="1:76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</row>
    <row r="270" spans="1:76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59"/>
  <sheetViews>
    <sheetView showGridLines="0" tabSelected="1" zoomScalePageLayoutView="0" workbookViewId="0" topLeftCell="A7">
      <selection activeCell="L8" sqref="L8"/>
    </sheetView>
  </sheetViews>
  <sheetFormatPr defaultColWidth="11.00390625" defaultRowHeight="14.25"/>
  <cols>
    <col min="1" max="1" width="14.00390625" style="47" customWidth="1"/>
    <col min="2" max="4" width="11.00390625" style="47" customWidth="1"/>
    <col min="5" max="5" width="12.00390625" style="47" customWidth="1"/>
    <col min="6" max="6" width="11.00390625" style="47" customWidth="1"/>
    <col min="7" max="7" width="12.625" style="47" customWidth="1"/>
    <col min="8" max="8" width="14.125" style="47" customWidth="1"/>
    <col min="9" max="9" width="11.125" style="47" customWidth="1"/>
    <col min="10" max="11" width="11.00390625" style="47" customWidth="1"/>
    <col min="12" max="12" width="12.375" style="47" customWidth="1"/>
    <col min="13" max="16384" width="11.00390625" style="47" customWidth="1"/>
  </cols>
  <sheetData>
    <row r="1" spans="1:6" ht="12" customHeight="1">
      <c r="A1" s="37" t="s">
        <v>162</v>
      </c>
      <c r="B1" s="86"/>
      <c r="C1" s="85"/>
      <c r="D1" s="85"/>
      <c r="E1" s="85"/>
      <c r="F1" s="85"/>
    </row>
    <row r="2" spans="1:2" ht="12">
      <c r="A2" s="48"/>
      <c r="B2" s="49"/>
    </row>
    <row r="3" spans="1:2" ht="12">
      <c r="A3" s="48"/>
      <c r="B3" s="48"/>
    </row>
    <row r="5" spans="1:2" ht="12">
      <c r="A5" s="48" t="s">
        <v>28</v>
      </c>
      <c r="B5" s="48" t="s">
        <v>161</v>
      </c>
    </row>
    <row r="6" spans="1:2" ht="12">
      <c r="A6" s="48" t="s">
        <v>6</v>
      </c>
      <c r="B6" s="48">
        <v>2012</v>
      </c>
    </row>
    <row r="7" spans="1:2" ht="12">
      <c r="A7" s="48" t="s">
        <v>4</v>
      </c>
      <c r="B7" s="48" t="s">
        <v>20</v>
      </c>
    </row>
    <row r="8" ht="12">
      <c r="F8" s="79"/>
    </row>
    <row r="10" spans="1:7" ht="12">
      <c r="A10" s="92" t="s">
        <v>163</v>
      </c>
      <c r="B10" s="92"/>
      <c r="C10" s="92"/>
      <c r="D10" s="92"/>
      <c r="E10" s="92"/>
      <c r="F10" s="85"/>
      <c r="G10" s="85"/>
    </row>
    <row r="12" spans="1:21" s="83" customFormat="1" ht="60">
      <c r="A12" s="90"/>
      <c r="B12" s="108" t="s">
        <v>160</v>
      </c>
      <c r="C12" s="108" t="s">
        <v>159</v>
      </c>
      <c r="D12" s="108" t="s">
        <v>158</v>
      </c>
      <c r="E12" s="108" t="s">
        <v>157</v>
      </c>
      <c r="F12" s="108" t="s">
        <v>156</v>
      </c>
      <c r="G12" s="108" t="s">
        <v>155</v>
      </c>
      <c r="H12" s="108" t="s">
        <v>154</v>
      </c>
      <c r="I12" s="108" t="s">
        <v>25</v>
      </c>
      <c r="J12" s="108" t="s">
        <v>153</v>
      </c>
      <c r="K12" s="47"/>
      <c r="L12" s="84" t="s">
        <v>10</v>
      </c>
      <c r="M12" s="84" t="s">
        <v>15</v>
      </c>
      <c r="N12" s="84" t="s">
        <v>16</v>
      </c>
      <c r="O12" s="84" t="s">
        <v>11</v>
      </c>
      <c r="P12" s="84" t="s">
        <v>12</v>
      </c>
      <c r="Q12" s="84" t="s">
        <v>66</v>
      </c>
      <c r="R12" s="90" t="s">
        <v>154</v>
      </c>
      <c r="S12" s="84" t="s">
        <v>25</v>
      </c>
      <c r="T12" s="47"/>
      <c r="U12" s="47"/>
    </row>
    <row r="13" spans="1:21" s="82" customFormat="1" ht="12">
      <c r="A13" s="87" t="s">
        <v>152</v>
      </c>
      <c r="B13" s="93">
        <f>'AEA2013-countries'!B12</f>
        <v>3704368.5044400003</v>
      </c>
      <c r="C13" s="93">
        <f>'AEA2013-countries'!C12</f>
        <v>530006.4002</v>
      </c>
      <c r="D13" s="93">
        <f>'AEA2013-countries'!D12</f>
        <v>81125.09362999999</v>
      </c>
      <c r="E13" s="93">
        <f>'AEA2013-countries'!E12</f>
        <v>864733.2625</v>
      </c>
      <c r="F13" s="93">
        <f>'AEA2013-countries'!F12</f>
        <v>1226034.50217</v>
      </c>
      <c r="G13" s="93">
        <f>'AEA2013-countries'!J12</f>
        <v>500837.96589</v>
      </c>
      <c r="H13" s="93">
        <f>'AEA2013-countries'!G12+'AEA2013-countries'!H12+'AEA2013-countries'!I12+'AEA2013-countries'!K12+'AEA2013-countries'!L12+'AEA2013-countries'!M12+'AEA2013-countries'!N12+'AEA2013-countries'!O12+'AEA2013-countries'!P12+'AEA2013-countries'!Q12+'AEA2013-countries'!R12+'AEA2013-countries'!S12+'AEA2013-countries'!T12+'AEA2013-countries'!U12+'AEA2013-countries'!V12+'AEA2013-countries'!W12</f>
        <v>501631.28101999994</v>
      </c>
      <c r="I13" s="93">
        <f>'AEA2013-countries'!X12</f>
        <v>902685.2478700001</v>
      </c>
      <c r="J13" s="93">
        <f aca="true" t="shared" si="0" ref="J13:J45">B13+I13</f>
        <v>4607053.75231</v>
      </c>
      <c r="K13" s="79"/>
      <c r="L13" s="87" t="s">
        <v>152</v>
      </c>
      <c r="M13" s="74">
        <f aca="true" t="shared" si="1" ref="M13:S13">C13*100/$J13</f>
        <v>11.504237386730123</v>
      </c>
      <c r="N13" s="74">
        <f t="shared" si="1"/>
        <v>1.7608888020749367</v>
      </c>
      <c r="O13" s="74">
        <f t="shared" si="1"/>
        <v>18.76976716554302</v>
      </c>
      <c r="P13" s="73">
        <f t="shared" si="1"/>
        <v>26.61211629135562</v>
      </c>
      <c r="Q13" s="74">
        <f t="shared" si="1"/>
        <v>10.871111838859646</v>
      </c>
      <c r="R13" s="74">
        <f t="shared" si="1"/>
        <v>10.888331415028084</v>
      </c>
      <c r="S13" s="74">
        <f t="shared" si="1"/>
        <v>19.593547121463235</v>
      </c>
      <c r="T13" s="47"/>
      <c r="U13" s="47"/>
    </row>
    <row r="14" spans="1:21" s="82" customFormat="1" ht="12">
      <c r="A14" s="88" t="s">
        <v>151</v>
      </c>
      <c r="B14" s="94">
        <f>'AEA2013-countries'!B13</f>
        <v>3685428.63067</v>
      </c>
      <c r="C14" s="94">
        <f>'AEA2013-countries'!C13</f>
        <v>526927.61908</v>
      </c>
      <c r="D14" s="94">
        <f>'AEA2013-countries'!D13</f>
        <v>80650.53396</v>
      </c>
      <c r="E14" s="94">
        <f>'AEA2013-countries'!E13</f>
        <v>859231.2308</v>
      </c>
      <c r="F14" s="94">
        <f>'AEA2013-countries'!F13</f>
        <v>1221005.19367</v>
      </c>
      <c r="G14" s="94">
        <f>'AEA2013-countries'!J13</f>
        <v>499192.87716000003</v>
      </c>
      <c r="H14" s="94">
        <f>'AEA2013-countries'!G13+'AEA2013-countries'!H13+'AEA2013-countries'!I13+'AEA2013-countries'!K13+'AEA2013-countries'!L13+'AEA2013-countries'!M13+'AEA2013-countries'!N13+'AEA2013-countries'!O13+'AEA2013-countries'!P13+'AEA2013-countries'!Q13+'AEA2013-countries'!R13+'AEA2013-countries'!S13+'AEA2013-countries'!T13+'AEA2013-countries'!U13+'AEA2013-countries'!V13+'AEA2013-countries'!W13</f>
        <v>498421.17597999994</v>
      </c>
      <c r="I14" s="94">
        <f>'AEA2013-countries'!X13</f>
        <v>897702.99731</v>
      </c>
      <c r="J14" s="94">
        <f t="shared" si="0"/>
        <v>4583131.627979999</v>
      </c>
      <c r="K14" s="79"/>
      <c r="L14" s="88" t="s">
        <v>151</v>
      </c>
      <c r="M14" s="74">
        <f>C14*100/$J14</f>
        <v>11.49710856793004</v>
      </c>
      <c r="N14" s="74">
        <f aca="true" t="shared" si="2" ref="N14:N45">D14*100/$J14</f>
        <v>1.7597254564461737</v>
      </c>
      <c r="O14" s="74">
        <f aca="true" t="shared" si="3" ref="O14:O45">E14*100/$J14</f>
        <v>18.747688273982728</v>
      </c>
      <c r="P14" s="74">
        <f aca="true" t="shared" si="4" ref="P14:P45">F14*100/$J14</f>
        <v>26.64128575788154</v>
      </c>
      <c r="Q14" s="74">
        <f aca="true" t="shared" si="5" ref="Q14:Q45">G14*100/$J14</f>
        <v>10.891960294407205</v>
      </c>
      <c r="R14" s="74">
        <f aca="true" t="shared" si="6" ref="R14:R28">H14*100/$J14</f>
        <v>10.875122436744796</v>
      </c>
      <c r="S14" s="74">
        <f aca="true" t="shared" si="7" ref="S14:S28">I14*100/$J14</f>
        <v>19.58710921217115</v>
      </c>
      <c r="T14" s="47"/>
      <c r="U14" s="47"/>
    </row>
    <row r="15" spans="1:19" ht="12">
      <c r="A15" s="107" t="s">
        <v>30</v>
      </c>
      <c r="B15" s="109">
        <f>'AEA2013-countries'!B14</f>
        <v>93018.95457999999</v>
      </c>
      <c r="C15" s="109">
        <f>'AEA2013-countries'!C14</f>
        <v>12373.39434</v>
      </c>
      <c r="D15" s="109">
        <f>'AEA2013-countries'!D14</f>
        <v>25.19403</v>
      </c>
      <c r="E15" s="109">
        <f>'AEA2013-countries'!E14</f>
        <v>34282.78234</v>
      </c>
      <c r="F15" s="109">
        <f>'AEA2013-countries'!F14</f>
        <v>17119.46129</v>
      </c>
      <c r="G15" s="109">
        <f>'AEA2013-countries'!J14</f>
        <v>12541.34859</v>
      </c>
      <c r="H15" s="109">
        <f>'AEA2013-countries'!G14+'AEA2013-countries'!H14+'AEA2013-countries'!I14+'AEA2013-countries'!K14+'AEA2013-countries'!L14+'AEA2013-countries'!M14+'AEA2013-countries'!N14+'AEA2013-countries'!O14+'AEA2013-countries'!P14+'AEA2013-countries'!Q14+'AEA2013-countries'!R14+'AEA2013-countries'!S14+'AEA2013-countries'!T14+'AEA2013-countries'!U14+'AEA2013-countries'!V14+'AEA2013-countries'!W14</f>
        <v>16676.773989999998</v>
      </c>
      <c r="I15" s="109">
        <f>'AEA2013-countries'!X14</f>
        <v>27947.73443</v>
      </c>
      <c r="J15" s="112">
        <f t="shared" si="0"/>
        <v>120966.68900999999</v>
      </c>
      <c r="L15" s="81" t="s">
        <v>30</v>
      </c>
      <c r="M15" s="74">
        <f>C15*100/$J15</f>
        <v>10.228761687423821</v>
      </c>
      <c r="N15" s="74">
        <f t="shared" si="2"/>
        <v>0.020827246084182134</v>
      </c>
      <c r="O15" s="73">
        <f t="shared" si="3"/>
        <v>28.340680083560798</v>
      </c>
      <c r="P15" s="74">
        <f t="shared" si="4"/>
        <v>14.15221118318348</v>
      </c>
      <c r="Q15" s="74">
        <f t="shared" si="5"/>
        <v>10.36760507594222</v>
      </c>
      <c r="R15" s="74">
        <f t="shared" si="6"/>
        <v>13.78625316315087</v>
      </c>
      <c r="S15" s="74">
        <f t="shared" si="7"/>
        <v>23.103661560654633</v>
      </c>
    </row>
    <row r="16" spans="1:19" ht="12">
      <c r="A16" s="105" t="s">
        <v>31</v>
      </c>
      <c r="B16" s="110">
        <f>'AEA2013-countries'!B15</f>
        <v>45664.956790000004</v>
      </c>
      <c r="C16" s="110">
        <f>'AEA2013-countries'!C15</f>
        <v>4153.4141</v>
      </c>
      <c r="D16" s="110">
        <f>'AEA2013-countries'!D15</f>
        <v>335.55414</v>
      </c>
      <c r="E16" s="110">
        <f>'AEA2013-countries'!E15</f>
        <v>5576.512159999999</v>
      </c>
      <c r="F16" s="110">
        <f>'AEA2013-countries'!F15</f>
        <v>28740.96444</v>
      </c>
      <c r="G16" s="110">
        <f>'AEA2013-countries'!J15</f>
        <v>5401.2369100000005</v>
      </c>
      <c r="H16" s="110">
        <f>'AEA2013-countries'!G15+'AEA2013-countries'!H15+'AEA2013-countries'!I15+'AEA2013-countries'!K15+'AEA2013-countries'!L15+'AEA2013-countries'!M15+'AEA2013-countries'!N15+'AEA2013-countries'!O15+'AEA2013-countries'!P15+'AEA2013-countries'!Q15+'AEA2013-countries'!R15+'AEA2013-countries'!S15+'AEA2013-countries'!T15+'AEA2013-countries'!U15+'AEA2013-countries'!V15+'AEA2013-countries'!W15</f>
        <v>1457.27604</v>
      </c>
      <c r="I16" s="110">
        <f>'AEA2013-countries'!X15</f>
        <v>9310.14436</v>
      </c>
      <c r="J16" s="113">
        <f t="shared" si="0"/>
        <v>54975.10115</v>
      </c>
      <c r="L16" s="80" t="s">
        <v>31</v>
      </c>
      <c r="M16" s="74">
        <f>C16*100/$J16</f>
        <v>7.555082233805039</v>
      </c>
      <c r="N16" s="74">
        <f t="shared" si="2"/>
        <v>0.6103747569002882</v>
      </c>
      <c r="O16" s="74">
        <f t="shared" si="3"/>
        <v>10.143705138048661</v>
      </c>
      <c r="P16" s="73">
        <f t="shared" si="4"/>
        <v>52.279966455323205</v>
      </c>
      <c r="Q16" s="74">
        <f t="shared" si="5"/>
        <v>9.824878530487252</v>
      </c>
      <c r="R16" s="74">
        <f t="shared" si="6"/>
        <v>2.650792830783177</v>
      </c>
      <c r="S16" s="74">
        <f t="shared" si="7"/>
        <v>16.93520187365767</v>
      </c>
    </row>
    <row r="17" spans="1:19" ht="12">
      <c r="A17" s="105" t="s">
        <v>32</v>
      </c>
      <c r="B17" s="110">
        <f>'AEA2013-countries'!B16</f>
        <v>106444.32609</v>
      </c>
      <c r="C17" s="110">
        <f>'AEA2013-countries'!C16</f>
        <v>8267.771639999999</v>
      </c>
      <c r="D17" s="110">
        <f>'AEA2013-countries'!D16</f>
        <v>7258.22035</v>
      </c>
      <c r="E17" s="110">
        <f>'AEA2013-countries'!E16</f>
        <v>20381.60687</v>
      </c>
      <c r="F17" s="110">
        <f>'AEA2013-countries'!F16</f>
        <v>50419.90486</v>
      </c>
      <c r="G17" s="110">
        <f>'AEA2013-countries'!J16</f>
        <v>8598.457919999999</v>
      </c>
      <c r="H17" s="110">
        <f>'AEA2013-countries'!G16+'AEA2013-countries'!H16+'AEA2013-countries'!I16+'AEA2013-countries'!K16+'AEA2013-countries'!L16+'AEA2013-countries'!M16+'AEA2013-countries'!N16+'AEA2013-countries'!O16+'AEA2013-countries'!P16+'AEA2013-countries'!Q16+'AEA2013-countries'!R16+'AEA2013-countries'!S16+'AEA2013-countries'!T16+'AEA2013-countries'!U16+'AEA2013-countries'!V16+'AEA2013-countries'!W16</f>
        <v>11518.36447</v>
      </c>
      <c r="I17" s="110">
        <f>'AEA2013-countries'!X16</f>
        <v>11522.183140000001</v>
      </c>
      <c r="J17" s="113">
        <f t="shared" si="0"/>
        <v>117966.50923</v>
      </c>
      <c r="L17" s="78" t="s">
        <v>32</v>
      </c>
      <c r="M17" s="74">
        <f aca="true" t="shared" si="8" ref="M17:M45">C17*100/$J17</f>
        <v>7.0085753100316595</v>
      </c>
      <c r="N17" s="74">
        <f t="shared" si="2"/>
        <v>6.152780477591826</v>
      </c>
      <c r="O17" s="74">
        <f t="shared" si="3"/>
        <v>17.277451882772812</v>
      </c>
      <c r="P17" s="73">
        <f t="shared" si="4"/>
        <v>42.740863647746</v>
      </c>
      <c r="Q17" s="74">
        <f t="shared" si="5"/>
        <v>7.288897481263547</v>
      </c>
      <c r="R17" s="74">
        <f t="shared" si="6"/>
        <v>9.76409706889146</v>
      </c>
      <c r="S17" s="74">
        <f t="shared" si="7"/>
        <v>9.76733414865666</v>
      </c>
    </row>
    <row r="18" spans="1:19" ht="12">
      <c r="A18" s="105" t="s">
        <v>33</v>
      </c>
      <c r="B18" s="110">
        <f>'AEA2013-countries'!B17</f>
        <v>81330.05947</v>
      </c>
      <c r="C18" s="110">
        <f>'AEA2013-countries'!C17</f>
        <v>12232.33741</v>
      </c>
      <c r="D18" s="110">
        <f>'AEA2013-countries'!D17</f>
        <v>1847.26559</v>
      </c>
      <c r="E18" s="110">
        <f>'AEA2013-countries'!E17</f>
        <v>5712.81297</v>
      </c>
      <c r="F18" s="110">
        <f>'AEA2013-countries'!F17</f>
        <v>15896.13654</v>
      </c>
      <c r="G18" s="110">
        <f>'AEA2013-countries'!J17</f>
        <v>39309.47066</v>
      </c>
      <c r="H18" s="110">
        <f>'AEA2013-countries'!G17+'AEA2013-countries'!H17+'AEA2013-countries'!I17+'AEA2013-countries'!K17+'AEA2013-countries'!L17+'AEA2013-countries'!M17+'AEA2013-countries'!N17+'AEA2013-countries'!O17+'AEA2013-countries'!P17+'AEA2013-countries'!Q17+'AEA2013-countries'!R17+'AEA2013-countries'!S17+'AEA2013-countries'!T17+'AEA2013-countries'!U17+'AEA2013-countries'!V17+'AEA2013-countries'!W17</f>
        <v>6332.0353</v>
      </c>
      <c r="I18" s="110">
        <f>'AEA2013-countries'!X17</f>
        <v>8173.2659699999995</v>
      </c>
      <c r="J18" s="113">
        <f t="shared" si="0"/>
        <v>89503.32543999999</v>
      </c>
      <c r="L18" s="78" t="s">
        <v>33</v>
      </c>
      <c r="M18" s="74">
        <f t="shared" si="8"/>
        <v>13.666908296273467</v>
      </c>
      <c r="N18" s="74">
        <f t="shared" si="2"/>
        <v>2.0639072134122487</v>
      </c>
      <c r="O18" s="74">
        <f t="shared" si="3"/>
        <v>6.382794093868252</v>
      </c>
      <c r="P18" s="74">
        <f t="shared" si="4"/>
        <v>17.760386512852232</v>
      </c>
      <c r="Q18" s="73">
        <f t="shared" si="5"/>
        <v>43.91956440361732</v>
      </c>
      <c r="R18" s="74">
        <f t="shared" si="6"/>
        <v>7.074636913066188</v>
      </c>
      <c r="S18" s="74">
        <f t="shared" si="7"/>
        <v>9.131801449633379</v>
      </c>
    </row>
    <row r="19" spans="1:19" ht="12">
      <c r="A19" s="105" t="s">
        <v>150</v>
      </c>
      <c r="B19" s="110">
        <f>'AEA2013-countries'!B18</f>
        <v>802983.57445</v>
      </c>
      <c r="C19" s="110">
        <f>'AEA2013-countries'!C18</f>
        <v>75287.84511</v>
      </c>
      <c r="D19" s="110">
        <f>'AEA2013-countries'!D18</f>
        <v>12184.330080000002</v>
      </c>
      <c r="E19" s="110">
        <f>'AEA2013-countries'!E18</f>
        <v>171541.60011</v>
      </c>
      <c r="F19" s="110">
        <f>'AEA2013-countries'!F18</f>
        <v>364500.17779</v>
      </c>
      <c r="G19" s="110">
        <f>'AEA2013-countries'!J18</f>
        <v>90831.76462</v>
      </c>
      <c r="H19" s="110">
        <f>'AEA2013-countries'!G18+'AEA2013-countries'!H18+'AEA2013-countries'!I18+'AEA2013-countries'!K18+'AEA2013-countries'!L18+'AEA2013-countries'!M18+'AEA2013-countries'!N18+'AEA2013-countries'!O18+'AEA2013-countries'!P18+'AEA2013-countries'!Q18+'AEA2013-countries'!R18+'AEA2013-countries'!S18+'AEA2013-countries'!T18+'AEA2013-countries'!U18+'AEA2013-countries'!V18+'AEA2013-countries'!W18</f>
        <v>88637.85972</v>
      </c>
      <c r="I19" s="110">
        <f>'AEA2013-countries'!X18</f>
        <v>200133.26925999997</v>
      </c>
      <c r="J19" s="113">
        <f t="shared" si="0"/>
        <v>1003116.8437099999</v>
      </c>
      <c r="L19" s="78" t="s">
        <v>150</v>
      </c>
      <c r="M19" s="74">
        <f t="shared" si="8"/>
        <v>7.505391379088999</v>
      </c>
      <c r="N19" s="74">
        <f t="shared" si="2"/>
        <v>1.2146471426934267</v>
      </c>
      <c r="O19" s="74">
        <f t="shared" si="3"/>
        <v>17.100859305238874</v>
      </c>
      <c r="P19" s="73">
        <f t="shared" si="4"/>
        <v>36.33676177163033</v>
      </c>
      <c r="Q19" s="74">
        <f t="shared" si="5"/>
        <v>9.054953586868427</v>
      </c>
      <c r="R19" s="74">
        <f t="shared" si="6"/>
        <v>8.836244778043534</v>
      </c>
      <c r="S19" s="74">
        <f t="shared" si="7"/>
        <v>19.951142333510482</v>
      </c>
    </row>
    <row r="20" spans="1:19" ht="12">
      <c r="A20" s="105" t="s">
        <v>34</v>
      </c>
      <c r="B20" s="110">
        <f>'AEA2013-countries'!B19</f>
        <v>21340.68795</v>
      </c>
      <c r="C20" s="110">
        <f>'AEA2013-countries'!C19</f>
        <v>1334.1056800000001</v>
      </c>
      <c r="D20" s="110">
        <f>'AEA2013-countries'!D19</f>
        <v>131.20537</v>
      </c>
      <c r="E20" s="110">
        <f>'AEA2013-countries'!E19</f>
        <v>2298.67368</v>
      </c>
      <c r="F20" s="110">
        <f>'AEA2013-countries'!F19</f>
        <v>14457.313369999998</v>
      </c>
      <c r="G20" s="110">
        <f>'AEA2013-countries'!J19</f>
        <v>2210.2944199999997</v>
      </c>
      <c r="H20" s="110">
        <f>'AEA2013-countries'!G19+'AEA2013-countries'!H19+'AEA2013-countries'!I19+'AEA2013-countries'!K19+'AEA2013-countries'!L19+'AEA2013-countries'!M19+'AEA2013-countries'!N19+'AEA2013-countries'!O19+'AEA2013-countries'!P19+'AEA2013-countries'!Q19+'AEA2013-countries'!R19+'AEA2013-countries'!S19+'AEA2013-countries'!T19+'AEA2013-countries'!U19+'AEA2013-countries'!V19+'AEA2013-countries'!W19</f>
        <v>909.0954499999999</v>
      </c>
      <c r="I20" s="110">
        <f>'AEA2013-countries'!X19</f>
        <v>1090.48017</v>
      </c>
      <c r="J20" s="113">
        <f t="shared" si="0"/>
        <v>22431.16812</v>
      </c>
      <c r="L20" s="78" t="s">
        <v>34</v>
      </c>
      <c r="M20" s="74">
        <f t="shared" si="8"/>
        <v>5.947553301116269</v>
      </c>
      <c r="N20" s="74">
        <f t="shared" si="2"/>
        <v>0.5849243753071206</v>
      </c>
      <c r="O20" s="74">
        <f t="shared" si="3"/>
        <v>10.247677105814496</v>
      </c>
      <c r="P20" s="74">
        <f t="shared" si="4"/>
        <v>64.45189698841239</v>
      </c>
      <c r="Q20" s="74">
        <f t="shared" si="5"/>
        <v>9.853675065763806</v>
      </c>
      <c r="R20" s="74">
        <f t="shared" si="6"/>
        <v>4.052822595491295</v>
      </c>
      <c r="S20" s="74">
        <f t="shared" si="7"/>
        <v>4.861450657256276</v>
      </c>
    </row>
    <row r="21" spans="1:19" ht="12">
      <c r="A21" s="105" t="s">
        <v>35</v>
      </c>
      <c r="B21" s="110">
        <f>'AEA2013-countries'!B20</f>
        <v>44254.208979999996</v>
      </c>
      <c r="C21" s="110">
        <f>'AEA2013-countries'!C20</f>
        <v>19794.2686</v>
      </c>
      <c r="D21" s="110">
        <f>'AEA2013-countries'!D20</f>
        <v>237.57691</v>
      </c>
      <c r="E21" s="110">
        <f>'AEA2013-countries'!E20</f>
        <v>5828.5697900000005</v>
      </c>
      <c r="F21" s="110">
        <f>'AEA2013-countries'!F20</f>
        <v>10888.93125</v>
      </c>
      <c r="G21" s="110">
        <f>'AEA2013-countries'!J20</f>
        <v>2674.01641</v>
      </c>
      <c r="H21" s="110">
        <f>'AEA2013-countries'!G20+'AEA2013-countries'!H20+'AEA2013-countries'!I20+'AEA2013-countries'!K20+'AEA2013-countries'!L20+'AEA2013-countries'!M20+'AEA2013-countries'!N20+'AEA2013-countries'!O20+'AEA2013-countries'!P20+'AEA2013-countries'!Q20+'AEA2013-countries'!R20+'AEA2013-countries'!S20+'AEA2013-countries'!T20+'AEA2013-countries'!U20+'AEA2013-countries'!V20+'AEA2013-countries'!W20</f>
        <v>4830.84603</v>
      </c>
      <c r="I21" s="110">
        <f>'AEA2013-countries'!X20</f>
        <v>13171.025</v>
      </c>
      <c r="J21" s="113">
        <f t="shared" si="0"/>
        <v>57425.23398</v>
      </c>
      <c r="L21" s="78" t="s">
        <v>35</v>
      </c>
      <c r="M21" s="73">
        <f t="shared" si="8"/>
        <v>34.46963508567318</v>
      </c>
      <c r="N21" s="74">
        <f t="shared" si="2"/>
        <v>0.41371517978097055</v>
      </c>
      <c r="O21" s="74">
        <f t="shared" si="3"/>
        <v>10.149840733831349</v>
      </c>
      <c r="P21" s="74">
        <f t="shared" si="4"/>
        <v>18.96192752787457</v>
      </c>
      <c r="Q21" s="74">
        <f t="shared" si="5"/>
        <v>4.656518092605951</v>
      </c>
      <c r="R21" s="74">
        <f t="shared" si="6"/>
        <v>8.412409833075268</v>
      </c>
      <c r="S21" s="74">
        <f t="shared" si="7"/>
        <v>22.93595356457266</v>
      </c>
    </row>
    <row r="22" spans="1:19" ht="12">
      <c r="A22" s="105" t="s">
        <v>36</v>
      </c>
      <c r="B22" s="110">
        <f>'AEA2013-countries'!B21</f>
        <v>84443.50313999999</v>
      </c>
      <c r="C22" s="110">
        <f>'AEA2013-countries'!C21</f>
        <v>9789.352780000001</v>
      </c>
      <c r="D22" s="110">
        <f>'AEA2013-countries'!D21</f>
        <v>32.214</v>
      </c>
      <c r="E22" s="110">
        <f>'AEA2013-countries'!E21</f>
        <v>16549.90909</v>
      </c>
      <c r="F22" s="110">
        <f>'AEA2013-countries'!F21</f>
        <v>44257.39947</v>
      </c>
      <c r="G22" s="110">
        <f>'AEA2013-countries'!J21</f>
        <v>6776.64948</v>
      </c>
      <c r="H22" s="110">
        <f>'AEA2013-countries'!G21+'AEA2013-countries'!H21+'AEA2013-countries'!I21+'AEA2013-countries'!K21+'AEA2013-countries'!L21+'AEA2013-countries'!M21+'AEA2013-countries'!N21+'AEA2013-countries'!O21+'AEA2013-countries'!P21+'AEA2013-countries'!Q21+'AEA2013-countries'!R21+'AEA2013-countries'!S21+'AEA2013-countries'!T21+'AEA2013-countries'!U21+'AEA2013-countries'!V21+'AEA2013-countries'!W21</f>
        <v>7037.978339999998</v>
      </c>
      <c r="I22" s="110">
        <f>'AEA2013-countries'!X21</f>
        <v>14869.85044</v>
      </c>
      <c r="J22" s="113">
        <f t="shared" si="0"/>
        <v>99313.35357999998</v>
      </c>
      <c r="L22" s="78" t="s">
        <v>36</v>
      </c>
      <c r="M22" s="74">
        <f t="shared" si="8"/>
        <v>9.85703576318604</v>
      </c>
      <c r="N22" s="74">
        <f t="shared" si="2"/>
        <v>0.03243672561520201</v>
      </c>
      <c r="O22" s="74">
        <f t="shared" si="3"/>
        <v>16.66433414381535</v>
      </c>
      <c r="P22" s="73">
        <f t="shared" si="4"/>
        <v>44.56339240860424</v>
      </c>
      <c r="Q22" s="74">
        <f t="shared" si="5"/>
        <v>6.8235028178171415</v>
      </c>
      <c r="R22" s="74">
        <f t="shared" si="6"/>
        <v>7.0866384894864</v>
      </c>
      <c r="S22" s="74">
        <f t="shared" si="7"/>
        <v>14.972659671613924</v>
      </c>
    </row>
    <row r="23" spans="1:19" ht="12">
      <c r="A23" s="105" t="s">
        <v>37</v>
      </c>
      <c r="B23" s="110">
        <f>'AEA2013-countries'!B22</f>
        <v>251132.58462</v>
      </c>
      <c r="C23" s="110">
        <f>'AEA2013-countries'!C22</f>
        <v>45974.74922</v>
      </c>
      <c r="D23" s="110">
        <f>'AEA2013-countries'!D22</f>
        <v>2946.51316</v>
      </c>
      <c r="E23" s="110">
        <f>'AEA2013-countries'!E22</f>
        <v>75913.01142</v>
      </c>
      <c r="F23" s="110">
        <f>'AEA2013-countries'!F22</f>
        <v>58637.1953</v>
      </c>
      <c r="G23" s="110">
        <f>'AEA2013-countries'!J22</f>
        <v>36657.6791</v>
      </c>
      <c r="H23" s="110">
        <f>'AEA2013-countries'!G22+'AEA2013-countries'!H22+'AEA2013-countries'!I22+'AEA2013-countries'!K22+'AEA2013-countries'!L22+'AEA2013-countries'!M22+'AEA2013-countries'!N22+'AEA2013-countries'!O22+'AEA2013-countries'!P22+'AEA2013-countries'!Q22+'AEA2013-countries'!R22+'AEA2013-countries'!S22+'AEA2013-countries'!T22+'AEA2013-countries'!U22+'AEA2013-countries'!V22+'AEA2013-countries'!W22</f>
        <v>31003.436420000005</v>
      </c>
      <c r="I23" s="110">
        <f>'AEA2013-countries'!X22</f>
        <v>61529.0641</v>
      </c>
      <c r="J23" s="113">
        <f t="shared" si="0"/>
        <v>312661.64872</v>
      </c>
      <c r="L23" s="78" t="s">
        <v>37</v>
      </c>
      <c r="M23" s="74">
        <f t="shared" si="8"/>
        <v>14.70431356330884</v>
      </c>
      <c r="N23" s="74">
        <f t="shared" si="2"/>
        <v>0.9423967320784874</v>
      </c>
      <c r="O23" s="73">
        <f t="shared" si="3"/>
        <v>24.27960440008518</v>
      </c>
      <c r="P23" s="74">
        <f t="shared" si="4"/>
        <v>18.754201399517267</v>
      </c>
      <c r="Q23" s="74">
        <f t="shared" si="5"/>
        <v>11.72439256623645</v>
      </c>
      <c r="R23" s="74">
        <f t="shared" si="6"/>
        <v>9.91597036186703</v>
      </c>
      <c r="S23" s="74">
        <f t="shared" si="7"/>
        <v>19.679120976906745</v>
      </c>
    </row>
    <row r="24" spans="1:19" ht="12">
      <c r="A24" s="105" t="s">
        <v>38</v>
      </c>
      <c r="B24" s="110">
        <f>'AEA2013-countries'!B23</f>
        <v>348894.38695</v>
      </c>
      <c r="C24" s="110">
        <f>'AEA2013-countries'!C23</f>
        <v>93759.33543</v>
      </c>
      <c r="D24" s="110">
        <f>'AEA2013-countries'!D23</f>
        <v>1149.40474</v>
      </c>
      <c r="E24" s="110">
        <f>'AEA2013-countries'!E23</f>
        <v>100282.838</v>
      </c>
      <c r="F24" s="110">
        <f>'AEA2013-countries'!F23</f>
        <v>36668.752839999994</v>
      </c>
      <c r="G24" s="110">
        <f>'AEA2013-countries'!J23</f>
        <v>43090.27448</v>
      </c>
      <c r="H24" s="110">
        <f>'AEA2013-countries'!G23+'AEA2013-countries'!H23+'AEA2013-countries'!I23+'AEA2013-countries'!K23+'AEA2013-countries'!L23+'AEA2013-countries'!M23+'AEA2013-countries'!N23+'AEA2013-countries'!O23+'AEA2013-countries'!P23+'AEA2013-countries'!Q23+'AEA2013-countries'!R23+'AEA2013-countries'!S23+'AEA2013-countries'!T23+'AEA2013-countries'!U23+'AEA2013-countries'!V23+'AEA2013-countries'!W23</f>
        <v>73943.78046000001</v>
      </c>
      <c r="I24" s="110">
        <f>'AEA2013-countries'!X23</f>
        <v>130426.24945999999</v>
      </c>
      <c r="J24" s="113">
        <f t="shared" si="0"/>
        <v>479320.63641000004</v>
      </c>
      <c r="L24" s="78" t="s">
        <v>38</v>
      </c>
      <c r="M24" s="74">
        <f t="shared" si="8"/>
        <v>19.560880193316024</v>
      </c>
      <c r="N24" s="74">
        <f t="shared" si="2"/>
        <v>0.23979871774534345</v>
      </c>
      <c r="O24" s="74">
        <f t="shared" si="3"/>
        <v>20.921869492433107</v>
      </c>
      <c r="P24" s="74">
        <f t="shared" si="4"/>
        <v>7.650151079377766</v>
      </c>
      <c r="Q24" s="74">
        <f t="shared" si="5"/>
        <v>8.98986423842214</v>
      </c>
      <c r="R24" s="74">
        <f t="shared" si="6"/>
        <v>15.426788425764789</v>
      </c>
      <c r="S24" s="73">
        <f t="shared" si="7"/>
        <v>27.210647644312214</v>
      </c>
    </row>
    <row r="25" spans="1:19" ht="12">
      <c r="A25" s="105" t="s">
        <v>39</v>
      </c>
      <c r="B25" s="110">
        <f>'AEA2013-countries'!B24</f>
        <v>18939.873770000002</v>
      </c>
      <c r="C25" s="110">
        <f>'AEA2013-countries'!C24</f>
        <v>3078.78211</v>
      </c>
      <c r="D25" s="110">
        <f>'AEA2013-countries'!D24</f>
        <v>474.55967999999996</v>
      </c>
      <c r="E25" s="110">
        <f>'AEA2013-countries'!E24</f>
        <v>5502.0317</v>
      </c>
      <c r="F25" s="110">
        <f>'AEA2013-countries'!F24</f>
        <v>5029.30851</v>
      </c>
      <c r="G25" s="110">
        <f>'AEA2013-countries'!J24</f>
        <v>1645.08873</v>
      </c>
      <c r="H25" s="110">
        <f>'AEA2013-countries'!G24+'AEA2013-countries'!H24+'AEA2013-countries'!I24+'AEA2013-countries'!K24+'AEA2013-countries'!L24+'AEA2013-countries'!M24+'AEA2013-countries'!N24+'AEA2013-countries'!O24+'AEA2013-countries'!P24+'AEA2013-countries'!Q24+'AEA2013-countries'!R24+'AEA2013-countries'!S24+'AEA2013-countries'!T24+'AEA2013-countries'!U24+'AEA2013-countries'!V24+'AEA2013-countries'!W24</f>
        <v>3210.10407</v>
      </c>
      <c r="I25" s="110">
        <f>'AEA2013-countries'!X24</f>
        <v>4982.25056</v>
      </c>
      <c r="J25" s="113">
        <f t="shared" si="0"/>
        <v>23922.124330000002</v>
      </c>
      <c r="L25" s="78" t="s">
        <v>39</v>
      </c>
      <c r="M25" s="74">
        <f t="shared" si="8"/>
        <v>12.870019683573812</v>
      </c>
      <c r="N25" s="74">
        <f t="shared" si="2"/>
        <v>1.983768972410486</v>
      </c>
      <c r="O25" s="73">
        <f t="shared" si="3"/>
        <v>22.999762162008622</v>
      </c>
      <c r="P25" s="74">
        <f t="shared" si="4"/>
        <v>21.023670141588966</v>
      </c>
      <c r="Q25" s="74">
        <f t="shared" si="5"/>
        <v>6.876850514220196</v>
      </c>
      <c r="R25" s="74">
        <f t="shared" si="6"/>
        <v>13.418975780400519</v>
      </c>
      <c r="S25" s="74">
        <f t="shared" si="7"/>
        <v>20.826957051435073</v>
      </c>
    </row>
    <row r="26" spans="1:19" ht="12">
      <c r="A26" s="105" t="s">
        <v>40</v>
      </c>
      <c r="B26" s="110">
        <f>'AEA2013-countries'!B25</f>
        <v>329594.89722000004</v>
      </c>
      <c r="C26" s="110">
        <f>'AEA2013-countries'!C25</f>
        <v>38960.43884</v>
      </c>
      <c r="D26" s="110">
        <f>'AEA2013-countries'!D25</f>
        <v>3635.98893</v>
      </c>
      <c r="E26" s="110">
        <f>'AEA2013-countries'!E25</f>
        <v>90204.61658000002</v>
      </c>
      <c r="F26" s="110">
        <f>'AEA2013-countries'!F25</f>
        <v>104847.75621</v>
      </c>
      <c r="G26" s="110">
        <f>'AEA2013-countries'!J25</f>
        <v>46810.0393</v>
      </c>
      <c r="H26" s="110">
        <f>'AEA2013-countries'!G25+'AEA2013-countries'!H25+'AEA2013-countries'!I25+'AEA2013-countries'!K25+'AEA2013-countries'!L25+'AEA2013-countries'!M25+'AEA2013-countries'!N25+'AEA2013-countries'!O25+'AEA2013-countries'!P25+'AEA2013-countries'!Q25+'AEA2013-countries'!R25+'AEA2013-countries'!S25+'AEA2013-countries'!T25+'AEA2013-countries'!U25+'AEA2013-countries'!V25+'AEA2013-countries'!W25</f>
        <v>45136.05633999999</v>
      </c>
      <c r="I26" s="110">
        <f>'AEA2013-countries'!X25</f>
        <v>103754.58181</v>
      </c>
      <c r="J26" s="113">
        <f t="shared" si="0"/>
        <v>433349.47903000005</v>
      </c>
      <c r="L26" s="78" t="s">
        <v>40</v>
      </c>
      <c r="M26" s="74">
        <f t="shared" si="8"/>
        <v>8.990535520478343</v>
      </c>
      <c r="N26" s="74">
        <f t="shared" si="2"/>
        <v>0.8390431063027277</v>
      </c>
      <c r="O26" s="74">
        <f t="shared" si="3"/>
        <v>20.815674402542736</v>
      </c>
      <c r="P26" s="74">
        <f t="shared" si="4"/>
        <v>24.19473456958779</v>
      </c>
      <c r="Q26" s="74">
        <f t="shared" si="5"/>
        <v>10.801914289773363</v>
      </c>
      <c r="R26" s="74">
        <f t="shared" si="6"/>
        <v>10.415624922644778</v>
      </c>
      <c r="S26" s="73">
        <f t="shared" si="7"/>
        <v>23.942472953294413</v>
      </c>
    </row>
    <row r="27" spans="1:19" ht="12">
      <c r="A27" s="105" t="s">
        <v>41</v>
      </c>
      <c r="B27" s="110">
        <f>'AEA2013-countries'!B26</f>
        <v>6357.86836</v>
      </c>
      <c r="C27" s="110">
        <f>'AEA2013-countries'!C26</f>
        <v>776.1261999999999</v>
      </c>
      <c r="D27" s="110">
        <f>'AEA2013-countries'!D26</f>
        <v>24.46553</v>
      </c>
      <c r="E27" s="110">
        <f>'AEA2013-countries'!E26</f>
        <v>1336.21609</v>
      </c>
      <c r="F27" s="110">
        <f>'AEA2013-countries'!F26</f>
        <v>2841.63579</v>
      </c>
      <c r="G27" s="110">
        <f>'AEA2013-countries'!J26</f>
        <v>463.45331</v>
      </c>
      <c r="H27" s="110">
        <f>'AEA2013-countries'!G26+'AEA2013-countries'!H26+'AEA2013-countries'!I26+'AEA2013-countries'!K26+'AEA2013-countries'!L26+'AEA2013-countries'!M26+'AEA2013-countries'!N26+'AEA2013-countries'!O26+'AEA2013-countries'!P26+'AEA2013-countries'!Q26+'AEA2013-countries'!R26+'AEA2013-countries'!S26+'AEA2013-countries'!T26+'AEA2013-countries'!U26+'AEA2013-countries'!V26+'AEA2013-countries'!W26</f>
        <v>915.97145</v>
      </c>
      <c r="I27" s="110">
        <f>'AEA2013-countries'!X26</f>
        <v>1701.3737999999998</v>
      </c>
      <c r="J27" s="113">
        <f t="shared" si="0"/>
        <v>8059.24216</v>
      </c>
      <c r="L27" s="78" t="s">
        <v>41</v>
      </c>
      <c r="M27" s="74">
        <f t="shared" si="8"/>
        <v>9.630262803767147</v>
      </c>
      <c r="N27" s="74">
        <f t="shared" si="2"/>
        <v>0.3035710990473576</v>
      </c>
      <c r="O27" s="74">
        <f t="shared" si="3"/>
        <v>16.579922323614607</v>
      </c>
      <c r="P27" s="73">
        <f t="shared" si="4"/>
        <v>35.25934242432541</v>
      </c>
      <c r="Q27" s="74">
        <f t="shared" si="5"/>
        <v>5.750581764377706</v>
      </c>
      <c r="R27" s="74">
        <f t="shared" si="6"/>
        <v>11.36547868664614</v>
      </c>
      <c r="S27" s="74">
        <f t="shared" si="7"/>
        <v>21.11084102230277</v>
      </c>
    </row>
    <row r="28" spans="1:19" ht="12">
      <c r="A28" s="105" t="s">
        <v>42</v>
      </c>
      <c r="B28" s="110">
        <f>'AEA2013-countries'!B27</f>
        <v>9982.49094</v>
      </c>
      <c r="C28" s="110">
        <f>'AEA2013-countries'!C27</f>
        <v>2803.4711500000003</v>
      </c>
      <c r="D28" s="110">
        <f>'AEA2013-countries'!D27</f>
        <v>55.12002</v>
      </c>
      <c r="E28" s="110">
        <f>'AEA2013-countries'!E27</f>
        <v>1485.02618</v>
      </c>
      <c r="F28" s="110">
        <f>'AEA2013-countries'!F27</f>
        <v>2047.30132</v>
      </c>
      <c r="G28" s="110">
        <f>'AEA2013-countries'!J27</f>
        <v>2027.32919</v>
      </c>
      <c r="H28" s="110">
        <f>'AEA2013-countries'!G27+'AEA2013-countries'!H27+'AEA2013-countries'!I27+'AEA2013-countries'!K27+'AEA2013-countries'!L27+'AEA2013-countries'!M27+'AEA2013-countries'!N27+'AEA2013-countries'!O27+'AEA2013-countries'!P27+'AEA2013-countries'!Q27+'AEA2013-countries'!R27+'AEA2013-countries'!S27+'AEA2013-countries'!T27+'AEA2013-countries'!U27+'AEA2013-countries'!V27+'AEA2013-countries'!W27</f>
        <v>1564.2420700000005</v>
      </c>
      <c r="I28" s="110">
        <f>'AEA2013-countries'!X27</f>
        <v>2030.0408</v>
      </c>
      <c r="J28" s="113">
        <f t="shared" si="0"/>
        <v>12012.53174</v>
      </c>
      <c r="L28" s="78" t="s">
        <v>42</v>
      </c>
      <c r="M28" s="73">
        <f t="shared" si="8"/>
        <v>23.337887555084208</v>
      </c>
      <c r="N28" s="74">
        <f t="shared" si="2"/>
        <v>0.4588543130875423</v>
      </c>
      <c r="O28" s="74">
        <f t="shared" si="3"/>
        <v>12.36230806412837</v>
      </c>
      <c r="P28" s="74">
        <f t="shared" si="4"/>
        <v>17.043046081474913</v>
      </c>
      <c r="Q28" s="74">
        <f t="shared" si="5"/>
        <v>16.876785292889473</v>
      </c>
      <c r="R28" s="74">
        <f t="shared" si="6"/>
        <v>13.02175181599146</v>
      </c>
      <c r="S28" s="74">
        <f t="shared" si="7"/>
        <v>16.899358469457827</v>
      </c>
    </row>
    <row r="29" spans="1:19" ht="12">
      <c r="A29" s="105" t="s">
        <v>43</v>
      </c>
      <c r="B29" s="110">
        <f>'AEA2013-countries'!B28</f>
        <v>20581.76559</v>
      </c>
      <c r="C29" s="110">
        <f>'AEA2013-countries'!C28</f>
        <v>4569.7541</v>
      </c>
      <c r="D29" s="110">
        <f>'AEA2013-countries'!D28</f>
        <v>9.9571</v>
      </c>
      <c r="E29" s="110">
        <f>'AEA2013-countries'!E28</f>
        <v>5276.13047</v>
      </c>
      <c r="F29" s="110">
        <f>'AEA2013-countries'!F28</f>
        <v>2948.9975299999996</v>
      </c>
      <c r="G29" s="110">
        <f>'AEA2013-countries'!J28</f>
        <v>6120.49453</v>
      </c>
      <c r="H29" s="110">
        <f>'AEA2013-countries'!G28+'AEA2013-countries'!H28+'AEA2013-countries'!I28+'AEA2013-countries'!K28+'AEA2013-countries'!L28+'AEA2013-countries'!M28+'AEA2013-countries'!N28+'AEA2013-countries'!O28+'AEA2013-countries'!P28+'AEA2013-countries'!Q28+'AEA2013-countries'!R28+'AEA2013-countries'!S28+'AEA2013-countries'!T28+'AEA2013-countries'!U28+'AEA2013-countries'!V28+'AEA2013-countries'!W28</f>
        <v>1656.4318700000001</v>
      </c>
      <c r="I29" s="110">
        <f>'AEA2013-countries'!X28</f>
        <v>3510.7147099999997</v>
      </c>
      <c r="J29" s="113">
        <f t="shared" si="0"/>
        <v>24092.4803</v>
      </c>
      <c r="L29" s="78" t="s">
        <v>43</v>
      </c>
      <c r="M29" s="74">
        <f t="shared" si="8"/>
        <v>18.967553539931714</v>
      </c>
      <c r="N29" s="74">
        <f t="shared" si="2"/>
        <v>0.04132866303516289</v>
      </c>
      <c r="O29" s="74">
        <f t="shared" si="3"/>
        <v>21.89949064729546</v>
      </c>
      <c r="P29" s="74">
        <f t="shared" si="4"/>
        <v>12.240323508742268</v>
      </c>
      <c r="Q29" s="73">
        <f t="shared" si="5"/>
        <v>25.404169491009192</v>
      </c>
      <c r="R29" s="74">
        <f aca="true" t="shared" si="9" ref="R29:S45">H29*100/$J29</f>
        <v>6.875306524583939</v>
      </c>
      <c r="S29" s="74">
        <f t="shared" si="9"/>
        <v>14.571827666908996</v>
      </c>
    </row>
    <row r="30" spans="1:19" ht="12">
      <c r="A30" s="105" t="s">
        <v>44</v>
      </c>
      <c r="B30" s="110">
        <f>'AEA2013-countries'!B29</f>
        <v>7622.275500000001</v>
      </c>
      <c r="C30" s="110">
        <f>'AEA2013-countries'!C29</f>
        <v>970.29765</v>
      </c>
      <c r="D30" s="110">
        <f>'AEA2013-countries'!D29</f>
        <v>6.15085</v>
      </c>
      <c r="E30" s="110">
        <f>'AEA2013-countries'!E29</f>
        <v>1425.42458</v>
      </c>
      <c r="F30" s="110">
        <f>'AEA2013-countries'!F29</f>
        <v>815.6675</v>
      </c>
      <c r="G30" s="110">
        <f>'AEA2013-countries'!J29</f>
        <v>3398.7520300000006</v>
      </c>
      <c r="H30" s="110">
        <f>'AEA2013-countries'!G29+'AEA2013-countries'!H29+'AEA2013-countries'!I29+'AEA2013-countries'!K29+'AEA2013-countries'!L29+'AEA2013-countries'!M29+'AEA2013-countries'!N29+'AEA2013-countries'!O29+'AEA2013-countries'!P29+'AEA2013-countries'!Q29+'AEA2013-countries'!R29+'AEA2013-countries'!S29+'AEA2013-countries'!T29+'AEA2013-countries'!U29+'AEA2013-countries'!V29+'AEA2013-countries'!W29</f>
        <v>1005.98289</v>
      </c>
      <c r="I30" s="110">
        <f>'AEA2013-countries'!X29</f>
        <v>1623.18019</v>
      </c>
      <c r="J30" s="113">
        <f t="shared" si="0"/>
        <v>9245.45569</v>
      </c>
      <c r="L30" s="78" t="s">
        <v>44</v>
      </c>
      <c r="M30" s="74">
        <f t="shared" si="8"/>
        <v>10.494860205208553</v>
      </c>
      <c r="N30" s="74">
        <f t="shared" si="2"/>
        <v>0.06652835951236925</v>
      </c>
      <c r="O30" s="74">
        <f t="shared" si="3"/>
        <v>15.417569753124846</v>
      </c>
      <c r="P30" s="74">
        <f t="shared" si="4"/>
        <v>8.822361248047903</v>
      </c>
      <c r="Q30" s="73">
        <f t="shared" si="5"/>
        <v>36.76132517379465</v>
      </c>
      <c r="R30" s="74">
        <f t="shared" si="9"/>
        <v>10.880836204624112</v>
      </c>
      <c r="S30" s="74">
        <f t="shared" si="9"/>
        <v>17.556519055687563</v>
      </c>
    </row>
    <row r="31" spans="1:19" ht="12">
      <c r="A31" s="105" t="s">
        <v>45</v>
      </c>
      <c r="B31" s="110">
        <f>'AEA2013-countries'!B30</f>
        <v>44669.75903</v>
      </c>
      <c r="C31" s="110">
        <f>'AEA2013-countries'!C30</f>
        <v>8122.84341</v>
      </c>
      <c r="D31" s="110">
        <f>'AEA2013-countries'!D30</f>
        <v>741.67391</v>
      </c>
      <c r="E31" s="110">
        <f>'AEA2013-countries'!E30</f>
        <v>9289.749969999999</v>
      </c>
      <c r="F31" s="110">
        <f>'AEA2013-countries'!F30</f>
        <v>13170.127190000001</v>
      </c>
      <c r="G31" s="110">
        <f>'AEA2013-countries'!J30</f>
        <v>3364.0086499999998</v>
      </c>
      <c r="H31" s="110">
        <f>'AEA2013-countries'!G30+'AEA2013-countries'!H30+'AEA2013-countries'!I30+'AEA2013-countries'!K30+'AEA2013-countries'!L30+'AEA2013-countries'!M30+'AEA2013-countries'!N30+'AEA2013-countries'!O30+'AEA2013-countries'!P30+'AEA2013-countries'!Q30+'AEA2013-countries'!R30+'AEA2013-countries'!S30+'AEA2013-countries'!T30+'AEA2013-countries'!U30+'AEA2013-countries'!V30+'AEA2013-countries'!W30</f>
        <v>9981.35689</v>
      </c>
      <c r="I31" s="110">
        <f>'AEA2013-countries'!X30</f>
        <v>13502.313800000002</v>
      </c>
      <c r="J31" s="113">
        <f t="shared" si="0"/>
        <v>58172.072830000005</v>
      </c>
      <c r="L31" s="78" t="s">
        <v>45</v>
      </c>
      <c r="M31" s="74">
        <f t="shared" si="8"/>
        <v>13.963475968507963</v>
      </c>
      <c r="N31" s="74">
        <f t="shared" si="2"/>
        <v>1.2749655872972612</v>
      </c>
      <c r="O31" s="74">
        <f t="shared" si="3"/>
        <v>15.969432612704095</v>
      </c>
      <c r="P31" s="74">
        <f t="shared" si="4"/>
        <v>22.63994825917225</v>
      </c>
      <c r="Q31" s="74">
        <f t="shared" si="5"/>
        <v>5.782858485773507</v>
      </c>
      <c r="R31" s="74">
        <f t="shared" si="9"/>
        <v>17.158331144859083</v>
      </c>
      <c r="S31" s="73">
        <f t="shared" si="9"/>
        <v>23.210989643533388</v>
      </c>
    </row>
    <row r="32" spans="1:19" ht="12">
      <c r="A32" s="105" t="s">
        <v>46</v>
      </c>
      <c r="B32" s="110">
        <f>'AEA2013-countries'!B31</f>
        <v>5345.906789999999</v>
      </c>
      <c r="C32" s="110">
        <f>'AEA2013-countries'!C31</f>
        <v>108.6811</v>
      </c>
      <c r="D32" s="110">
        <f>'AEA2013-countries'!D31</f>
        <v>6.86846</v>
      </c>
      <c r="E32" s="110">
        <f>'AEA2013-countries'!E31</f>
        <v>56.439</v>
      </c>
      <c r="F32" s="110">
        <f>'AEA2013-countries'!F31</f>
        <v>1703.20027</v>
      </c>
      <c r="G32" s="110">
        <f>'AEA2013-countries'!J31</f>
        <v>3278.95055</v>
      </c>
      <c r="H32" s="110">
        <f>'AEA2013-countries'!G31+'AEA2013-countries'!H31+'AEA2013-countries'!I31+'AEA2013-countries'!K31+'AEA2013-countries'!L31+'AEA2013-countries'!M31+'AEA2013-countries'!N31+'AEA2013-countries'!O31+'AEA2013-countries'!P31+'AEA2013-countries'!Q31+'AEA2013-countries'!R31+'AEA2013-countries'!S31+'AEA2013-countries'!T31+'AEA2013-countries'!U31+'AEA2013-countries'!V31+'AEA2013-countries'!W31</f>
        <v>191.77037</v>
      </c>
      <c r="I32" s="110">
        <f>'AEA2013-countries'!X31</f>
        <v>348.62460999999996</v>
      </c>
      <c r="J32" s="113">
        <f t="shared" si="0"/>
        <v>5694.531399999999</v>
      </c>
      <c r="L32" s="78" t="s">
        <v>46</v>
      </c>
      <c r="M32" s="74">
        <f t="shared" si="8"/>
        <v>1.9085170028213387</v>
      </c>
      <c r="N32" s="74">
        <f t="shared" si="2"/>
        <v>0.12061501671586185</v>
      </c>
      <c r="O32" s="74">
        <f t="shared" si="3"/>
        <v>0.9911087679664038</v>
      </c>
      <c r="P32" s="74">
        <f t="shared" si="4"/>
        <v>29.909401676141435</v>
      </c>
      <c r="Q32" s="73">
        <f t="shared" si="5"/>
        <v>57.58069136294517</v>
      </c>
      <c r="R32" s="74">
        <f t="shared" si="9"/>
        <v>3.367623365813736</v>
      </c>
      <c r="S32" s="74">
        <f t="shared" si="9"/>
        <v>6.122094787290136</v>
      </c>
    </row>
    <row r="33" spans="1:19" ht="12">
      <c r="A33" s="105" t="s">
        <v>47</v>
      </c>
      <c r="B33" s="110">
        <f>'AEA2013-countries'!B32</f>
        <v>187492.50243999998</v>
      </c>
      <c r="C33" s="110">
        <f>'AEA2013-countries'!C32</f>
        <v>28869.146070000003</v>
      </c>
      <c r="D33" s="110">
        <f>'AEA2013-countries'!D32</f>
        <v>3263.06913</v>
      </c>
      <c r="E33" s="110">
        <f>'AEA2013-countries'!E32</f>
        <v>43648.565279999995</v>
      </c>
      <c r="F33" s="110">
        <f>'AEA2013-countries'!F32</f>
        <v>48153.70057</v>
      </c>
      <c r="G33" s="110">
        <f>'AEA2013-countries'!J32</f>
        <v>28616.91098</v>
      </c>
      <c r="H33" s="110">
        <f>'AEA2013-countries'!G32+'AEA2013-countries'!H32+'AEA2013-countries'!I32+'AEA2013-countries'!K32+'AEA2013-countries'!L32+'AEA2013-countries'!M32+'AEA2013-countries'!N32+'AEA2013-countries'!O32+'AEA2013-countries'!P32+'AEA2013-countries'!Q32+'AEA2013-countries'!R32+'AEA2013-countries'!S32+'AEA2013-countries'!T32+'AEA2013-countries'!U32+'AEA2013-countries'!V32+'AEA2013-countries'!W32</f>
        <v>34941.10941999999</v>
      </c>
      <c r="I33" s="110">
        <f>'AEA2013-countries'!X32</f>
        <v>41129.412</v>
      </c>
      <c r="J33" s="113">
        <f t="shared" si="0"/>
        <v>228621.91443999996</v>
      </c>
      <c r="L33" s="78" t="s">
        <v>47</v>
      </c>
      <c r="M33" s="74">
        <f t="shared" si="8"/>
        <v>12.627462306364547</v>
      </c>
      <c r="N33" s="74">
        <f t="shared" si="2"/>
        <v>1.4272774934952122</v>
      </c>
      <c r="O33" s="74">
        <f t="shared" si="3"/>
        <v>19.09203034491045</v>
      </c>
      <c r="P33" s="73">
        <f t="shared" si="4"/>
        <v>21.0625917851972</v>
      </c>
      <c r="Q33" s="74">
        <f t="shared" si="5"/>
        <v>12.5171338233677</v>
      </c>
      <c r="R33" s="74">
        <f t="shared" si="9"/>
        <v>15.283359648871288</v>
      </c>
      <c r="S33" s="74">
        <f t="shared" si="9"/>
        <v>17.990144164764263</v>
      </c>
    </row>
    <row r="34" spans="1:19" ht="12">
      <c r="A34" s="105" t="s">
        <v>48</v>
      </c>
      <c r="B34" s="110">
        <f>'AEA2013-countries'!B33</f>
        <v>59472.40253000001</v>
      </c>
      <c r="C34" s="110">
        <f>'AEA2013-countries'!C33</f>
        <v>8339.54357</v>
      </c>
      <c r="D34" s="110">
        <f>'AEA2013-countries'!D33</f>
        <v>1190.5519900000002</v>
      </c>
      <c r="E34" s="110">
        <f>'AEA2013-countries'!E33</f>
        <v>27289.73522</v>
      </c>
      <c r="F34" s="110">
        <f>'AEA2013-countries'!F33</f>
        <v>8395.22281</v>
      </c>
      <c r="G34" s="110">
        <f>'AEA2013-countries'!J33</f>
        <v>6588.509620000001</v>
      </c>
      <c r="H34" s="110">
        <f>'AEA2013-countries'!G33+'AEA2013-countries'!H33+'AEA2013-countries'!I33+'AEA2013-countries'!K33+'AEA2013-countries'!L33+'AEA2013-countries'!M33+'AEA2013-countries'!N33+'AEA2013-countries'!O33+'AEA2013-countries'!P33+'AEA2013-countries'!Q33+'AEA2013-countries'!R33+'AEA2013-countries'!S33+'AEA2013-countries'!T33+'AEA2013-countries'!U33+'AEA2013-countries'!V33+'AEA2013-countries'!W33</f>
        <v>7668.839309999999</v>
      </c>
      <c r="I34" s="110">
        <f>'AEA2013-countries'!X33</f>
        <v>15650.888450000002</v>
      </c>
      <c r="J34" s="113">
        <f t="shared" si="0"/>
        <v>75123.29098</v>
      </c>
      <c r="L34" s="78" t="s">
        <v>48</v>
      </c>
      <c r="M34" s="74">
        <f t="shared" si="8"/>
        <v>11.101142483521159</v>
      </c>
      <c r="N34" s="74">
        <f t="shared" si="2"/>
        <v>1.5847974369453006</v>
      </c>
      <c r="O34" s="73">
        <f t="shared" si="3"/>
        <v>36.32659706996238</v>
      </c>
      <c r="P34" s="74">
        <f t="shared" si="4"/>
        <v>11.175259630511995</v>
      </c>
      <c r="Q34" s="74">
        <f t="shared" si="5"/>
        <v>8.770262236985934</v>
      </c>
      <c r="R34" s="74">
        <f t="shared" si="9"/>
        <v>10.208337800378935</v>
      </c>
      <c r="S34" s="74">
        <f t="shared" si="9"/>
        <v>20.833603328382832</v>
      </c>
    </row>
    <row r="35" spans="1:19" ht="12">
      <c r="A35" s="105" t="s">
        <v>49</v>
      </c>
      <c r="B35" s="110">
        <f>'AEA2013-countries'!B34</f>
        <v>339286.11285</v>
      </c>
      <c r="C35" s="110">
        <f>'AEA2013-countries'!C34</f>
        <v>45687.45683</v>
      </c>
      <c r="D35" s="110">
        <f>'AEA2013-countries'!D34</f>
        <v>16769.46142</v>
      </c>
      <c r="E35" s="110">
        <f>'AEA2013-countries'!E34</f>
        <v>63743.36501</v>
      </c>
      <c r="F35" s="110">
        <f>'AEA2013-countries'!F34</f>
        <v>157698.25902</v>
      </c>
      <c r="G35" s="110">
        <f>'AEA2013-countries'!J34</f>
        <v>24726.42851</v>
      </c>
      <c r="H35" s="110">
        <f>'AEA2013-countries'!G34+'AEA2013-countries'!H34+'AEA2013-countries'!I34+'AEA2013-countries'!K34+'AEA2013-countries'!L34+'AEA2013-countries'!M34+'AEA2013-countries'!N34+'AEA2013-countries'!O34+'AEA2013-countries'!P34+'AEA2013-countries'!Q34+'AEA2013-countries'!R34+'AEA2013-countries'!S34+'AEA2013-countries'!T34+'AEA2013-countries'!U34+'AEA2013-countries'!V34+'AEA2013-countries'!W34</f>
        <v>30661.14006</v>
      </c>
      <c r="I35" s="110">
        <f>'AEA2013-countries'!X34</f>
        <v>52521.58786</v>
      </c>
      <c r="J35" s="113">
        <f t="shared" si="0"/>
        <v>391807.70071</v>
      </c>
      <c r="L35" s="78" t="s">
        <v>49</v>
      </c>
      <c r="M35" s="74">
        <f t="shared" si="8"/>
        <v>11.660683735212235</v>
      </c>
      <c r="N35" s="74">
        <f t="shared" si="2"/>
        <v>4.280023437418875</v>
      </c>
      <c r="O35" s="74">
        <f t="shared" si="3"/>
        <v>16.26904343495286</v>
      </c>
      <c r="P35" s="74">
        <f t="shared" si="4"/>
        <v>40.24889218211711</v>
      </c>
      <c r="Q35" s="74">
        <f t="shared" si="5"/>
        <v>6.310858225908503</v>
      </c>
      <c r="R35" s="74">
        <f t="shared" si="9"/>
        <v>7.825558304351481</v>
      </c>
      <c r="S35" s="74">
        <f t="shared" si="9"/>
        <v>13.404940169584448</v>
      </c>
    </row>
    <row r="36" spans="1:19" ht="12">
      <c r="A36" s="105" t="s">
        <v>50</v>
      </c>
      <c r="B36" s="110">
        <f>'AEA2013-countries'!B35</f>
        <v>55822.2963</v>
      </c>
      <c r="C36" s="110">
        <f>'AEA2013-countries'!C35</f>
        <v>9191.6371</v>
      </c>
      <c r="D36" s="110">
        <f>'AEA2013-countries'!D35</f>
        <v>256.7117</v>
      </c>
      <c r="E36" s="110">
        <f>'AEA2013-countries'!E35</f>
        <v>17729.8145</v>
      </c>
      <c r="F36" s="110">
        <f>'AEA2013-countries'!F35</f>
        <v>12441.4971</v>
      </c>
      <c r="G36" s="110">
        <f>'AEA2013-countries'!J35</f>
        <v>5359.2462</v>
      </c>
      <c r="H36" s="110">
        <f>'AEA2013-countries'!G35+'AEA2013-countries'!H35+'AEA2013-countries'!I35+'AEA2013-countries'!K35+'AEA2013-countries'!L35+'AEA2013-countries'!M35+'AEA2013-countries'!N35+'AEA2013-countries'!O35+'AEA2013-countries'!P35+'AEA2013-countries'!Q35+'AEA2013-countries'!R35+'AEA2013-countries'!S35+'AEA2013-countries'!T35+'AEA2013-countries'!U35+'AEA2013-countries'!V35+'AEA2013-countries'!W35</f>
        <v>10843.3897</v>
      </c>
      <c r="I36" s="110">
        <f>'AEA2013-countries'!X35</f>
        <v>8946.1662</v>
      </c>
      <c r="J36" s="113">
        <f t="shared" si="0"/>
        <v>64768.4625</v>
      </c>
      <c r="L36" s="78" t="s">
        <v>50</v>
      </c>
      <c r="M36" s="74">
        <f t="shared" si="8"/>
        <v>14.191532028415835</v>
      </c>
      <c r="N36" s="74">
        <f t="shared" si="2"/>
        <v>0.3963529317991762</v>
      </c>
      <c r="O36" s="73">
        <f t="shared" si="3"/>
        <v>27.374147564487885</v>
      </c>
      <c r="P36" s="74">
        <f t="shared" si="4"/>
        <v>19.20919012088638</v>
      </c>
      <c r="Q36" s="74">
        <f t="shared" si="5"/>
        <v>8.274468766338247</v>
      </c>
      <c r="R36" s="74">
        <f t="shared" si="9"/>
        <v>16.741774131198497</v>
      </c>
      <c r="S36" s="74">
        <f t="shared" si="9"/>
        <v>13.812534456873976</v>
      </c>
    </row>
    <row r="37" spans="1:19" ht="12">
      <c r="A37" s="105" t="s">
        <v>51</v>
      </c>
      <c r="B37" s="110">
        <f>'AEA2013-countries'!B36</f>
        <v>96674.3987</v>
      </c>
      <c r="C37" s="110">
        <f>'AEA2013-countries'!C36</f>
        <v>17493.14677</v>
      </c>
      <c r="D37" s="110">
        <f>'AEA2013-countries'!D36</f>
        <v>5169.26256</v>
      </c>
      <c r="E37" s="110">
        <f>'AEA2013-countries'!E36</f>
        <v>23372.916</v>
      </c>
      <c r="F37" s="110">
        <f>'AEA2013-countries'!F36</f>
        <v>29063.37145</v>
      </c>
      <c r="G37" s="110">
        <f>'AEA2013-countries'!J36</f>
        <v>7191.41072</v>
      </c>
      <c r="H37" s="110">
        <f>'AEA2013-countries'!G36+'AEA2013-countries'!H36+'AEA2013-countries'!I36+'AEA2013-countries'!K36+'AEA2013-countries'!L36+'AEA2013-countries'!M36+'AEA2013-countries'!N36+'AEA2013-countries'!O36+'AEA2013-countries'!P36+'AEA2013-countries'!Q36+'AEA2013-countries'!R36+'AEA2013-countries'!S36+'AEA2013-countries'!T36+'AEA2013-countries'!U36+'AEA2013-countries'!V36+'AEA2013-countries'!W36</f>
        <v>14384.291200000003</v>
      </c>
      <c r="I37" s="110">
        <f>'AEA2013-countries'!X36</f>
        <v>15529.95111</v>
      </c>
      <c r="J37" s="113">
        <f t="shared" si="0"/>
        <v>112204.34981</v>
      </c>
      <c r="L37" s="78" t="s">
        <v>51</v>
      </c>
      <c r="M37" s="74">
        <f t="shared" si="8"/>
        <v>15.59043548634418</v>
      </c>
      <c r="N37" s="74">
        <f t="shared" si="2"/>
        <v>4.607007276236005</v>
      </c>
      <c r="O37" s="74">
        <f t="shared" si="3"/>
        <v>20.83066836497718</v>
      </c>
      <c r="P37" s="73">
        <f t="shared" si="4"/>
        <v>25.902178925517717</v>
      </c>
      <c r="Q37" s="74">
        <f t="shared" si="5"/>
        <v>6.409208495194255</v>
      </c>
      <c r="R37" s="74">
        <f t="shared" si="9"/>
        <v>12.81972688613007</v>
      </c>
      <c r="S37" s="74">
        <f t="shared" si="9"/>
        <v>13.840774565600595</v>
      </c>
    </row>
    <row r="38" spans="1:19" ht="12">
      <c r="A38" s="105" t="s">
        <v>52</v>
      </c>
      <c r="B38" s="110">
        <f>'AEA2013-countries'!B37</f>
        <v>18483.838789999998</v>
      </c>
      <c r="C38" s="110">
        <f>'AEA2013-countries'!C37</f>
        <v>1906.23286</v>
      </c>
      <c r="D38" s="110">
        <f>'AEA2013-countries'!D37</f>
        <v>399.05102999999997</v>
      </c>
      <c r="E38" s="110">
        <f>'AEA2013-countries'!E37</f>
        <v>2904.22991</v>
      </c>
      <c r="F38" s="110">
        <f>'AEA2013-countries'!F37</f>
        <v>8170.42756</v>
      </c>
      <c r="G38" s="110">
        <f>'AEA2013-countries'!J37</f>
        <v>4024.86732</v>
      </c>
      <c r="H38" s="110">
        <f>'AEA2013-countries'!G37+'AEA2013-countries'!H37+'AEA2013-countries'!I37+'AEA2013-countries'!K37+'AEA2013-countries'!L37+'AEA2013-countries'!M37+'AEA2013-countries'!N37+'AEA2013-countries'!O37+'AEA2013-countries'!P37+'AEA2013-countries'!Q37+'AEA2013-countries'!R37+'AEA2013-countries'!S37+'AEA2013-countries'!T37+'AEA2013-countries'!U37+'AEA2013-countries'!V37+'AEA2013-countries'!W37</f>
        <v>1079.0301000000002</v>
      </c>
      <c r="I38" s="110">
        <f>'AEA2013-countries'!X37</f>
        <v>3147.31307</v>
      </c>
      <c r="J38" s="113">
        <f t="shared" si="0"/>
        <v>21631.151859999998</v>
      </c>
      <c r="L38" s="78" t="s">
        <v>52</v>
      </c>
      <c r="M38" s="74">
        <f t="shared" si="8"/>
        <v>8.812442686073402</v>
      </c>
      <c r="N38" s="74">
        <f t="shared" si="2"/>
        <v>1.8447978756874206</v>
      </c>
      <c r="O38" s="74">
        <f t="shared" si="3"/>
        <v>13.426145444295356</v>
      </c>
      <c r="P38" s="73">
        <f t="shared" si="4"/>
        <v>37.77157875308819</v>
      </c>
      <c r="Q38" s="74">
        <f t="shared" si="5"/>
        <v>18.606809965782375</v>
      </c>
      <c r="R38" s="74">
        <f t="shared" si="9"/>
        <v>4.988315495095416</v>
      </c>
      <c r="S38" s="74">
        <f t="shared" si="9"/>
        <v>14.549909733748226</v>
      </c>
    </row>
    <row r="39" spans="1:19" ht="12">
      <c r="A39" s="105" t="s">
        <v>53</v>
      </c>
      <c r="B39" s="110">
        <f>'AEA2013-countries'!B38</f>
        <v>37984.85194</v>
      </c>
      <c r="C39" s="110">
        <f>'AEA2013-countries'!C38</f>
        <v>3669.58274</v>
      </c>
      <c r="D39" s="110">
        <f>'AEA2013-countries'!D38</f>
        <v>1035.08755</v>
      </c>
      <c r="E39" s="110">
        <f>'AEA2013-countries'!E38</f>
        <v>17736.71185</v>
      </c>
      <c r="F39" s="110">
        <f>'AEA2013-countries'!F38</f>
        <v>5657.979429999999</v>
      </c>
      <c r="G39" s="110">
        <f>'AEA2013-countries'!J38</f>
        <v>5687.384759999999</v>
      </c>
      <c r="H39" s="110">
        <f>'AEA2013-countries'!G38+'AEA2013-countries'!H38+'AEA2013-countries'!I38+'AEA2013-countries'!K38+'AEA2013-countries'!L38+'AEA2013-countries'!M38+'AEA2013-countries'!N38+'AEA2013-countries'!O38+'AEA2013-countries'!P38+'AEA2013-countries'!Q38+'AEA2013-countries'!R38+'AEA2013-countries'!S38+'AEA2013-countries'!T38+'AEA2013-countries'!U38+'AEA2013-countries'!V38+'AEA2013-countries'!W38</f>
        <v>4198.106599999999</v>
      </c>
      <c r="I39" s="110">
        <f>'AEA2013-countries'!X38</f>
        <v>5122.45951</v>
      </c>
      <c r="J39" s="113">
        <f t="shared" si="0"/>
        <v>43107.31145</v>
      </c>
      <c r="L39" s="78" t="s">
        <v>53</v>
      </c>
      <c r="M39" s="74">
        <f t="shared" si="8"/>
        <v>8.512669003392462</v>
      </c>
      <c r="N39" s="74">
        <f t="shared" si="2"/>
        <v>2.4011879079969853</v>
      </c>
      <c r="O39" s="73">
        <f t="shared" si="3"/>
        <v>41.145483801681166</v>
      </c>
      <c r="P39" s="74">
        <f t="shared" si="4"/>
        <v>13.125335910968763</v>
      </c>
      <c r="Q39" s="74">
        <f t="shared" si="5"/>
        <v>13.193550162822783</v>
      </c>
      <c r="R39" s="74">
        <f t="shared" si="9"/>
        <v>9.738734471690183</v>
      </c>
      <c r="S39" s="74">
        <f t="shared" si="9"/>
        <v>11.883041038041817</v>
      </c>
    </row>
    <row r="40" spans="1:19" ht="12">
      <c r="A40" s="105" t="s">
        <v>54</v>
      </c>
      <c r="B40" s="110">
        <f>'AEA2013-countries'!B39</f>
        <v>60318.197519999994</v>
      </c>
      <c r="C40" s="110">
        <f>'AEA2013-countries'!C39</f>
        <v>8256.68012</v>
      </c>
      <c r="D40" s="110">
        <f>'AEA2013-countries'!D39</f>
        <v>437.52477999999996</v>
      </c>
      <c r="E40" s="110">
        <f>'AEA2013-countries'!E39</f>
        <v>14280.50163</v>
      </c>
      <c r="F40" s="110">
        <f>'AEA2013-countries'!F39</f>
        <v>19132.797189999997</v>
      </c>
      <c r="G40" s="110">
        <f>'AEA2013-countries'!J39</f>
        <v>11269.629130000001</v>
      </c>
      <c r="H40" s="110">
        <f>'AEA2013-countries'!G39+'AEA2013-countries'!H39+'AEA2013-countries'!I39+'AEA2013-countries'!K39+'AEA2013-countries'!L39+'AEA2013-countries'!M39+'AEA2013-countries'!N39+'AEA2013-countries'!O39+'AEA2013-countries'!P39+'AEA2013-countries'!Q39+'AEA2013-countries'!R39+'AEA2013-countries'!S39+'AEA2013-countries'!T39+'AEA2013-countries'!U39+'AEA2013-countries'!V39+'AEA2013-countries'!W39</f>
        <v>6941.064669999999</v>
      </c>
      <c r="I40" s="110">
        <f>'AEA2013-countries'!X39</f>
        <v>5745.61743</v>
      </c>
      <c r="J40" s="113">
        <f t="shared" si="0"/>
        <v>66063.81495</v>
      </c>
      <c r="L40" s="78" t="s">
        <v>54</v>
      </c>
      <c r="M40" s="74">
        <f t="shared" si="8"/>
        <v>12.498037127055136</v>
      </c>
      <c r="N40" s="74">
        <f t="shared" si="2"/>
        <v>0.6622759832006946</v>
      </c>
      <c r="O40" s="74">
        <f t="shared" si="3"/>
        <v>21.616223103083154</v>
      </c>
      <c r="P40" s="73">
        <f t="shared" si="4"/>
        <v>28.961084376493456</v>
      </c>
      <c r="Q40" s="74">
        <f t="shared" si="5"/>
        <v>17.058701709141914</v>
      </c>
      <c r="R40" s="74">
        <f t="shared" si="9"/>
        <v>10.506605885920003</v>
      </c>
      <c r="S40" s="74">
        <f t="shared" si="9"/>
        <v>8.697071815105646</v>
      </c>
    </row>
    <row r="41" spans="1:19" ht="12">
      <c r="A41" s="105" t="s">
        <v>55</v>
      </c>
      <c r="B41" s="110">
        <f>'AEA2013-countries'!B40</f>
        <v>52410.53215000001</v>
      </c>
      <c r="C41" s="110">
        <f>'AEA2013-countries'!C40</f>
        <v>9324.91741</v>
      </c>
      <c r="D41" s="110">
        <f>'AEA2013-countries'!D40</f>
        <v>1518.75313</v>
      </c>
      <c r="E41" s="110">
        <f>'AEA2013-countries'!E40</f>
        <v>14134.94218</v>
      </c>
      <c r="F41" s="110">
        <f>'AEA2013-countries'!F40</f>
        <v>7736.59553</v>
      </c>
      <c r="G41" s="110">
        <f>'AEA2013-countries'!J40</f>
        <v>12414.08557</v>
      </c>
      <c r="H41" s="110">
        <f>'AEA2013-countries'!G40+'AEA2013-countries'!H40+'AEA2013-countries'!I40+'AEA2013-countries'!K40+'AEA2013-countries'!L40+'AEA2013-countries'!M40+'AEA2013-countries'!N40+'AEA2013-countries'!O40+'AEA2013-countries'!P40+'AEA2013-countries'!Q40+'AEA2013-countries'!R40+'AEA2013-countries'!S40+'AEA2013-countries'!T40+'AEA2013-countries'!U40+'AEA2013-countries'!V40+'AEA2013-countries'!W40</f>
        <v>7281.238330000001</v>
      </c>
      <c r="I41" s="110">
        <f>'AEA2013-countries'!X40</f>
        <v>9737.43322</v>
      </c>
      <c r="J41" s="113">
        <f t="shared" si="0"/>
        <v>62147.965370000005</v>
      </c>
      <c r="L41" s="78" t="s">
        <v>55</v>
      </c>
      <c r="M41" s="74">
        <f t="shared" si="8"/>
        <v>15.004380842532479</v>
      </c>
      <c r="N41" s="74">
        <f t="shared" si="2"/>
        <v>2.4437696728413423</v>
      </c>
      <c r="O41" s="73">
        <f t="shared" si="3"/>
        <v>22.744014378985934</v>
      </c>
      <c r="P41" s="74">
        <f t="shared" si="4"/>
        <v>12.448670658709288</v>
      </c>
      <c r="Q41" s="74">
        <f t="shared" si="5"/>
        <v>19.975047446995767</v>
      </c>
      <c r="R41" s="74">
        <f t="shared" si="9"/>
        <v>11.715972174874757</v>
      </c>
      <c r="S41" s="74">
        <f t="shared" si="9"/>
        <v>15.668144825060425</v>
      </c>
    </row>
    <row r="42" spans="1:19" ht="12">
      <c r="A42" s="105" t="s">
        <v>56</v>
      </c>
      <c r="B42" s="110">
        <f>'AEA2013-countries'!B41</f>
        <v>473821.29101</v>
      </c>
      <c r="C42" s="110">
        <f>'AEA2013-countries'!C41</f>
        <v>54911.08884</v>
      </c>
      <c r="D42" s="110">
        <f>'AEA2013-countries'!D41</f>
        <v>19983.35647</v>
      </c>
      <c r="E42" s="110">
        <f>'AEA2013-countries'!E41</f>
        <v>86948.53191</v>
      </c>
      <c r="F42" s="110">
        <f>'AEA2013-countries'!F41</f>
        <v>154594.42004</v>
      </c>
      <c r="G42" s="110">
        <f>'AEA2013-countries'!J41</f>
        <v>79760.18621</v>
      </c>
      <c r="H42" s="110">
        <f>'AEA2013-countries'!G41+'AEA2013-countries'!H41+'AEA2013-countries'!I41+'AEA2013-countries'!K41+'AEA2013-countries'!L41+'AEA2013-countries'!M41+'AEA2013-countries'!N41+'AEA2013-countries'!O41+'AEA2013-countries'!P41+'AEA2013-countries'!Q41+'AEA2013-countries'!R41+'AEA2013-countries'!S41+'AEA2013-countries'!T41+'AEA2013-countries'!U41+'AEA2013-countries'!V41+'AEA2013-countries'!W41</f>
        <v>77623.70850999998</v>
      </c>
      <c r="I42" s="110">
        <f>'AEA2013-countries'!X41</f>
        <v>135528.07338</v>
      </c>
      <c r="J42" s="113">
        <f t="shared" si="0"/>
        <v>609349.36439</v>
      </c>
      <c r="L42" s="78" t="s">
        <v>56</v>
      </c>
      <c r="M42" s="74">
        <f t="shared" si="8"/>
        <v>9.011429575374994</v>
      </c>
      <c r="N42" s="74">
        <f t="shared" si="2"/>
        <v>3.279457998615407</v>
      </c>
      <c r="O42" s="74">
        <f t="shared" si="3"/>
        <v>14.269077312822237</v>
      </c>
      <c r="P42" s="73">
        <f t="shared" si="4"/>
        <v>25.370408024427743</v>
      </c>
      <c r="Q42" s="74">
        <f t="shared" si="5"/>
        <v>13.089401724386034</v>
      </c>
      <c r="R42" s="74">
        <f t="shared" si="9"/>
        <v>12.7387855057019</v>
      </c>
      <c r="S42" s="74">
        <f t="shared" si="9"/>
        <v>22.241440017857865</v>
      </c>
    </row>
    <row r="43" spans="1:19" ht="12">
      <c r="A43" s="105" t="s">
        <v>57</v>
      </c>
      <c r="B43" s="110">
        <f>'AEA2013-countries'!B42</f>
        <v>58587.67362</v>
      </c>
      <c r="C43" s="110">
        <f>'AEA2013-countries'!C42</f>
        <v>6562.62866</v>
      </c>
      <c r="D43" s="110">
        <f>'AEA2013-countries'!D42</f>
        <v>14449.659930000002</v>
      </c>
      <c r="E43" s="110">
        <f>'AEA2013-countries'!E42</f>
        <v>12218.32977</v>
      </c>
      <c r="F43" s="110">
        <f>'AEA2013-countries'!F42</f>
        <v>1793.47424</v>
      </c>
      <c r="G43" s="110">
        <f>'AEA2013-countries'!J42</f>
        <v>20005.66412</v>
      </c>
      <c r="H43" s="110">
        <f>'AEA2013-countries'!G42+'AEA2013-countries'!H42+'AEA2013-countries'!I42+'AEA2013-countries'!K42+'AEA2013-countries'!L42+'AEA2013-countries'!M42+'AEA2013-countries'!N42+'AEA2013-countries'!O42+'AEA2013-countries'!P42+'AEA2013-countries'!Q42+'AEA2013-countries'!R42+'AEA2013-countries'!S42+'AEA2013-countries'!T42+'AEA2013-countries'!U42+'AEA2013-countries'!V42+'AEA2013-countries'!W42</f>
        <v>3557.91592</v>
      </c>
      <c r="I43" s="110">
        <f>'AEA2013-countries'!X42</f>
        <v>5344.94815</v>
      </c>
      <c r="J43" s="110">
        <f t="shared" si="0"/>
        <v>63932.62177</v>
      </c>
      <c r="L43" s="77" t="s">
        <v>57</v>
      </c>
      <c r="M43" s="74">
        <f t="shared" si="8"/>
        <v>10.264914027160192</v>
      </c>
      <c r="N43" s="74">
        <f t="shared" si="2"/>
        <v>22.601388039400597</v>
      </c>
      <c r="O43" s="74">
        <f t="shared" si="3"/>
        <v>19.111260310825198</v>
      </c>
      <c r="P43" s="74">
        <f t="shared" si="4"/>
        <v>2.8052568318754245</v>
      </c>
      <c r="Q43" s="73">
        <f t="shared" si="5"/>
        <v>31.29179371365549</v>
      </c>
      <c r="R43" s="74">
        <f t="shared" si="9"/>
        <v>5.565102480545434</v>
      </c>
      <c r="S43" s="74">
        <f t="shared" si="9"/>
        <v>8.360283063673897</v>
      </c>
    </row>
    <row r="44" spans="1:19" ht="12">
      <c r="A44" s="105" t="s">
        <v>149</v>
      </c>
      <c r="B44" s="110">
        <f>'AEA2013-countries'!B43</f>
        <v>34258.928360000005</v>
      </c>
      <c r="C44" s="110">
        <f>'AEA2013-countries'!C43</f>
        <v>6826.71881</v>
      </c>
      <c r="D44" s="110">
        <f>'AEA2013-countries'!D43</f>
        <v>75.52238000000001</v>
      </c>
      <c r="E44" s="110">
        <f>'AEA2013-countries'!E43</f>
        <v>8387.55167</v>
      </c>
      <c r="F44" s="110">
        <f>'AEA2013-countries'!F43</f>
        <v>800.0774700000001</v>
      </c>
      <c r="G44" s="110">
        <f>'AEA2013-countries'!J43</f>
        <v>7327.74853</v>
      </c>
      <c r="H44" s="110">
        <f>'AEA2013-countries'!G43+'AEA2013-countries'!H43+'AEA2013-countries'!I43+'AEA2013-countries'!K43+'AEA2013-countries'!L43+'AEA2013-countries'!M43+'AEA2013-countries'!N43+'AEA2013-countries'!O43+'AEA2013-countries'!P43+'AEA2013-countries'!Q43+'AEA2013-countries'!R43+'AEA2013-countries'!S43+'AEA2013-countries'!T43+'AEA2013-countries'!U43+'AEA2013-countries'!V43+'AEA2013-countries'!W43</f>
        <v>10841.30849</v>
      </c>
      <c r="I44" s="110">
        <f>'AEA2013-countries'!X43</f>
        <v>20492.01686</v>
      </c>
      <c r="J44" s="110">
        <f t="shared" si="0"/>
        <v>54750.94522000001</v>
      </c>
      <c r="L44" s="76" t="s">
        <v>149</v>
      </c>
      <c r="M44" s="74">
        <f t="shared" si="8"/>
        <v>12.468677540760089</v>
      </c>
      <c r="N44" s="74">
        <f t="shared" si="2"/>
        <v>0.13793803868871363</v>
      </c>
      <c r="O44" s="74">
        <f t="shared" si="3"/>
        <v>15.319464597911832</v>
      </c>
      <c r="P44" s="74">
        <f t="shared" si="4"/>
        <v>1.4613034839583723</v>
      </c>
      <c r="Q44" s="74">
        <f t="shared" si="5"/>
        <v>13.383784518341507</v>
      </c>
      <c r="R44" s="74">
        <f t="shared" si="9"/>
        <v>19.801134841485386</v>
      </c>
      <c r="S44" s="73">
        <f t="shared" si="9"/>
        <v>37.427695134137075</v>
      </c>
    </row>
    <row r="45" spans="1:19" ht="12">
      <c r="A45" s="106" t="s">
        <v>148</v>
      </c>
      <c r="B45" s="111">
        <f>'AEA2013-countries'!B44</f>
        <v>357949.81975</v>
      </c>
      <c r="C45" s="111">
        <f>'AEA2013-countries'!C44</f>
        <v>52892.25439</v>
      </c>
      <c r="D45" s="111">
        <f>'AEA2013-countries'!D44</f>
        <v>6546.083850000001</v>
      </c>
      <c r="E45" s="111">
        <f>'AEA2013-countries'!E44</f>
        <v>127862.31079</v>
      </c>
      <c r="F45" s="111">
        <f>'AEA2013-countries'!F44</f>
        <v>110906.96565</v>
      </c>
      <c r="G45" s="111">
        <f>'AEA2013-countries'!J44</f>
        <v>23102.520220000002</v>
      </c>
      <c r="H45" s="111">
        <f>'AEA2013-countries'!G44+'AEA2013-countries'!H44+'AEA2013-countries'!I44+'AEA2013-countries'!K44+'AEA2013-countries'!L44+'AEA2013-countries'!M44+'AEA2013-countries'!N44+'AEA2013-countries'!O44+'AEA2013-countries'!P44+'AEA2013-countries'!Q44+'AEA2013-countries'!R44+'AEA2013-countries'!S44+'AEA2013-countries'!T44+'AEA2013-countries'!U44+'AEA2013-countries'!V44+'AEA2013-countries'!W44</f>
        <v>36639.684810000006</v>
      </c>
      <c r="I45" s="111">
        <f>'AEA2013-countries'!X44</f>
        <v>94483.08331</v>
      </c>
      <c r="J45" s="111">
        <f t="shared" si="0"/>
        <v>452432.90306000004</v>
      </c>
      <c r="L45" s="75" t="s">
        <v>148</v>
      </c>
      <c r="M45" s="74">
        <f t="shared" si="8"/>
        <v>11.690629490531466</v>
      </c>
      <c r="N45" s="74">
        <f t="shared" si="2"/>
        <v>1.4468629062400182</v>
      </c>
      <c r="O45" s="73">
        <f t="shared" si="3"/>
        <v>28.261054827182488</v>
      </c>
      <c r="P45" s="74">
        <f t="shared" si="4"/>
        <v>24.51346153206101</v>
      </c>
      <c r="Q45" s="74">
        <f t="shared" si="5"/>
        <v>5.106286493256268</v>
      </c>
      <c r="R45" s="74">
        <f t="shared" si="9"/>
        <v>8.098368744224816</v>
      </c>
      <c r="S45" s="74">
        <f t="shared" si="9"/>
        <v>20.88333599766284</v>
      </c>
    </row>
    <row r="47" spans="1:2" ht="12">
      <c r="A47" s="48" t="s">
        <v>147</v>
      </c>
      <c r="B47" s="48" t="s">
        <v>146</v>
      </c>
    </row>
    <row r="48" spans="1:2" ht="12">
      <c r="A48" s="48" t="s">
        <v>29</v>
      </c>
      <c r="B48" s="48" t="s">
        <v>58</v>
      </c>
    </row>
    <row r="49" spans="1:2" ht="12">
      <c r="A49" s="48"/>
      <c r="B49" s="48"/>
    </row>
    <row r="50" spans="1:2" ht="12">
      <c r="A50" s="48"/>
      <c r="B50" s="48"/>
    </row>
    <row r="52" spans="1:2" ht="12">
      <c r="A52" s="48"/>
      <c r="B52" s="48"/>
    </row>
    <row r="53" spans="1:2" ht="12">
      <c r="A53" s="48"/>
      <c r="B53" s="48"/>
    </row>
    <row r="54" spans="1:2" ht="12">
      <c r="A54" s="48"/>
      <c r="B54" s="48"/>
    </row>
    <row r="55" spans="1:2" ht="12">
      <c r="A55" s="48"/>
      <c r="B55" s="48"/>
    </row>
    <row r="56" spans="1:2" ht="12">
      <c r="A56" s="48"/>
      <c r="B56" s="48"/>
    </row>
    <row r="57" spans="1:2" ht="12">
      <c r="A57" s="48"/>
      <c r="B57" s="48"/>
    </row>
    <row r="58" spans="1:2" ht="12">
      <c r="A58" s="48"/>
      <c r="B58" s="48"/>
    </row>
    <row r="59" spans="1:2" ht="12">
      <c r="A59" s="48"/>
      <c r="B59" s="4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C4:D10"/>
  <sheetViews>
    <sheetView showGridLines="0" zoomScalePageLayoutView="0" workbookViewId="0" topLeftCell="A1">
      <selection activeCell="G21" sqref="G21"/>
    </sheetView>
  </sheetViews>
  <sheetFormatPr defaultColWidth="9.00390625" defaultRowHeight="14.25"/>
  <cols>
    <col min="1" max="1" width="22.25390625" style="3" customWidth="1"/>
    <col min="2" max="2" width="1.00390625" style="3" customWidth="1"/>
    <col min="3" max="4" width="38.00390625" style="3" customWidth="1"/>
    <col min="5" max="5" width="1.12109375" style="3" customWidth="1"/>
    <col min="6" max="16384" width="9.00390625" style="3" customWidth="1"/>
  </cols>
  <sheetData>
    <row r="4" ht="12">
      <c r="C4" s="36" t="s">
        <v>129</v>
      </c>
    </row>
    <row r="5" ht="6.75" customHeight="1"/>
    <row r="6" spans="3:4" ht="12">
      <c r="C6" s="70" t="s">
        <v>116</v>
      </c>
      <c r="D6" s="69" t="s">
        <v>117</v>
      </c>
    </row>
    <row r="7" spans="3:4" ht="12">
      <c r="C7" s="72" t="s">
        <v>106</v>
      </c>
      <c r="D7" s="71" t="s">
        <v>107</v>
      </c>
    </row>
    <row r="8" spans="3:4" ht="38.25" customHeight="1">
      <c r="C8" s="52" t="s">
        <v>109</v>
      </c>
      <c r="D8" s="52" t="s">
        <v>111</v>
      </c>
    </row>
    <row r="9" spans="3:4" ht="46.5" customHeight="1">
      <c r="C9" s="53" t="s">
        <v>110</v>
      </c>
      <c r="D9" s="53" t="s">
        <v>112</v>
      </c>
    </row>
    <row r="10" spans="3:4" ht="56.25" customHeight="1">
      <c r="C10" s="53" t="s">
        <v>115</v>
      </c>
      <c r="D10" s="53" t="s">
        <v>113</v>
      </c>
    </row>
    <row r="11" ht="6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6"/>
  <sheetViews>
    <sheetView showGridLines="0" zoomScalePageLayoutView="0" workbookViewId="0" topLeftCell="A1">
      <selection activeCell="F30" sqref="F30"/>
    </sheetView>
  </sheetViews>
  <sheetFormatPr defaultColWidth="11.00390625" defaultRowHeight="14.25"/>
  <cols>
    <col min="1" max="1" width="1.12109375" style="3" customWidth="1"/>
    <col min="2" max="2" width="25.00390625" style="3" customWidth="1"/>
    <col min="3" max="5" width="11.00390625" style="3" customWidth="1"/>
    <col min="6" max="6" width="17.50390625" style="3" customWidth="1"/>
    <col min="7" max="7" width="1.25" style="3" customWidth="1"/>
    <col min="8" max="16384" width="11.00390625" style="3" customWidth="1"/>
  </cols>
  <sheetData>
    <row r="1" ht="12">
      <c r="A1" s="36" t="s">
        <v>130</v>
      </c>
    </row>
    <row r="2" ht="6.75" customHeight="1"/>
    <row r="3" spans="2:6" ht="24">
      <c r="B3" s="55" t="s">
        <v>59</v>
      </c>
      <c r="C3" s="55" t="s">
        <v>60</v>
      </c>
      <c r="D3" s="55" t="s">
        <v>61</v>
      </c>
      <c r="E3" s="55" t="s">
        <v>62</v>
      </c>
      <c r="F3" s="55" t="s">
        <v>64</v>
      </c>
    </row>
    <row r="4" spans="2:6" ht="25.5">
      <c r="B4" s="101" t="s">
        <v>63</v>
      </c>
      <c r="C4" s="101" t="s">
        <v>68</v>
      </c>
      <c r="D4" s="43" t="s">
        <v>69</v>
      </c>
      <c r="E4" s="54">
        <v>1</v>
      </c>
      <c r="F4" s="103" t="s">
        <v>65</v>
      </c>
    </row>
    <row r="5" spans="2:6" ht="22.5" customHeight="1">
      <c r="B5" s="102"/>
      <c r="C5" s="102"/>
      <c r="D5" s="22" t="s">
        <v>70</v>
      </c>
      <c r="E5" s="21">
        <v>25</v>
      </c>
      <c r="F5" s="103"/>
    </row>
    <row r="6" spans="2:6" ht="25.5">
      <c r="B6" s="102"/>
      <c r="C6" s="102"/>
      <c r="D6" s="22" t="s">
        <v>114</v>
      </c>
      <c r="E6" s="21">
        <v>298</v>
      </c>
      <c r="F6" s="104"/>
    </row>
    <row r="7" ht="6" customHeight="1"/>
  </sheetData>
  <sheetProtection/>
  <mergeCells count="3">
    <mergeCell ref="B4:B6"/>
    <mergeCell ref="C4:C6"/>
    <mergeCell ref="F4:F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47"/>
  <sheetViews>
    <sheetView zoomScalePageLayoutView="0" workbookViewId="0" topLeftCell="A1">
      <selection activeCell="K4" sqref="K4"/>
    </sheetView>
  </sheetViews>
  <sheetFormatPr defaultColWidth="11.00390625" defaultRowHeight="14.25"/>
  <cols>
    <col min="1" max="1" width="9.00390625" style="3" customWidth="1"/>
    <col min="2" max="2" width="44.875" style="3" customWidth="1"/>
    <col min="3" max="3" width="11.875" style="3" bestFit="1" customWidth="1"/>
    <col min="4" max="4" width="12.50390625" style="3" bestFit="1" customWidth="1"/>
    <col min="5" max="5" width="10.25390625" style="3" bestFit="1" customWidth="1"/>
    <col min="6" max="6" width="7.625" style="3" bestFit="1" customWidth="1"/>
    <col min="7" max="7" width="13.125" style="3" customWidth="1"/>
    <col min="8" max="8" width="11.875" style="3" bestFit="1" customWidth="1"/>
    <col min="9" max="9" width="16.375" style="3" bestFit="1" customWidth="1"/>
    <col min="10" max="10" width="15.25390625" style="3" customWidth="1"/>
    <col min="11" max="16384" width="11.00390625" style="3" customWidth="1"/>
  </cols>
  <sheetData>
    <row r="1" spans="1:31" ht="12">
      <c r="A1" s="1"/>
      <c r="B1" s="1"/>
      <c r="C1" s="1"/>
      <c r="D1" s="1"/>
      <c r="E1" s="1">
        <v>25</v>
      </c>
      <c r="F1" s="1"/>
      <c r="G1" s="1">
        <v>298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">
      <c r="A2" s="1"/>
      <c r="B2" s="36" t="s">
        <v>105</v>
      </c>
      <c r="C2" s="26" t="s">
        <v>135</v>
      </c>
      <c r="D2" s="26"/>
      <c r="E2" s="27" t="s">
        <v>136</v>
      </c>
      <c r="F2" s="27"/>
      <c r="G2" s="28" t="s">
        <v>137</v>
      </c>
      <c r="H2" s="28"/>
      <c r="I2" s="39" t="s">
        <v>21</v>
      </c>
      <c r="J2" s="4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">
      <c r="A3" s="1"/>
      <c r="B3" s="7" t="s">
        <v>7</v>
      </c>
      <c r="C3" s="29">
        <v>2008</v>
      </c>
      <c r="D3" s="29">
        <v>2013</v>
      </c>
      <c r="E3" s="30">
        <v>2008</v>
      </c>
      <c r="F3" s="30">
        <v>2013</v>
      </c>
      <c r="G3" s="31">
        <v>2008</v>
      </c>
      <c r="H3" s="31">
        <v>2013</v>
      </c>
      <c r="I3" s="39">
        <v>2008</v>
      </c>
      <c r="J3" s="39">
        <v>2013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">
      <c r="A4" s="1"/>
      <c r="B4" s="7" t="s">
        <v>24</v>
      </c>
      <c r="C4" s="32">
        <f>AEA2008!B12</f>
        <v>3506136.905</v>
      </c>
      <c r="D4" s="32">
        <f>AEA2013!B12</f>
        <v>3029351.059</v>
      </c>
      <c r="E4" s="33">
        <f>AEA2008!B44</f>
        <v>490472.81604</v>
      </c>
      <c r="F4" s="33">
        <f>AEA2013!B44</f>
        <v>438840.08974</v>
      </c>
      <c r="G4" s="34">
        <f>AEA2008!B76</f>
        <v>270110.37316</v>
      </c>
      <c r="H4" s="34">
        <f>AEA2013!B76</f>
        <v>236177.3557</v>
      </c>
      <c r="I4" s="41">
        <f>C4+E4+G4</f>
        <v>4266720.0942</v>
      </c>
      <c r="J4" s="41">
        <f>D4+F4+H4</f>
        <v>3704368.5044400003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">
      <c r="A5" s="1"/>
      <c r="B5" s="7" t="s">
        <v>15</v>
      </c>
      <c r="C5" s="32">
        <f>AEA2008!B13</f>
        <v>104387.152</v>
      </c>
      <c r="D5" s="32">
        <f>AEA2013!B13</f>
        <v>101264.498</v>
      </c>
      <c r="E5" s="33">
        <f>AEA2008!B45</f>
        <v>244165.00182</v>
      </c>
      <c r="F5" s="33">
        <f>AEA2013!B45</f>
        <v>236236.83213</v>
      </c>
      <c r="G5" s="34">
        <f>AEA2008!B77</f>
        <v>197672.38283</v>
      </c>
      <c r="H5" s="34">
        <f>AEA2013!B77</f>
        <v>192505.07007</v>
      </c>
      <c r="I5" s="41">
        <f aca="true" t="shared" si="0" ref="I5:I12">C5+E5+G5</f>
        <v>546224.53665</v>
      </c>
      <c r="J5" s="41">
        <f aca="true" t="shared" si="1" ref="J5:J12">D5+F5+H5</f>
        <v>530006.4002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">
      <c r="A6" s="1"/>
      <c r="B6" s="7" t="s">
        <v>16</v>
      </c>
      <c r="C6" s="32">
        <f>AEA2008!B14</f>
        <v>59306.457</v>
      </c>
      <c r="D6" s="32">
        <f>AEA2013!B14</f>
        <v>47831.614</v>
      </c>
      <c r="E6" s="33">
        <f>AEA2008!B46</f>
        <v>38552.74057</v>
      </c>
      <c r="F6" s="33">
        <f>AEA2013!B46</f>
        <v>32404.40305</v>
      </c>
      <c r="G6" s="34">
        <f>AEA2008!B78</f>
        <v>852.72581</v>
      </c>
      <c r="H6" s="34">
        <f>AEA2013!B78</f>
        <v>889.07658</v>
      </c>
      <c r="I6" s="41">
        <f t="shared" si="0"/>
        <v>98711.92338000001</v>
      </c>
      <c r="J6" s="41">
        <f t="shared" si="1"/>
        <v>81125.09362999999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">
      <c r="A7" s="1"/>
      <c r="B7" s="7" t="s">
        <v>11</v>
      </c>
      <c r="C7" s="32">
        <f>AEA2008!B15</f>
        <v>1031105.657</v>
      </c>
      <c r="D7" s="32">
        <f>AEA2013!B15</f>
        <v>841600.007</v>
      </c>
      <c r="E7" s="33">
        <f>AEA2008!B47</f>
        <v>10087.61269</v>
      </c>
      <c r="F7" s="33">
        <f>AEA2013!B47</f>
        <v>10097.66677</v>
      </c>
      <c r="G7" s="34">
        <f>AEA2008!B79</f>
        <v>40640.53509</v>
      </c>
      <c r="H7" s="34">
        <f>AEA2013!B79</f>
        <v>13035.58873</v>
      </c>
      <c r="I7" s="41">
        <f t="shared" si="0"/>
        <v>1081833.80478</v>
      </c>
      <c r="J7" s="41">
        <f t="shared" si="1"/>
        <v>864733.2625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">
      <c r="A8" s="1"/>
      <c r="B8" s="7" t="s">
        <v>12</v>
      </c>
      <c r="C8" s="32">
        <f>AEA2008!B16</f>
        <v>1367342.3</v>
      </c>
      <c r="D8" s="32">
        <f>AEA2013!B16</f>
        <v>1195355.629</v>
      </c>
      <c r="E8" s="33">
        <f>AEA2008!B48</f>
        <v>26320.05792</v>
      </c>
      <c r="F8" s="33">
        <f>AEA2013!B48</f>
        <v>22852.23804</v>
      </c>
      <c r="G8" s="34">
        <f>AEA2008!B80</f>
        <v>8424.27333</v>
      </c>
      <c r="H8" s="34">
        <f>AEA2013!B80</f>
        <v>7826.63513</v>
      </c>
      <c r="I8" s="41">
        <f t="shared" si="0"/>
        <v>1402086.63125</v>
      </c>
      <c r="J8" s="41">
        <f t="shared" si="1"/>
        <v>1226034.50217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">
      <c r="A9" s="1"/>
      <c r="B9" s="7" t="s">
        <v>13</v>
      </c>
      <c r="C9" s="32">
        <f>AEA2008!B20</f>
        <v>557787.061</v>
      </c>
      <c r="D9" s="32">
        <f>AEA2013!B20</f>
        <v>486445.958</v>
      </c>
      <c r="E9" s="33">
        <f>AEA2008!B52</f>
        <v>8008.91778</v>
      </c>
      <c r="F9" s="33">
        <f>AEA2013!B52</f>
        <v>8955.99597</v>
      </c>
      <c r="G9" s="34">
        <f>AEA2008!B84</f>
        <v>5644.85542</v>
      </c>
      <c r="H9" s="34">
        <f>AEA2013!B84</f>
        <v>5436.01192</v>
      </c>
      <c r="I9" s="41">
        <f t="shared" si="0"/>
        <v>571440.8342</v>
      </c>
      <c r="J9" s="41">
        <f t="shared" si="1"/>
        <v>500837.96589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">
      <c r="A10" s="1"/>
      <c r="B10" s="7" t="s">
        <v>67</v>
      </c>
      <c r="C10" s="32">
        <f>AEA2008!B17+AEA2008!B18+AEA2008!B19+AEA2008!B21+AEA2008!B22+AEA2008!B23+AEA2008!B24+AEA2008!B25+AEA2008!B26+AEA2008!B27+AEA2008!B28+AEA2008!B29+AEA2008!B30+AEA2008!B31+AEA2008!B32+AEA2008!B33</f>
        <v>386208.278</v>
      </c>
      <c r="D10" s="32">
        <f>AEA2013!B17+AEA2013!B18+AEA2013!B19+AEA2013!B21+AEA2013!B22+AEA2013!B23+AEA2013!B24+AEA2013!B25+AEA2013!B26+AEA2013!B27+AEA2013!B28+AEA2013!B29+AEA2013!B30+AEA2013!B31+AEA2013!B32+AEA2013!B33</f>
        <v>356853.354</v>
      </c>
      <c r="E10" s="33">
        <f>AEA2008!B49+AEA2008!B50+AEA2008!B51+AEA2008!B53+AEA2008!B54+AEA2008!B55+AEA2008!B56+AEA2008!B57+AEA2008!B58+AEA2008!B59+AEA2008!B60+AEA2008!B61+AEA2008!B62+AEA2008!B63+AEA2008!B64+AEA2008!B65</f>
        <v>163338.48526000002</v>
      </c>
      <c r="F10" s="33">
        <f>AEA2013!B49+AEA2013!B50+AEA2013!B51+AEA2013!B53+AEA2013!B54+AEA2013!B55+AEA2013!B56+AEA2013!B57+AEA2013!B58+AEA2013!B59+AEA2013!B60+AEA2013!B61+AEA2013!B62+AEA2013!B63+AEA2013!B64+AEA2013!B65</f>
        <v>128292.95376</v>
      </c>
      <c r="G10" s="34">
        <f>AEA2008!B81+AEA2008!B82+AEA2008!B83+AEA2008!B85+AEA2008!B86+AEA2008!B87+AEA2008!B88+AEA2008!B89+AEA2008!B90+AEA2008!B91+AEA2008!B92+AEA2008!B93+AEA2008!B94+AEA2008!B95+AEA2008!B96+AEA2008!B97</f>
        <v>16875.600679999996</v>
      </c>
      <c r="H10" s="34">
        <f>AEA2013!B81+AEA2013!B82+AEA2013!B83+AEA2013!B85+AEA2013!B86+AEA2013!B87+AEA2013!B88+AEA2013!B89+AEA2013!B90+AEA2013!B91+AEA2013!B92+AEA2013!B93+AEA2013!B94+AEA2013!B95+AEA2013!B96+AEA2013!B97</f>
        <v>16484.973260000002</v>
      </c>
      <c r="I10" s="41">
        <f t="shared" si="0"/>
        <v>566422.3639400001</v>
      </c>
      <c r="J10" s="41">
        <f t="shared" si="1"/>
        <v>501631.28102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">
      <c r="A11" s="1"/>
      <c r="B11" s="7" t="s">
        <v>26</v>
      </c>
      <c r="C11" s="32">
        <f aca="true" t="shared" si="2" ref="C11:H11">SUM(C5:C10)</f>
        <v>3506136.9050000003</v>
      </c>
      <c r="D11" s="32">
        <f t="shared" si="2"/>
        <v>3029351.0599999996</v>
      </c>
      <c r="E11" s="33">
        <f t="shared" si="2"/>
        <v>490472.81604000006</v>
      </c>
      <c r="F11" s="33">
        <f t="shared" si="2"/>
        <v>438840.08972000005</v>
      </c>
      <c r="G11" s="34">
        <f t="shared" si="2"/>
        <v>270110.37315999996</v>
      </c>
      <c r="H11" s="34">
        <f t="shared" si="2"/>
        <v>236177.35568999997</v>
      </c>
      <c r="I11" s="41">
        <f t="shared" si="0"/>
        <v>4266720.0942</v>
      </c>
      <c r="J11" s="41">
        <f t="shared" si="1"/>
        <v>3704368.5054099998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">
      <c r="A12" s="1"/>
      <c r="B12" s="7" t="s">
        <v>27</v>
      </c>
      <c r="C12" s="32">
        <f>AEA2008!B34</f>
        <v>925048.527</v>
      </c>
      <c r="D12" s="32">
        <f>AEA2013!B34</f>
        <v>869506.903</v>
      </c>
      <c r="E12" s="33">
        <f>AEA2008!B66</f>
        <v>22746.31888</v>
      </c>
      <c r="F12" s="33">
        <f>AEA2013!B66</f>
        <v>23470.8926</v>
      </c>
      <c r="G12" s="34">
        <f>AEA2008!B98</f>
        <v>9507.69369</v>
      </c>
      <c r="H12" s="34">
        <f>AEA2013!B98</f>
        <v>9707.45227</v>
      </c>
      <c r="I12" s="41">
        <f t="shared" si="0"/>
        <v>957302.53957</v>
      </c>
      <c r="J12" s="41">
        <f t="shared" si="1"/>
        <v>902685.2478700001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B98"/>
  <sheetViews>
    <sheetView zoomScalePageLayoutView="0" workbookViewId="0" topLeftCell="A58">
      <selection activeCell="B85" sqref="B85"/>
    </sheetView>
  </sheetViews>
  <sheetFormatPr defaultColWidth="9.00390625" defaultRowHeight="14.25"/>
  <cols>
    <col min="1" max="1" width="50.25390625" style="3" customWidth="1"/>
    <col min="2" max="2" width="25.875" style="3" customWidth="1"/>
    <col min="3" max="16384" width="9.00390625" style="3" customWidth="1"/>
  </cols>
  <sheetData>
    <row r="1" ht="12">
      <c r="A1" s="2" t="s">
        <v>0</v>
      </c>
    </row>
    <row r="3" spans="1:2" ht="12">
      <c r="A3" s="2" t="s">
        <v>1</v>
      </c>
      <c r="B3" s="13">
        <v>42443.61864583333</v>
      </c>
    </row>
    <row r="4" spans="1:2" ht="12">
      <c r="A4" s="2" t="s">
        <v>2</v>
      </c>
      <c r="B4" s="13">
        <v>42445.425136307866</v>
      </c>
    </row>
    <row r="5" spans="1:2" ht="12">
      <c r="A5" s="2" t="s">
        <v>17</v>
      </c>
      <c r="B5" s="2" t="s">
        <v>3</v>
      </c>
    </row>
    <row r="7" spans="1:2" ht="12">
      <c r="A7" s="2" t="s">
        <v>140</v>
      </c>
      <c r="B7" s="24" t="s">
        <v>18</v>
      </c>
    </row>
    <row r="8" spans="1:2" ht="12">
      <c r="A8" s="2" t="s">
        <v>19</v>
      </c>
      <c r="B8" s="2" t="s">
        <v>138</v>
      </c>
    </row>
    <row r="9" spans="1:2" ht="12">
      <c r="A9" s="2" t="s">
        <v>4</v>
      </c>
      <c r="B9" s="2" t="s">
        <v>118</v>
      </c>
    </row>
    <row r="11" spans="1:2" ht="12">
      <c r="A11" s="5" t="s">
        <v>75</v>
      </c>
      <c r="B11" s="5" t="s">
        <v>142</v>
      </c>
    </row>
    <row r="12" spans="1:2" ht="12">
      <c r="A12" s="5" t="s">
        <v>76</v>
      </c>
      <c r="B12" s="62">
        <v>3506136.905</v>
      </c>
    </row>
    <row r="13" spans="1:2" ht="12">
      <c r="A13" s="5" t="s">
        <v>77</v>
      </c>
      <c r="B13" s="62">
        <v>104387.152</v>
      </c>
    </row>
    <row r="14" spans="1:2" ht="12">
      <c r="A14" s="5" t="s">
        <v>78</v>
      </c>
      <c r="B14" s="62">
        <v>59306.457</v>
      </c>
    </row>
    <row r="15" spans="1:2" ht="12">
      <c r="A15" s="5" t="s">
        <v>79</v>
      </c>
      <c r="B15" s="62">
        <v>1031105.657</v>
      </c>
    </row>
    <row r="16" spans="1:2" ht="12">
      <c r="A16" s="5" t="s">
        <v>80</v>
      </c>
      <c r="B16" s="45">
        <v>1367342.3</v>
      </c>
    </row>
    <row r="17" spans="1:2" ht="12">
      <c r="A17" s="5" t="s">
        <v>81</v>
      </c>
      <c r="B17" s="62">
        <v>47442.422</v>
      </c>
    </row>
    <row r="18" spans="1:2" ht="12">
      <c r="A18" s="5" t="s">
        <v>73</v>
      </c>
      <c r="B18" s="62">
        <v>58707.616</v>
      </c>
    </row>
    <row r="19" spans="1:2" ht="12">
      <c r="A19" s="5" t="s">
        <v>82</v>
      </c>
      <c r="B19" s="62">
        <v>83553.735</v>
      </c>
    </row>
    <row r="20" spans="1:2" ht="12">
      <c r="A20" s="5" t="s">
        <v>83</v>
      </c>
      <c r="B20" s="62">
        <v>557787.061</v>
      </c>
    </row>
    <row r="21" spans="1:2" ht="12">
      <c r="A21" s="5" t="s">
        <v>84</v>
      </c>
      <c r="B21" s="62">
        <v>20497.196</v>
      </c>
    </row>
    <row r="22" spans="1:2" ht="12">
      <c r="A22" s="5" t="s">
        <v>85</v>
      </c>
      <c r="B22" s="62">
        <v>11235.015</v>
      </c>
    </row>
    <row r="23" spans="1:2" ht="12">
      <c r="A23" s="5" t="s">
        <v>86</v>
      </c>
      <c r="B23" s="62">
        <v>8123.845</v>
      </c>
    </row>
    <row r="24" spans="1:2" ht="12">
      <c r="A24" s="5" t="s">
        <v>87</v>
      </c>
      <c r="B24" s="62">
        <v>8426.623</v>
      </c>
    </row>
    <row r="25" spans="1:2" ht="12">
      <c r="A25" s="5" t="s">
        <v>88</v>
      </c>
      <c r="B25" s="62">
        <v>21562.541</v>
      </c>
    </row>
    <row r="26" spans="1:2" ht="12">
      <c r="A26" s="5" t="s">
        <v>89</v>
      </c>
      <c r="B26" s="62">
        <v>24476.346</v>
      </c>
    </row>
    <row r="27" spans="1:2" ht="12">
      <c r="A27" s="5" t="s">
        <v>90</v>
      </c>
      <c r="B27" s="62">
        <v>30994.772</v>
      </c>
    </row>
    <row r="28" spans="1:2" ht="12">
      <c r="A28" s="5" t="s">
        <v>91</v>
      </c>
      <c r="B28" s="62">
        <v>23017.722</v>
      </c>
    </row>
    <row r="29" spans="1:2" ht="12">
      <c r="A29" s="5" t="s">
        <v>92</v>
      </c>
      <c r="B29" s="44">
        <v>28312.36</v>
      </c>
    </row>
    <row r="30" spans="1:2" ht="12">
      <c r="A30" s="5" t="s">
        <v>93</v>
      </c>
      <c r="B30" s="62">
        <v>8140.177</v>
      </c>
    </row>
    <row r="31" spans="1:2" ht="12">
      <c r="A31" s="5" t="s">
        <v>94</v>
      </c>
      <c r="B31" s="62">
        <v>11437.404</v>
      </c>
    </row>
    <row r="32" spans="1:2" ht="12">
      <c r="A32" s="5" t="s">
        <v>95</v>
      </c>
      <c r="B32" s="44">
        <v>279.64</v>
      </c>
    </row>
    <row r="33" spans="1:2" ht="12">
      <c r="A33" s="5" t="s">
        <v>96</v>
      </c>
      <c r="B33" s="62">
        <v>0.864</v>
      </c>
    </row>
    <row r="34" spans="1:2" ht="12">
      <c r="A34" s="5" t="s">
        <v>74</v>
      </c>
      <c r="B34" s="62">
        <v>925048.527</v>
      </c>
    </row>
    <row r="36" ht="12">
      <c r="A36" s="2"/>
    </row>
    <row r="37" spans="1:2" ht="12">
      <c r="A37" s="2"/>
      <c r="B37" s="2"/>
    </row>
    <row r="39" spans="1:2" ht="12">
      <c r="A39" s="2" t="s">
        <v>28</v>
      </c>
      <c r="B39" s="24" t="s">
        <v>144</v>
      </c>
    </row>
    <row r="40" spans="1:2" ht="12">
      <c r="A40" s="2" t="s">
        <v>19</v>
      </c>
      <c r="B40" s="2" t="s">
        <v>138</v>
      </c>
    </row>
    <row r="41" spans="1:2" ht="12">
      <c r="A41" s="2" t="s">
        <v>4</v>
      </c>
      <c r="B41" s="2" t="s">
        <v>72</v>
      </c>
    </row>
    <row r="43" spans="1:2" ht="12">
      <c r="A43" s="5" t="s">
        <v>75</v>
      </c>
      <c r="B43" s="5" t="s">
        <v>142</v>
      </c>
    </row>
    <row r="44" spans="1:2" ht="12">
      <c r="A44" s="5" t="s">
        <v>76</v>
      </c>
      <c r="B44" s="63">
        <v>490472.81604</v>
      </c>
    </row>
    <row r="45" spans="1:2" ht="12">
      <c r="A45" s="5" t="s">
        <v>77</v>
      </c>
      <c r="B45" s="63">
        <v>244165.00182</v>
      </c>
    </row>
    <row r="46" spans="1:2" ht="12">
      <c r="A46" s="5" t="s">
        <v>78</v>
      </c>
      <c r="B46" s="63">
        <v>38552.74057</v>
      </c>
    </row>
    <row r="47" spans="1:2" ht="12">
      <c r="A47" s="5" t="s">
        <v>79</v>
      </c>
      <c r="B47" s="63">
        <v>10087.61269</v>
      </c>
    </row>
    <row r="48" spans="1:2" ht="12">
      <c r="A48" s="5" t="s">
        <v>80</v>
      </c>
      <c r="B48" s="63">
        <v>26320.05792</v>
      </c>
    </row>
    <row r="49" spans="1:2" ht="12">
      <c r="A49" s="5" t="s">
        <v>81</v>
      </c>
      <c r="B49" s="63">
        <v>159391.79847</v>
      </c>
    </row>
    <row r="50" spans="1:2" ht="12">
      <c r="A50" s="5" t="s">
        <v>73</v>
      </c>
      <c r="B50" s="63">
        <v>107.94432</v>
      </c>
    </row>
    <row r="51" spans="1:2" ht="12">
      <c r="A51" s="5" t="s">
        <v>82</v>
      </c>
      <c r="B51" s="63">
        <v>1321.52209</v>
      </c>
    </row>
    <row r="52" spans="1:2" ht="12">
      <c r="A52" s="5" t="s">
        <v>83</v>
      </c>
      <c r="B52" s="63">
        <v>8008.91778</v>
      </c>
    </row>
    <row r="53" spans="1:2" ht="12">
      <c r="A53" s="5" t="s">
        <v>84</v>
      </c>
      <c r="B53" s="63">
        <v>371.32561</v>
      </c>
    </row>
    <row r="54" spans="1:2" ht="12">
      <c r="A54" s="5" t="s">
        <v>85</v>
      </c>
      <c r="B54" s="63">
        <v>90.55915</v>
      </c>
    </row>
    <row r="55" spans="1:2" ht="12">
      <c r="A55" s="5" t="s">
        <v>86</v>
      </c>
      <c r="B55" s="63">
        <v>110.19887</v>
      </c>
    </row>
    <row r="56" spans="1:2" ht="12">
      <c r="A56" s="5" t="s">
        <v>87</v>
      </c>
      <c r="B56" s="63">
        <v>186.03968</v>
      </c>
    </row>
    <row r="57" spans="1:2" ht="12">
      <c r="A57" s="5" t="s">
        <v>88</v>
      </c>
      <c r="B57" s="63">
        <v>208.21327</v>
      </c>
    </row>
    <row r="58" spans="1:2" ht="12">
      <c r="A58" s="5" t="s">
        <v>89</v>
      </c>
      <c r="B58" s="63">
        <v>134.41675</v>
      </c>
    </row>
    <row r="59" spans="1:2" ht="12">
      <c r="A59" s="5" t="s">
        <v>90</v>
      </c>
      <c r="B59" s="63">
        <v>627.17947</v>
      </c>
    </row>
    <row r="60" spans="1:2" ht="12">
      <c r="A60" s="5" t="s">
        <v>91</v>
      </c>
      <c r="B60" s="63">
        <v>306.80673</v>
      </c>
    </row>
    <row r="61" spans="1:2" ht="12">
      <c r="A61" s="5" t="s">
        <v>92</v>
      </c>
      <c r="B61" s="63">
        <v>290.76193</v>
      </c>
    </row>
    <row r="62" spans="1:2" ht="12">
      <c r="A62" s="5" t="s">
        <v>93</v>
      </c>
      <c r="B62" s="63">
        <v>60.84531</v>
      </c>
    </row>
    <row r="63" spans="1:2" ht="12">
      <c r="A63" s="5" t="s">
        <v>94</v>
      </c>
      <c r="B63" s="63">
        <v>101.16387</v>
      </c>
    </row>
    <row r="64" spans="1:2" ht="12">
      <c r="A64" s="5" t="s">
        <v>95</v>
      </c>
      <c r="B64" s="63">
        <v>29.67184</v>
      </c>
    </row>
    <row r="65" spans="1:2" ht="12">
      <c r="A65" s="5" t="s">
        <v>96</v>
      </c>
      <c r="B65" s="64">
        <v>0.0379</v>
      </c>
    </row>
    <row r="66" spans="1:2" ht="12">
      <c r="A66" s="5" t="s">
        <v>74</v>
      </c>
      <c r="B66" s="63">
        <v>22746.31888</v>
      </c>
    </row>
    <row r="68" ht="12">
      <c r="A68" s="2"/>
    </row>
    <row r="69" spans="1:2" ht="12">
      <c r="A69" s="2"/>
      <c r="B69" s="2"/>
    </row>
    <row r="71" spans="1:2" ht="12">
      <c r="A71" s="2" t="s">
        <v>28</v>
      </c>
      <c r="B71" s="24" t="s">
        <v>145</v>
      </c>
    </row>
    <row r="72" spans="1:2" ht="12">
      <c r="A72" s="2" t="s">
        <v>19</v>
      </c>
      <c r="B72" s="2" t="s">
        <v>143</v>
      </c>
    </row>
    <row r="73" spans="1:2" ht="12">
      <c r="A73" s="2" t="s">
        <v>4</v>
      </c>
      <c r="B73" s="2" t="s">
        <v>72</v>
      </c>
    </row>
    <row r="75" spans="1:2" ht="12">
      <c r="A75" s="5" t="s">
        <v>75</v>
      </c>
      <c r="B75" s="5" t="s">
        <v>142</v>
      </c>
    </row>
    <row r="76" spans="1:2" ht="12">
      <c r="A76" s="5" t="s">
        <v>76</v>
      </c>
      <c r="B76" s="63">
        <v>270110.37316</v>
      </c>
    </row>
    <row r="77" spans="1:2" ht="12">
      <c r="A77" s="5" t="s">
        <v>77</v>
      </c>
      <c r="B77" s="63">
        <v>197672.38283</v>
      </c>
    </row>
    <row r="78" spans="1:2" ht="12">
      <c r="A78" s="5" t="s">
        <v>78</v>
      </c>
      <c r="B78" s="63">
        <v>852.72581</v>
      </c>
    </row>
    <row r="79" spans="1:2" ht="12">
      <c r="A79" s="5" t="s">
        <v>79</v>
      </c>
      <c r="B79" s="63">
        <v>40640.53509</v>
      </c>
    </row>
    <row r="80" spans="1:2" ht="12">
      <c r="A80" s="5" t="s">
        <v>80</v>
      </c>
      <c r="B80" s="63">
        <v>8424.27333</v>
      </c>
    </row>
    <row r="81" spans="1:2" ht="12">
      <c r="A81" s="5" t="s">
        <v>81</v>
      </c>
      <c r="B81" s="63">
        <v>11390.11949</v>
      </c>
    </row>
    <row r="82" spans="1:2" ht="12">
      <c r="A82" s="5" t="s">
        <v>73</v>
      </c>
      <c r="B82" s="63">
        <v>1253.23414</v>
      </c>
    </row>
    <row r="83" spans="1:2" ht="12">
      <c r="A83" s="5" t="s">
        <v>82</v>
      </c>
      <c r="B83" s="63">
        <v>627.58347</v>
      </c>
    </row>
    <row r="84" spans="1:2" ht="12">
      <c r="A84" s="5" t="s">
        <v>83</v>
      </c>
      <c r="B84" s="63">
        <v>5644.85542</v>
      </c>
    </row>
    <row r="85" spans="1:2" ht="12">
      <c r="A85" s="5" t="s">
        <v>84</v>
      </c>
      <c r="B85" s="63">
        <v>148.50503</v>
      </c>
    </row>
    <row r="86" spans="1:2" ht="12">
      <c r="A86" s="5" t="s">
        <v>85</v>
      </c>
      <c r="B86" s="63">
        <v>82.43238</v>
      </c>
    </row>
    <row r="87" spans="1:2" ht="12">
      <c r="A87" s="5" t="s">
        <v>86</v>
      </c>
      <c r="B87" s="63">
        <v>61.70481</v>
      </c>
    </row>
    <row r="88" spans="1:2" ht="12">
      <c r="A88" s="5" t="s">
        <v>87</v>
      </c>
      <c r="B88" s="64">
        <v>55.5266</v>
      </c>
    </row>
    <row r="89" spans="1:2" ht="12">
      <c r="A89" s="5" t="s">
        <v>88</v>
      </c>
      <c r="B89" s="63">
        <v>125.97922</v>
      </c>
    </row>
    <row r="90" spans="1:2" ht="12">
      <c r="A90" s="5" t="s">
        <v>89</v>
      </c>
      <c r="B90" s="64">
        <v>218.2655</v>
      </c>
    </row>
    <row r="91" spans="1:2" ht="12">
      <c r="A91" s="5" t="s">
        <v>90</v>
      </c>
      <c r="B91" s="63">
        <v>283.53041</v>
      </c>
    </row>
    <row r="92" spans="1:2" ht="12">
      <c r="A92" s="5" t="s">
        <v>91</v>
      </c>
      <c r="B92" s="63">
        <v>102.64952</v>
      </c>
    </row>
    <row r="93" spans="1:2" ht="12">
      <c r="A93" s="5" t="s">
        <v>92</v>
      </c>
      <c r="B93" s="63">
        <v>2416.35886</v>
      </c>
    </row>
    <row r="94" spans="1:2" ht="12">
      <c r="A94" s="5" t="s">
        <v>93</v>
      </c>
      <c r="B94" s="63">
        <v>47.02899</v>
      </c>
    </row>
    <row r="95" spans="1:2" ht="12">
      <c r="A95" s="5" t="s">
        <v>94</v>
      </c>
      <c r="B95" s="63">
        <v>61.02501</v>
      </c>
    </row>
    <row r="96" spans="1:2" ht="12">
      <c r="A96" s="5" t="s">
        <v>95</v>
      </c>
      <c r="B96" s="63">
        <v>1.58567</v>
      </c>
    </row>
    <row r="97" spans="1:2" ht="12">
      <c r="A97" s="5" t="s">
        <v>96</v>
      </c>
      <c r="B97" s="63">
        <v>0.07158</v>
      </c>
    </row>
    <row r="98" spans="1:2" ht="12">
      <c r="A98" s="5" t="s">
        <v>74</v>
      </c>
      <c r="B98" s="63">
        <v>9507.69369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01"/>
  <sheetViews>
    <sheetView zoomScale="80" zoomScaleNormal="80" zoomScalePageLayoutView="0" workbookViewId="0" topLeftCell="A1">
      <selection activeCell="B44" sqref="B44"/>
    </sheetView>
  </sheetViews>
  <sheetFormatPr defaultColWidth="9.00390625" defaultRowHeight="14.25"/>
  <cols>
    <col min="1" max="1" width="44.375" style="47" customWidth="1"/>
    <col min="2" max="2" width="27.875" style="47" customWidth="1"/>
    <col min="3" max="4" width="9.00390625" style="47" customWidth="1"/>
    <col min="5" max="16384" width="9.00390625" style="47" customWidth="1"/>
  </cols>
  <sheetData>
    <row r="1" ht="12">
      <c r="A1" s="46" t="s">
        <v>0</v>
      </c>
    </row>
    <row r="3" spans="1:2" ht="12">
      <c r="A3" s="2" t="s">
        <v>1</v>
      </c>
      <c r="B3" s="13">
        <v>42443.61864583333</v>
      </c>
    </row>
    <row r="4" spans="1:2" ht="12">
      <c r="A4" s="2" t="s">
        <v>2</v>
      </c>
      <c r="B4" s="13">
        <v>42445.3997663426</v>
      </c>
    </row>
    <row r="5" spans="1:2" ht="12">
      <c r="A5" s="2" t="s">
        <v>17</v>
      </c>
      <c r="B5" s="2" t="s">
        <v>3</v>
      </c>
    </row>
    <row r="6" spans="1:2" ht="12">
      <c r="A6" s="3"/>
      <c r="B6" s="3"/>
    </row>
    <row r="7" spans="1:2" ht="12">
      <c r="A7" s="2" t="s">
        <v>140</v>
      </c>
      <c r="B7" s="2" t="s">
        <v>9</v>
      </c>
    </row>
    <row r="8" spans="1:2" ht="12">
      <c r="A8" s="2" t="s">
        <v>19</v>
      </c>
      <c r="B8" s="2" t="s">
        <v>141</v>
      </c>
    </row>
    <row r="9" spans="1:2" ht="12">
      <c r="A9" s="2" t="s">
        <v>4</v>
      </c>
      <c r="B9" s="2" t="s">
        <v>118</v>
      </c>
    </row>
    <row r="11" spans="1:2" ht="12">
      <c r="A11" s="5" t="s">
        <v>75</v>
      </c>
      <c r="B11" s="5" t="s">
        <v>139</v>
      </c>
    </row>
    <row r="12" spans="1:2" ht="12">
      <c r="A12" s="5" t="s">
        <v>76</v>
      </c>
      <c r="B12" s="62">
        <v>3029351.059</v>
      </c>
    </row>
    <row r="13" spans="1:2" ht="12">
      <c r="A13" s="5" t="s">
        <v>77</v>
      </c>
      <c r="B13" s="62">
        <v>101264.498</v>
      </c>
    </row>
    <row r="14" spans="1:2" ht="12">
      <c r="A14" s="5" t="s">
        <v>78</v>
      </c>
      <c r="B14" s="62">
        <v>47831.614</v>
      </c>
    </row>
    <row r="15" spans="1:2" ht="12">
      <c r="A15" s="5" t="s">
        <v>79</v>
      </c>
      <c r="B15" s="62">
        <v>841600.007</v>
      </c>
    </row>
    <row r="16" spans="1:2" ht="12">
      <c r="A16" s="5" t="s">
        <v>80</v>
      </c>
      <c r="B16" s="62">
        <v>1195355.629</v>
      </c>
    </row>
    <row r="17" spans="1:2" ht="12">
      <c r="A17" s="5" t="s">
        <v>81</v>
      </c>
      <c r="B17" s="62">
        <v>45029.294</v>
      </c>
    </row>
    <row r="18" spans="1:2" ht="12">
      <c r="A18" s="5" t="s">
        <v>73</v>
      </c>
      <c r="B18" s="62">
        <v>56165.651</v>
      </c>
    </row>
    <row r="19" spans="1:2" ht="12">
      <c r="A19" s="5" t="s">
        <v>82</v>
      </c>
      <c r="B19" s="62">
        <v>78745.126</v>
      </c>
    </row>
    <row r="20" spans="1:2" ht="12">
      <c r="A20" s="5" t="s">
        <v>83</v>
      </c>
      <c r="B20" s="62">
        <v>486445.958</v>
      </c>
    </row>
    <row r="21" spans="1:2" ht="12">
      <c r="A21" s="5" t="s">
        <v>84</v>
      </c>
      <c r="B21" s="62">
        <v>19886.201</v>
      </c>
    </row>
    <row r="22" spans="1:2" ht="12">
      <c r="A22" s="5" t="s">
        <v>85</v>
      </c>
      <c r="B22" s="62">
        <v>9960.052</v>
      </c>
    </row>
    <row r="23" spans="1:2" ht="12">
      <c r="A23" s="5" t="s">
        <v>86</v>
      </c>
      <c r="B23" s="62">
        <v>7309.544</v>
      </c>
    </row>
    <row r="24" spans="1:2" ht="12">
      <c r="A24" s="5" t="s">
        <v>87</v>
      </c>
      <c r="B24" s="44">
        <v>7754.59</v>
      </c>
    </row>
    <row r="25" spans="1:2" ht="12">
      <c r="A25" s="5" t="s">
        <v>88</v>
      </c>
      <c r="B25" s="62">
        <v>19047.012</v>
      </c>
    </row>
    <row r="26" spans="1:2" ht="12">
      <c r="A26" s="5" t="s">
        <v>89</v>
      </c>
      <c r="B26" s="62">
        <v>21305.018</v>
      </c>
    </row>
    <row r="27" spans="1:2" ht="12">
      <c r="A27" s="5" t="s">
        <v>90</v>
      </c>
      <c r="B27" s="62">
        <v>26508.645</v>
      </c>
    </row>
    <row r="28" spans="1:2" ht="12">
      <c r="A28" s="5" t="s">
        <v>91</v>
      </c>
      <c r="B28" s="62">
        <v>19973.793</v>
      </c>
    </row>
    <row r="29" spans="1:2" ht="12">
      <c r="A29" s="5" t="s">
        <v>92</v>
      </c>
      <c r="B29" s="62">
        <v>27883.092</v>
      </c>
    </row>
    <row r="30" spans="1:2" ht="12">
      <c r="A30" s="5" t="s">
        <v>93</v>
      </c>
      <c r="B30" s="44">
        <v>7018.76</v>
      </c>
    </row>
    <row r="31" spans="1:2" ht="12">
      <c r="A31" s="5" t="s">
        <v>94</v>
      </c>
      <c r="B31" s="62">
        <v>9994.556</v>
      </c>
    </row>
    <row r="32" spans="1:2" ht="12">
      <c r="A32" s="5" t="s">
        <v>95</v>
      </c>
      <c r="B32" s="62">
        <v>271.397</v>
      </c>
    </row>
    <row r="33" spans="1:2" ht="12">
      <c r="A33" s="5" t="s">
        <v>96</v>
      </c>
      <c r="B33" s="62">
        <v>0.623</v>
      </c>
    </row>
    <row r="34" spans="1:2" ht="12">
      <c r="A34" s="5" t="s">
        <v>74</v>
      </c>
      <c r="B34" s="62">
        <v>869506.903</v>
      </c>
    </row>
    <row r="36" ht="12">
      <c r="A36" s="48"/>
    </row>
    <row r="37" spans="1:2" ht="12">
      <c r="A37" s="56"/>
      <c r="B37" s="48"/>
    </row>
    <row r="39" spans="1:2" ht="12">
      <c r="A39" s="48" t="s">
        <v>28</v>
      </c>
      <c r="B39" s="46" t="s">
        <v>119</v>
      </c>
    </row>
    <row r="40" spans="1:2" ht="12">
      <c r="A40" s="48" t="s">
        <v>19</v>
      </c>
      <c r="B40" s="48" t="s">
        <v>138</v>
      </c>
    </row>
    <row r="41" spans="1:2" ht="12">
      <c r="A41" s="48" t="s">
        <v>4</v>
      </c>
      <c r="B41" s="48" t="s">
        <v>118</v>
      </c>
    </row>
    <row r="43" spans="1:2" ht="12">
      <c r="A43" s="5" t="s">
        <v>75</v>
      </c>
      <c r="B43" s="5" t="s">
        <v>139</v>
      </c>
    </row>
    <row r="44" spans="1:2" ht="12">
      <c r="A44" s="5" t="s">
        <v>76</v>
      </c>
      <c r="B44" s="63">
        <v>438840.08974</v>
      </c>
    </row>
    <row r="45" spans="1:2" ht="12">
      <c r="A45" s="5" t="s">
        <v>77</v>
      </c>
      <c r="B45" s="63">
        <v>236236.83213</v>
      </c>
    </row>
    <row r="46" spans="1:2" ht="12">
      <c r="A46" s="5" t="s">
        <v>78</v>
      </c>
      <c r="B46" s="63">
        <v>32404.40305</v>
      </c>
    </row>
    <row r="47" spans="1:2" ht="12">
      <c r="A47" s="5" t="s">
        <v>79</v>
      </c>
      <c r="B47" s="63">
        <v>10097.66677</v>
      </c>
    </row>
    <row r="48" spans="1:2" ht="12">
      <c r="A48" s="5" t="s">
        <v>80</v>
      </c>
      <c r="B48" s="63">
        <v>22852.23804</v>
      </c>
    </row>
    <row r="49" spans="1:2" ht="12">
      <c r="A49" s="5" t="s">
        <v>81</v>
      </c>
      <c r="B49" s="63">
        <v>124979.21198</v>
      </c>
    </row>
    <row r="50" spans="1:2" ht="12">
      <c r="A50" s="5" t="s">
        <v>73</v>
      </c>
      <c r="B50" s="64">
        <v>80.9147</v>
      </c>
    </row>
    <row r="51" spans="1:2" ht="12">
      <c r="A51" s="5" t="s">
        <v>82</v>
      </c>
      <c r="B51" s="63">
        <v>1071.87333</v>
      </c>
    </row>
    <row r="52" spans="1:2" ht="12">
      <c r="A52" s="5" t="s">
        <v>83</v>
      </c>
      <c r="B52" s="63">
        <v>8955.99597</v>
      </c>
    </row>
    <row r="53" spans="1:2" ht="12">
      <c r="A53" s="5" t="s">
        <v>84</v>
      </c>
      <c r="B53" s="63">
        <v>276.09792</v>
      </c>
    </row>
    <row r="54" spans="1:2" ht="12">
      <c r="A54" s="5" t="s">
        <v>85</v>
      </c>
      <c r="B54" s="63">
        <v>79.76283</v>
      </c>
    </row>
    <row r="55" spans="1:2" ht="12">
      <c r="A55" s="5" t="s">
        <v>86</v>
      </c>
      <c r="B55" s="63">
        <v>75.60799</v>
      </c>
    </row>
    <row r="56" spans="1:2" ht="12">
      <c r="A56" s="5" t="s">
        <v>87</v>
      </c>
      <c r="B56" s="64">
        <v>208.8771</v>
      </c>
    </row>
    <row r="57" spans="1:2" ht="12">
      <c r="A57" s="5" t="s">
        <v>88</v>
      </c>
      <c r="B57" s="63">
        <v>161.91099</v>
      </c>
    </row>
    <row r="58" spans="1:2" ht="12">
      <c r="A58" s="5" t="s">
        <v>89</v>
      </c>
      <c r="B58" s="63">
        <v>117.92529</v>
      </c>
    </row>
    <row r="59" spans="1:2" ht="12">
      <c r="A59" s="5" t="s">
        <v>90</v>
      </c>
      <c r="B59" s="63">
        <v>538.26686</v>
      </c>
    </row>
    <row r="60" spans="1:2" ht="12">
      <c r="A60" s="5" t="s">
        <v>91</v>
      </c>
      <c r="B60" s="64">
        <v>288.5606</v>
      </c>
    </row>
    <row r="61" spans="1:2" ht="12">
      <c r="A61" s="5" t="s">
        <v>92</v>
      </c>
      <c r="B61" s="64">
        <v>216.3611</v>
      </c>
    </row>
    <row r="62" spans="1:2" ht="12">
      <c r="A62" s="5" t="s">
        <v>93</v>
      </c>
      <c r="B62" s="64">
        <v>55.5894</v>
      </c>
    </row>
    <row r="63" spans="1:2" ht="12">
      <c r="A63" s="5" t="s">
        <v>94</v>
      </c>
      <c r="B63" s="63">
        <v>98.86186</v>
      </c>
    </row>
    <row r="64" spans="1:2" ht="12">
      <c r="A64" s="5" t="s">
        <v>95</v>
      </c>
      <c r="B64" s="63">
        <v>43.11963</v>
      </c>
    </row>
    <row r="65" spans="1:2" ht="12">
      <c r="A65" s="5" t="s">
        <v>96</v>
      </c>
      <c r="B65" s="63">
        <v>0.01218</v>
      </c>
    </row>
    <row r="66" spans="1:2" ht="12">
      <c r="A66" s="5" t="s">
        <v>74</v>
      </c>
      <c r="B66" s="64">
        <v>23470.8926</v>
      </c>
    </row>
    <row r="68" ht="12">
      <c r="A68" s="48"/>
    </row>
    <row r="69" spans="1:2" ht="12">
      <c r="A69" s="56"/>
      <c r="B69" s="48"/>
    </row>
    <row r="71" spans="1:2" ht="12">
      <c r="A71" s="48" t="s">
        <v>28</v>
      </c>
      <c r="B71" s="46" t="s">
        <v>120</v>
      </c>
    </row>
    <row r="72" spans="1:2" ht="12">
      <c r="A72" s="48" t="s">
        <v>19</v>
      </c>
      <c r="B72" s="48" t="s">
        <v>138</v>
      </c>
    </row>
    <row r="73" spans="1:2" ht="12">
      <c r="A73" s="48" t="s">
        <v>4</v>
      </c>
      <c r="B73" s="48" t="s">
        <v>118</v>
      </c>
    </row>
    <row r="75" spans="1:2" ht="12">
      <c r="A75" s="5" t="s">
        <v>75</v>
      </c>
      <c r="B75" s="5" t="s">
        <v>139</v>
      </c>
    </row>
    <row r="76" spans="1:2" ht="12">
      <c r="A76" s="5" t="s">
        <v>76</v>
      </c>
      <c r="B76" s="64">
        <v>236177.3557</v>
      </c>
    </row>
    <row r="77" spans="1:2" ht="12">
      <c r="A77" s="5" t="s">
        <v>77</v>
      </c>
      <c r="B77" s="63">
        <v>192505.07007</v>
      </c>
    </row>
    <row r="78" spans="1:2" ht="12">
      <c r="A78" s="5" t="s">
        <v>78</v>
      </c>
      <c r="B78" s="63">
        <v>889.07658</v>
      </c>
    </row>
    <row r="79" spans="1:2" ht="12">
      <c r="A79" s="5" t="s">
        <v>79</v>
      </c>
      <c r="B79" s="63">
        <v>13035.58873</v>
      </c>
    </row>
    <row r="80" spans="1:2" ht="12">
      <c r="A80" s="5" t="s">
        <v>80</v>
      </c>
      <c r="B80" s="63">
        <v>7826.63513</v>
      </c>
    </row>
    <row r="81" spans="1:2" ht="12">
      <c r="A81" s="5" t="s">
        <v>81</v>
      </c>
      <c r="B81" s="63">
        <v>11812.78944</v>
      </c>
    </row>
    <row r="82" spans="1:2" ht="12">
      <c r="A82" s="5" t="s">
        <v>73</v>
      </c>
      <c r="B82" s="63">
        <v>1045.60672</v>
      </c>
    </row>
    <row r="83" spans="1:2" ht="12">
      <c r="A83" s="5" t="s">
        <v>82</v>
      </c>
      <c r="B83" s="63">
        <v>664.64056</v>
      </c>
    </row>
    <row r="84" spans="1:2" ht="12">
      <c r="A84" s="5" t="s">
        <v>83</v>
      </c>
      <c r="B84" s="63">
        <v>5436.01192</v>
      </c>
    </row>
    <row r="85" spans="1:2" ht="12">
      <c r="A85" s="5" t="s">
        <v>84</v>
      </c>
      <c r="B85" s="63">
        <v>134.51709</v>
      </c>
    </row>
    <row r="86" spans="1:2" ht="12">
      <c r="A86" s="5" t="s">
        <v>85</v>
      </c>
      <c r="B86" s="63">
        <v>91.31963</v>
      </c>
    </row>
    <row r="87" spans="1:2" ht="12">
      <c r="A87" s="5" t="s">
        <v>86</v>
      </c>
      <c r="B87" s="63">
        <v>51.36777</v>
      </c>
    </row>
    <row r="88" spans="1:2" ht="12">
      <c r="A88" s="5" t="s">
        <v>87</v>
      </c>
      <c r="B88" s="63">
        <v>62.62081</v>
      </c>
    </row>
    <row r="89" spans="1:2" ht="12">
      <c r="A89" s="5" t="s">
        <v>88</v>
      </c>
      <c r="B89" s="63">
        <v>127.98312</v>
      </c>
    </row>
    <row r="90" spans="1:2" ht="12">
      <c r="A90" s="5" t="s">
        <v>89</v>
      </c>
      <c r="B90" s="63">
        <v>184.69642</v>
      </c>
    </row>
    <row r="91" spans="1:2" ht="12">
      <c r="A91" s="5" t="s">
        <v>90</v>
      </c>
      <c r="B91" s="63">
        <v>241.73264</v>
      </c>
    </row>
    <row r="92" spans="1:2" ht="12">
      <c r="A92" s="5" t="s">
        <v>91</v>
      </c>
      <c r="B92" s="63">
        <v>87.52983</v>
      </c>
    </row>
    <row r="93" spans="1:2" ht="12">
      <c r="A93" s="5" t="s">
        <v>92</v>
      </c>
      <c r="B93" s="63">
        <v>1869.70079</v>
      </c>
    </row>
    <row r="94" spans="1:2" ht="12">
      <c r="A94" s="5" t="s">
        <v>93</v>
      </c>
      <c r="B94" s="63">
        <v>42.77663</v>
      </c>
    </row>
    <row r="95" spans="1:2" ht="12">
      <c r="A95" s="5" t="s">
        <v>94</v>
      </c>
      <c r="B95" s="63">
        <v>66.14296</v>
      </c>
    </row>
    <row r="96" spans="1:2" ht="12">
      <c r="A96" s="5" t="s">
        <v>95</v>
      </c>
      <c r="B96" s="64">
        <v>1.5248</v>
      </c>
    </row>
    <row r="97" spans="1:2" ht="12">
      <c r="A97" s="5" t="s">
        <v>96</v>
      </c>
      <c r="B97" s="63">
        <v>0.02405</v>
      </c>
    </row>
    <row r="98" spans="1:2" ht="12">
      <c r="A98" s="5" t="s">
        <v>74</v>
      </c>
      <c r="B98" s="63">
        <v>9707.45227</v>
      </c>
    </row>
    <row r="100" ht="12">
      <c r="A100" s="48"/>
    </row>
    <row r="101" spans="1:2" ht="12">
      <c r="A101" s="56"/>
      <c r="B101" s="48"/>
    </row>
  </sheetData>
  <sheetProtection/>
  <printOptions/>
  <pageMargins left="0.75" right="0.75" top="1" bottom="1" header="0.5" footer="0.5"/>
  <pageSetup fitToHeight="1" fitToWidth="1" horizontalDpi="300" verticalDpi="300" orientation="portrait" pageOrder="overThenDown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BIDDLE David (ESTAT)</dc:creator>
  <cp:keywords/>
  <dc:description/>
  <cp:lastModifiedBy>HORVATHOVA Judita (ESTAT)</cp:lastModifiedBy>
  <cp:lastPrinted>2016-03-23T13:17:19Z</cp:lastPrinted>
  <dcterms:created xsi:type="dcterms:W3CDTF">2013-03-08T15:20:13Z</dcterms:created>
  <dcterms:modified xsi:type="dcterms:W3CDTF">2016-03-23T14:34:09Z</dcterms:modified>
  <cp:category/>
  <cp:version/>
  <cp:contentType/>
  <cp:contentStatus/>
</cp:coreProperties>
</file>