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8.xml" ContentType="application/vnd.ms-office.chartcolorstyle+xml"/>
  <Override PartName="/xl/charts/style8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charts/colors4.xml" ContentType="application/vnd.ms-office.chartcolorstyle+xml"/>
  <Override PartName="/xl/charts/style7.xml" ContentType="application/vnd.ms-office.chartstyle+xml"/>
  <Override PartName="/xl/charts/style6.xml" ContentType="application/vnd.ms-office.chartstyle+xml"/>
  <Override PartName="/xl/charts/colors6.xml" ContentType="application/vnd.ms-office.chartcolorstyle+xml"/>
  <Override PartName="/xl/charts/colors7.xml" ContentType="application/vnd.ms-office.chartcolorstyle+xml"/>
  <Override PartName="/xl/charts/colors5.xml" ContentType="application/vnd.ms-office.chartcolorstyle+xml"/>
  <Override PartName="/xl/charts/style5.xml" ContentType="application/vnd.ms-office.chartstyle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filterPrivacy="1" hidePivotFieldList="1"/>
  <bookViews>
    <workbookView xWindow="42436" yWindow="0" windowWidth="19440" windowHeight="1125" tabRatio="807" activeTab="0"/>
  </bookViews>
  <sheets>
    <sheet name="Figure 1" sheetId="37" r:id="rId1"/>
    <sheet name="Map 1" sheetId="25" r:id="rId2"/>
    <sheet name="Table 1" sheetId="22" r:id="rId3"/>
    <sheet name="Figure 2" sheetId="28" r:id="rId4"/>
    <sheet name="Figure 3" sheetId="29" r:id="rId5"/>
    <sheet name="Figure 4" sheetId="30" r:id="rId6"/>
    <sheet name="Figure 5" sheetId="7" r:id="rId7"/>
    <sheet name="Figure 6" sheetId="8" r:id="rId8"/>
    <sheet name="Table 2" sheetId="21" r:id="rId9"/>
    <sheet name="Figure 7" sheetId="10" r:id="rId10"/>
    <sheet name="Figures 8&amp;9" sheetId="36" r:id="rId11"/>
  </sheets>
  <definedNames>
    <definedName name="_xlnm.Print_Area" localSheetId="3">'Figure 2'!$A$1:$M$28</definedName>
    <definedName name="_xlnm.Print_Area" localSheetId="4">'Figure 3'!$B$1:$M$42</definedName>
    <definedName name="_xlnm.Print_Area" localSheetId="6">'Figure 5'!$B$1:$M$49</definedName>
    <definedName name="_xlnm.Print_Area" localSheetId="7">'Figure 6'!$B$1:$M$25</definedName>
    <definedName name="_xlnm.Print_Area" localSheetId="9">'Figure 7'!$B$1:$L$75</definedName>
    <definedName name="_xlnm.Print_Area" localSheetId="2">'Table 1'!$B$1:$E$32</definedName>
    <definedName name="_xlnm.Print_Area" localSheetId="8">'Table 2'!$B$1:$L$40</definedName>
  </definedNames>
  <calcPr calcId="162913"/>
</workbook>
</file>

<file path=xl/sharedStrings.xml><?xml version="1.0" encoding="utf-8"?>
<sst xmlns="http://schemas.openxmlformats.org/spreadsheetml/2006/main" count="1126" uniqueCount="480">
  <si>
    <t>Bulgaria</t>
  </si>
  <si>
    <t>Greece</t>
  </si>
  <si>
    <t>Spain</t>
  </si>
  <si>
    <t>France</t>
  </si>
  <si>
    <t>Italy</t>
  </si>
  <si>
    <t>Cyprus</t>
  </si>
  <si>
    <t>Luxembourg</t>
  </si>
  <si>
    <t>Hungary</t>
  </si>
  <si>
    <t>Malta</t>
  </si>
  <si>
    <t>Austria</t>
  </si>
  <si>
    <t>Portugal</t>
  </si>
  <si>
    <t>Romania</t>
  </si>
  <si>
    <t>Slovakia</t>
  </si>
  <si>
    <t>Germany</t>
  </si>
  <si>
    <t>:</t>
  </si>
  <si>
    <t>Croatia</t>
  </si>
  <si>
    <t>Last update</t>
  </si>
  <si>
    <t>Extracted on</t>
  </si>
  <si>
    <t>Source of data</t>
  </si>
  <si>
    <t>Eurostat</t>
  </si>
  <si>
    <t>Total</t>
  </si>
  <si>
    <t>Area under vines (ha)</t>
  </si>
  <si>
    <t>GEO/TIME</t>
  </si>
  <si>
    <t>Slovenia</t>
  </si>
  <si>
    <t>A</t>
  </si>
  <si>
    <t>B</t>
  </si>
  <si>
    <t>Belgium</t>
  </si>
  <si>
    <t>Denmark</t>
  </si>
  <si>
    <t>Estonia</t>
  </si>
  <si>
    <t>Ireland</t>
  </si>
  <si>
    <t>Latvia</t>
  </si>
  <si>
    <t>Lithuania</t>
  </si>
  <si>
    <t>Netherlands</t>
  </si>
  <si>
    <t>Poland</t>
  </si>
  <si>
    <t>Finland</t>
  </si>
  <si>
    <t>Sweden</t>
  </si>
  <si>
    <t>MS</t>
  </si>
  <si>
    <t>&lt; 3 years</t>
  </si>
  <si>
    <t>3 to 9 years</t>
  </si>
  <si>
    <t>10 to 29 years</t>
  </si>
  <si>
    <t>&gt;= 30 years</t>
  </si>
  <si>
    <t>Total main grape varieties</t>
  </si>
  <si>
    <t xml:space="preserve">Total </t>
  </si>
  <si>
    <t>C</t>
  </si>
  <si>
    <t>D</t>
  </si>
  <si>
    <t>E</t>
  </si>
  <si>
    <t>F</t>
  </si>
  <si>
    <t>Table wine</t>
  </si>
  <si>
    <t>Raisins</t>
  </si>
  <si>
    <t>Vineyard holdings 
(number)</t>
  </si>
  <si>
    <t>–</t>
  </si>
  <si>
    <t>: Not available.</t>
  </si>
  <si>
    <t>– Not applicable.</t>
  </si>
  <si>
    <t>Bookmark:</t>
  </si>
  <si>
    <t>Area (ha)</t>
  </si>
  <si>
    <t>of which:</t>
  </si>
  <si>
    <t>PDO</t>
  </si>
  <si>
    <t>PGI</t>
  </si>
  <si>
    <t xml:space="preserve">Malta </t>
  </si>
  <si>
    <t>&lt; 0.10 ha</t>
  </si>
  <si>
    <t xml:space="preserve">Germany </t>
  </si>
  <si>
    <t>GEO/VINETYPE</t>
  </si>
  <si>
    <t>2015</t>
  </si>
  <si>
    <r>
      <t>Source:</t>
    </r>
    <r>
      <rPr>
        <sz val="9"/>
        <rFont val="Arial"/>
        <family val="2"/>
      </rPr>
      <t xml:space="preserve"> Eurostat (online data code: vit_t1) </t>
    </r>
  </si>
  <si>
    <r>
      <t>Source: </t>
    </r>
    <r>
      <rPr>
        <sz val="9"/>
        <color theme="1"/>
        <rFont val="Arial"/>
        <family val="2"/>
      </rPr>
      <t>Eurostat (online data code vit_t1)</t>
    </r>
  </si>
  <si>
    <r>
      <rPr>
        <i/>
        <sz val="9"/>
        <color theme="1"/>
        <rFont val="Arial"/>
        <family val="2"/>
      </rPr>
      <t>Source: </t>
    </r>
    <r>
      <rPr>
        <sz val="9"/>
        <color theme="1"/>
        <rFont val="Arial"/>
        <family val="2"/>
      </rPr>
      <t>Eurostat (online data code vit_t4)</t>
    </r>
  </si>
  <si>
    <r>
      <rPr>
        <i/>
        <sz val="9"/>
        <color theme="1"/>
        <rFont val="Arial"/>
        <family val="2"/>
      </rPr>
      <t>Source: </t>
    </r>
    <r>
      <rPr>
        <sz val="9"/>
        <color theme="1"/>
        <rFont val="Arial"/>
        <family val="2"/>
      </rPr>
      <t>Eurostat (online data code vit_t1)</t>
    </r>
  </si>
  <si>
    <t>UNIT</t>
  </si>
  <si>
    <t>Hectare</t>
  </si>
  <si>
    <t>TIME</t>
  </si>
  <si>
    <t>Wine-grower holdings by production [vit_t1]</t>
  </si>
  <si>
    <t>Total area under vines (in/not yet in production)</t>
  </si>
  <si>
    <t>Others</t>
  </si>
  <si>
    <t>Vineyard holdings (number)</t>
  </si>
  <si>
    <t>Average area per holding (ha per holding)</t>
  </si>
  <si>
    <t>AT11 - Burgenland (AT)</t>
  </si>
  <si>
    <t>AT12 - Niederösterreich</t>
  </si>
  <si>
    <t>AT13 - Wien</t>
  </si>
  <si>
    <t>AT21 - Kärnten</t>
  </si>
  <si>
    <t>AT22 - Steiermark</t>
  </si>
  <si>
    <t>AT31 - Oberösterreich</t>
  </si>
  <si>
    <t>AT32 - Salzburg</t>
  </si>
  <si>
    <t>AT33 - Tirol</t>
  </si>
  <si>
    <t>AT34 - Vorarlberg</t>
  </si>
  <si>
    <t>BG31 - Severozapaden</t>
  </si>
  <si>
    <t>BG32 - Severen tsentralen</t>
  </si>
  <si>
    <t>BG33 - Severoiztochen</t>
  </si>
  <si>
    <t>BG34 - Yugoiztochen</t>
  </si>
  <si>
    <t>BG41 - Yugozapaden</t>
  </si>
  <si>
    <t>BG42 - Yuzhen tsentralen</t>
  </si>
  <si>
    <t>CZ01 - Praha</t>
  </si>
  <si>
    <t>CZ02 - Strední Cechy</t>
  </si>
  <si>
    <t>CZ03 - Jihozápad</t>
  </si>
  <si>
    <t>CZ04 - Severozápad</t>
  </si>
  <si>
    <t>CZ05 - Severovýchod</t>
  </si>
  <si>
    <t>CZ06 - Jihovýchod</t>
  </si>
  <si>
    <t>CZ07 - Strední Morava</t>
  </si>
  <si>
    <t>CZ08 - Moravskoslezsko</t>
  </si>
  <si>
    <t>EL30 - Attiki</t>
  </si>
  <si>
    <t>EL41 - Voreio Aigaio</t>
  </si>
  <si>
    <t>EL42 - Notio Aigaio</t>
  </si>
  <si>
    <t>EL43 - Kriti</t>
  </si>
  <si>
    <t>EL51 - Anatoliki Makedonia, Thraki</t>
  </si>
  <si>
    <t>EL52 - Kentriki Makedonia</t>
  </si>
  <si>
    <t>EL53 - Dytiki Makedonia</t>
  </si>
  <si>
    <t>EL54 - Ipeiros</t>
  </si>
  <si>
    <t>EL61 - Thessalia</t>
  </si>
  <si>
    <t>EL62 - Ionia Nisia</t>
  </si>
  <si>
    <t>EL63 - Dytiki Ellada</t>
  </si>
  <si>
    <t>EL64 - Sterea Ellada</t>
  </si>
  <si>
    <t>EL65 - Peloponnisos</t>
  </si>
  <si>
    <t>ES11 - Galicia</t>
  </si>
  <si>
    <t>ES12 - Principado de Asturias</t>
  </si>
  <si>
    <t>ES13 - Cantabria</t>
  </si>
  <si>
    <t>ES21 - País Vasco</t>
  </si>
  <si>
    <t>ES22 - Comunidad Foral de Navarra</t>
  </si>
  <si>
    <t>ES23 - La Rioja</t>
  </si>
  <si>
    <t>ES24 - Aragón</t>
  </si>
  <si>
    <t>ES30 - Comunidad de Madrid</t>
  </si>
  <si>
    <t>ES41 - Castilla y León</t>
  </si>
  <si>
    <t>ES42 - Castilla-la Mancha</t>
  </si>
  <si>
    <t>ES43 - Extremadura</t>
  </si>
  <si>
    <t>ES51 - Cataluña</t>
  </si>
  <si>
    <t>ES52 - Comunidad Valenciana</t>
  </si>
  <si>
    <t>ES53 - Illes Balears</t>
  </si>
  <si>
    <t>ES61 - Andalucía</t>
  </si>
  <si>
    <t>ES62 - Región de Murcia</t>
  </si>
  <si>
    <t>ES70 - Canarias (ES)</t>
  </si>
  <si>
    <t>FR10 - Île de France</t>
  </si>
  <si>
    <t>FR21 - Champagne-Ardenne</t>
  </si>
  <si>
    <t>FR22 - Picardie</t>
  </si>
  <si>
    <t>FR23 - Haute-Normandie</t>
  </si>
  <si>
    <t>FR24 - Centre (FR)</t>
  </si>
  <si>
    <t>FR25 - Basse-Normandie</t>
  </si>
  <si>
    <t>FR26 - Bourgogne</t>
  </si>
  <si>
    <t>FR30 - Nord - Pas-de-Calais</t>
  </si>
  <si>
    <t>FR41 - Lorraine</t>
  </si>
  <si>
    <t>FR42 - Alsace</t>
  </si>
  <si>
    <t>FR43 - Franche-Comté</t>
  </si>
  <si>
    <t>FR51 - Pays de la Loire</t>
  </si>
  <si>
    <t>FR52 - Bretagne</t>
  </si>
  <si>
    <t>FR53 - Poitou-Charentes</t>
  </si>
  <si>
    <t>FR61 - Aquitaine</t>
  </si>
  <si>
    <t>FR62 - Midi-Pyrénées</t>
  </si>
  <si>
    <t>FR63 - Limousin</t>
  </si>
  <si>
    <t>FR71 - Rhône-Alpes</t>
  </si>
  <si>
    <t>FR72 - Auvergne</t>
  </si>
  <si>
    <t>FR81 - Languedoc-Roussillon</t>
  </si>
  <si>
    <t>FR82 - Provence-Alpes-Côte d'Azur</t>
  </si>
  <si>
    <t>FR83 - Corse</t>
  </si>
  <si>
    <t>FRA1 - Guadeloupe</t>
  </si>
  <si>
    <t>FRA2 - Martinique</t>
  </si>
  <si>
    <t>FRA3 - Guyane</t>
  </si>
  <si>
    <t>FRA4 - La Réunion</t>
  </si>
  <si>
    <t>FRA5 - Mayotte</t>
  </si>
  <si>
    <t>HR03 - Jadranska Hrvatska</t>
  </si>
  <si>
    <t>HR04 - Kontinentalna Hrvatska</t>
  </si>
  <si>
    <t>HU10 - Közép-Magyarország</t>
  </si>
  <si>
    <t>HU21 - Közép-Dunántúl</t>
  </si>
  <si>
    <t>HU22 - Nyugat-Dunántúl</t>
  </si>
  <si>
    <t>HU23 - Dél-Dunántúl</t>
  </si>
  <si>
    <t>HU31 - Észak-Magyarország</t>
  </si>
  <si>
    <t>HU32 - Észak-Alföld</t>
  </si>
  <si>
    <t>HU33 - Dél-Alföld</t>
  </si>
  <si>
    <t>ITC1 - Piemonte</t>
  </si>
  <si>
    <t>ITC2 - Valle d'Aosta/Vallée d'Aoste</t>
  </si>
  <si>
    <t>ITC3 - Liguria</t>
  </si>
  <si>
    <t>ITC4 - Lombardia</t>
  </si>
  <si>
    <t>ITF1 - Abruzzo</t>
  </si>
  <si>
    <t>ITF2 - Molise</t>
  </si>
  <si>
    <t>ITF3 - Campania</t>
  </si>
  <si>
    <t>ITF4 - Puglia</t>
  </si>
  <si>
    <t>ITF5 - Basilicata</t>
  </si>
  <si>
    <t>ITF6 - Calabria</t>
  </si>
  <si>
    <t>ITG1 - Sicilia</t>
  </si>
  <si>
    <t>ITG2 - Sardegna</t>
  </si>
  <si>
    <t>ITH1 - Provincia Autonoma di Bolzano/Bozen</t>
  </si>
  <si>
    <t>ITH2 - Provincia Autonoma di Trento</t>
  </si>
  <si>
    <t>ITH3 - Veneto</t>
  </si>
  <si>
    <t>ITH4 - Friuli-Venezia Giulia</t>
  </si>
  <si>
    <t>ITH5 - Emilia-Romagna</t>
  </si>
  <si>
    <t>ITI1 - Toscana</t>
  </si>
  <si>
    <t>ITI2 - Umbria</t>
  </si>
  <si>
    <t>ITI3 - Marche</t>
  </si>
  <si>
    <t>ITI4 - Lazio</t>
  </si>
  <si>
    <t>PT11 - Norte</t>
  </si>
  <si>
    <t>PT15 - Algarve</t>
  </si>
  <si>
    <t>PT16 - Centro (PT)</t>
  </si>
  <si>
    <t>PT17 - Área Metropolitana de Lisboa</t>
  </si>
  <si>
    <t>PT18 - Alentejo</t>
  </si>
  <si>
    <t>RO11 - Nord-Vest</t>
  </si>
  <si>
    <t>RO12 - Centru</t>
  </si>
  <si>
    <t>RO21 - Nord-Est</t>
  </si>
  <si>
    <t>RO22 - Sud-Est</t>
  </si>
  <si>
    <t>RO31 - Sud - Muntenia</t>
  </si>
  <si>
    <t>RO32 - Bucuresti - Ilfov</t>
  </si>
  <si>
    <t>RO41 - Sud-Vest Oltenia</t>
  </si>
  <si>
    <t>RO42 - Vest</t>
  </si>
  <si>
    <t>SI03 - Vzhodna Slovenija</t>
  </si>
  <si>
    <t>SI04 - Zahodna Slovenija</t>
  </si>
  <si>
    <t>SK01 - Bratislavský kraj</t>
  </si>
  <si>
    <t>SK02 - Západné Slovensko</t>
  </si>
  <si>
    <t>SK03 - Stredné Slovensko</t>
  </si>
  <si>
    <t>SK04 - Východné Slovensko</t>
  </si>
  <si>
    <t>STRUCPRO</t>
  </si>
  <si>
    <t>Main area (1000 ha)</t>
  </si>
  <si>
    <t>CROPS</t>
  </si>
  <si>
    <t>Utilised Agricultural Area</t>
  </si>
  <si>
    <t>Dual purpose</t>
  </si>
  <si>
    <t>White varieties</t>
  </si>
  <si>
    <t>Red varieties</t>
  </si>
  <si>
    <t xml:space="preserve">Other colour varieties </t>
  </si>
  <si>
    <t>Wine grapes (¹)</t>
  </si>
  <si>
    <t xml:space="preserve">Other vines (²) </t>
  </si>
  <si>
    <t>Note: Ranked by the share of "PDO". PDO: protected designation of origin. PGI: protected geographical indication.</t>
  </si>
  <si>
    <t>Note: PDO: protected designation of origin. PGI: protected geographical indication.</t>
  </si>
  <si>
    <t>Other vines (¹)</t>
  </si>
  <si>
    <t>AT11</t>
  </si>
  <si>
    <t>AT12</t>
  </si>
  <si>
    <t>AT13</t>
  </si>
  <si>
    <t>AT21</t>
  </si>
  <si>
    <t>AT22</t>
  </si>
  <si>
    <t>AT31</t>
  </si>
  <si>
    <t>AT32</t>
  </si>
  <si>
    <t>AT33</t>
  </si>
  <si>
    <t>AT34</t>
  </si>
  <si>
    <t>BG31</t>
  </si>
  <si>
    <t>BG32</t>
  </si>
  <si>
    <t>BG33</t>
  </si>
  <si>
    <t>BG34</t>
  </si>
  <si>
    <t>BG41</t>
  </si>
  <si>
    <t>BG42</t>
  </si>
  <si>
    <t>CY00</t>
  </si>
  <si>
    <t>CZ01</t>
  </si>
  <si>
    <t>CZ02</t>
  </si>
  <si>
    <t>CZ03</t>
  </si>
  <si>
    <t>CZ04</t>
  </si>
  <si>
    <t>CZ05</t>
  </si>
  <si>
    <t>CZ06</t>
  </si>
  <si>
    <t>CZ07</t>
  </si>
  <si>
    <t>CZ08</t>
  </si>
  <si>
    <t>EL30</t>
  </si>
  <si>
    <t>EL41</t>
  </si>
  <si>
    <t>EL42</t>
  </si>
  <si>
    <t>EL43</t>
  </si>
  <si>
    <t>EL51</t>
  </si>
  <si>
    <t>EL52</t>
  </si>
  <si>
    <t>EL53</t>
  </si>
  <si>
    <t>EL54</t>
  </si>
  <si>
    <t>EL61</t>
  </si>
  <si>
    <t>EL62</t>
  </si>
  <si>
    <t>EL63</t>
  </si>
  <si>
    <t>EL64</t>
  </si>
  <si>
    <t>EL65</t>
  </si>
  <si>
    <t>ES11</t>
  </si>
  <si>
    <t>ES12</t>
  </si>
  <si>
    <t>ES13</t>
  </si>
  <si>
    <t>ES21</t>
  </si>
  <si>
    <t>ES22</t>
  </si>
  <si>
    <t>ES23</t>
  </si>
  <si>
    <t>ES24</t>
  </si>
  <si>
    <t>ES30</t>
  </si>
  <si>
    <t>ES41</t>
  </si>
  <si>
    <t>ES42</t>
  </si>
  <si>
    <t>ES43</t>
  </si>
  <si>
    <t>ES51</t>
  </si>
  <si>
    <t>ES52</t>
  </si>
  <si>
    <t>ES53</t>
  </si>
  <si>
    <t>ES61</t>
  </si>
  <si>
    <t>ES62</t>
  </si>
  <si>
    <t>ES70</t>
  </si>
  <si>
    <t>FR10</t>
  </si>
  <si>
    <t>HR03</t>
  </si>
  <si>
    <t>HU21</t>
  </si>
  <si>
    <t>HU22</t>
  </si>
  <si>
    <t>HU23</t>
  </si>
  <si>
    <t>HU31</t>
  </si>
  <si>
    <t>HU32</t>
  </si>
  <si>
    <t>HU33</t>
  </si>
  <si>
    <t>ITC1</t>
  </si>
  <si>
    <t>ITC2</t>
  </si>
  <si>
    <t>ITC3</t>
  </si>
  <si>
    <t>ITC4</t>
  </si>
  <si>
    <t>ITF1</t>
  </si>
  <si>
    <t>ITF2</t>
  </si>
  <si>
    <t>ITF3</t>
  </si>
  <si>
    <t>ITF4</t>
  </si>
  <si>
    <t>ITF5</t>
  </si>
  <si>
    <t>ITF6</t>
  </si>
  <si>
    <t>ITG1</t>
  </si>
  <si>
    <t>ITG2</t>
  </si>
  <si>
    <t>ITH1</t>
  </si>
  <si>
    <t>ITH2</t>
  </si>
  <si>
    <t>ITH3</t>
  </si>
  <si>
    <t>ITH4</t>
  </si>
  <si>
    <t>ITH5</t>
  </si>
  <si>
    <t>ITI1</t>
  </si>
  <si>
    <t>ITI2</t>
  </si>
  <si>
    <t>ITI3</t>
  </si>
  <si>
    <t>ITI4</t>
  </si>
  <si>
    <t>LU</t>
  </si>
  <si>
    <t>PT11</t>
  </si>
  <si>
    <t>PT15</t>
  </si>
  <si>
    <t>PT16</t>
  </si>
  <si>
    <t>PT17</t>
  </si>
  <si>
    <t>PT18</t>
  </si>
  <si>
    <t>PT20</t>
  </si>
  <si>
    <t>PT30</t>
  </si>
  <si>
    <t>RO11</t>
  </si>
  <si>
    <t>RO12</t>
  </si>
  <si>
    <t>RO21</t>
  </si>
  <si>
    <t>RO22</t>
  </si>
  <si>
    <t>RO31</t>
  </si>
  <si>
    <t>RO32</t>
  </si>
  <si>
    <t>RO41</t>
  </si>
  <si>
    <t>RO42</t>
  </si>
  <si>
    <t>SI03</t>
  </si>
  <si>
    <t>SI04</t>
  </si>
  <si>
    <t>SK01</t>
  </si>
  <si>
    <t>SK02</t>
  </si>
  <si>
    <t>SK03</t>
  </si>
  <si>
    <t>SK04</t>
  </si>
  <si>
    <t>UK</t>
  </si>
  <si>
    <t>NUTS</t>
  </si>
  <si>
    <t>Value</t>
  </si>
  <si>
    <t>Classes:</t>
  </si>
  <si>
    <t>Data not available</t>
  </si>
  <si>
    <t>Footnotes:</t>
  </si>
  <si>
    <t>Sources:</t>
  </si>
  <si>
    <t xml:space="preserve">Map 1: Area under vines, by NUTS 2 regions, 2015 </t>
  </si>
  <si>
    <t xml:space="preserve">(% of total utilised agricultural area) </t>
  </si>
  <si>
    <t>&lt;= 1 ‰</t>
  </si>
  <si>
    <t>1 % –  2 %</t>
  </si>
  <si>
    <t>2 % – 4 %</t>
  </si>
  <si>
    <t>4 % – 8 %</t>
  </si>
  <si>
    <t>≥ 8 %</t>
  </si>
  <si>
    <t>1 ‰ –  1 %</t>
  </si>
  <si>
    <t>Flag</t>
  </si>
  <si>
    <t>NUTS1</t>
  </si>
  <si>
    <t>NUTS0</t>
  </si>
  <si>
    <t>Eurostat (online data codes: vit_t1 and agr_r_acs)</t>
  </si>
  <si>
    <t>Crop statistics by NUTS 2 regions (from 2000 onwards) [agr_r_acs]</t>
  </si>
  <si>
    <t>Area under vines/UAA</t>
  </si>
  <si>
    <t>DE1 - Baden-Württemberg</t>
  </si>
  <si>
    <t>DE2 - Bayern</t>
  </si>
  <si>
    <t>DE3 - Berlin</t>
  </si>
  <si>
    <t>DE4 - Brandenburg</t>
  </si>
  <si>
    <t>DE5 - Bremen</t>
  </si>
  <si>
    <t>DE6 - Hamburg</t>
  </si>
  <si>
    <t>DE7 - Hessen</t>
  </si>
  <si>
    <t>DE8 - Mecklenburg-Vorpommern</t>
  </si>
  <si>
    <t>DE9 - Niedersachsen</t>
  </si>
  <si>
    <t>DEA - Nordrhein-Westfalen</t>
  </si>
  <si>
    <t>DEB - Rheinland-Pfalz</t>
  </si>
  <si>
    <t>DEC - Saarland</t>
  </si>
  <si>
    <t>DED - Sachsen</t>
  </si>
  <si>
    <t>DEE - Sachsen-Anhalt</t>
  </si>
  <si>
    <t>DEF - Schleswig-Holstein</t>
  </si>
  <si>
    <t>DEG - Thüringen</t>
  </si>
  <si>
    <t>CY</t>
  </si>
  <si>
    <t>http://appsso.eurostat.ec.europa.eu/nui/show.do?query=BOOKMARK_DS-790078_QID_-172FC705_UID_-3F171EB0&amp;layout=VINETYPE,L,X,0;GEO,B,Y,0;TIME,C,Z,0;UNIT,L,Z,1;INDICATORS,C,Z,2;&amp;zSelection=DS-790078UNIT,HA;DS-790078TIME,2015;DS-790078INDICATORS,OBS_FLAG;&amp;rankName1=TIME_1_0_-1_2&amp;rankName2=UNIT_1_2_-1_2&amp;rankName3=INDICATORS_1_2_-1_2&amp;rankName4=VINETYPE_1_2_0_0&amp;rankName5=GEO_1_0_0_1&amp;sortR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</si>
  <si>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-600865_QID_66330810_UID_-3F171EB0&amp;layout=TIME,C,X,0;GEO,B,Y,0;CROPS,L,Z,0;STRUCPRO,L,Z,1;INDICATORS,C,Z,2;&amp;zSelection=DS-600865INDICATORS,OBS_FLAG;DS-600865CROPS,UAA;DS-600865STRUCPRO,MA;&amp;rankName1=INDICATORS_1_2_-1_2&amp;rankName2=CROPS_1_2_-1_2&amp;rankName3=STRUCPRO_1_2_-1_2&amp;rankName4=TIME_1_0_0_0&amp;rankName5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</si>
  <si>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Structural statistics on vineyards cover the EU Member States having a minimum planted area of 500 hectares (ha) of vineyards.Therefore Belgium,
Denmark, Estonia, Ireland, Latvia, Lithuania, Malta, the Netherlands, Poland, Finland and Sweden are not included in the data collection.</t>
  </si>
  <si>
    <t>Germany: NUTS level 1. Cyprus, Luxembourg and the United Kingdom: national data.</t>
  </si>
  <si>
    <t xml:space="preserve">(¹) 'Wine grapes' includes vines for wine grapes 'in production' and 'not yet in production'. </t>
  </si>
  <si>
    <t>Dual purpose (vines)</t>
  </si>
  <si>
    <t>Bookmark</t>
  </si>
  <si>
    <t>Area</t>
  </si>
  <si>
    <t xml:space="preserve">Area under vines, 2020 (hectare) </t>
  </si>
  <si>
    <t>https://appsso.eurostat.ec.europa.eu/nui/show.do?query=BOOKMARK_DS-790078_QID_-650DB8B_UID_-3F171EB0&amp;layout=VINETYPE,L,X,0;GEO,B,Y,0;TIME,C,Z,0;UNIT,L,Z,1;INDICATORS,C,Z,2;&amp;zSelection=DS-790078INDICATORS,OBS_FLAG;DS-790078TIME,2020;DS-790078UNIT,HA;&amp;rankName1=TIME_1_0_-1_2&amp;rankName2=UNIT_1_2_-1_2&amp;rankName3=INDICATORS_1_2_-1_2&amp;rankName4=VINETYPE_1_2_0_0&amp;rankName5=GEO_1_2_0_1&amp;rStp=&amp;cStp=&amp;rDCh=&amp;cDCh=&amp;rDM=true&amp;cDM=true&amp;footnes=false&amp;empty=false&amp;wai=false&amp;time_mode=NONE&amp;time_most_recent=false&amp;lang=EN&amp;cfo=%23%23%23%2C%23%23%23.%23%23%23</t>
  </si>
  <si>
    <t>Czechia</t>
  </si>
  <si>
    <t>https://appsso.eurostat.ec.europa.eu/nui/show.do?query=BOOKMARK_DS-790078_QID_44E948BF_UID_-3F171EB0&amp;layout=VINETYPE,L,X,0;GEO,B,Y,0;TIME,C,Z,0;UNIT,L,Z,1;INDICATORS,C,Z,2;&amp;zSelection=DS-790078INDICATORS,OBS_FLAG;DS-790078TIME,2020;DS-790078UNIT,HA;&amp;rankName1=TIME_1_0_-1_2&amp;rankName2=UNIT_1_2_-1_2&amp;rankName3=INDICATORS_1_2_-1_2&amp;rankName4=VINETYPE_1_2_0_0&amp;rankName5=GEO_1_2_0_1&amp;rStp=&amp;cStp=&amp;rDCh=&amp;cDCh=&amp;rDM=true&amp;cDM=true&amp;footnes=false&amp;empty=false&amp;wai=false&amp;time_mode=NONE&amp;time_most_recent=false&amp;lang=EN&amp;cfo=%23%23%23%2C%23%23%23.%23%23%23</t>
  </si>
  <si>
    <t>https://appsso.eurostat.ec.europa.eu/nui/show.do?query=BOOKMARK_DS-790078_QID_-465C8E90_UID_-3F171EB0&amp;layout=VINETYPE,L,X,0;GEO,B,Y,0;TIME,C,Z,0;UNIT,L,Z,1;INDICATORS,C,Z,2;&amp;zSelection=DS-790078INDICATORS,OBS_FLAG;DS-790078TIME,2020;DS-790078UNIT,HLD;&amp;rankName1=TIME_1_0_-1_2&amp;rankName2=UNIT_1_2_-1_2&amp;rankName3=INDICATORS_1_2_-1_2&amp;rankName4=VINETYPE_1_2_0_0&amp;rankName5=GEO_1_2_0_1&amp;rStp=&amp;cStp=&amp;rDCh=&amp;cDCh=&amp;rDM=true&amp;cDM=true&amp;footnes=false&amp;empty=false&amp;wai=false&amp;time_mode=NONE&amp;time_most_recent=false&amp;lang=EN&amp;cfo=%23%23%23%2C%23%23%23.%23%23%23</t>
  </si>
  <si>
    <t>https://appsso.eurostat.ec.europa.eu/nui/show.do?query=BOOKMARK_DS-790078_QID_3E624D78_UID_-3F171EB0&amp;layout=VINETYPE,L,X,0;GEO,B,Y,0;TIME,C,Z,0;UNIT,L,Z,1;INDICATORS,C,Z,2;&amp;zSelection=DS-790078INDICATORS,OBS_FLAG;DS-790078TIME,2020;DS-790078UNIT,HA;&amp;rankName1=TIME_1_0_-1_2&amp;rankName2=UNIT_1_2_-1_2&amp;rankName3=INDICATORS_1_2_-1_2&amp;rankName4=VINETYPE_1_2_0_0&amp;rankName5=GEO_1_2_0_1&amp;rStp=&amp;cStp=&amp;rDCh=&amp;cDCh=&amp;rDM=true&amp;cDM=true&amp;footnes=false&amp;empty=false&amp;wai=false&amp;time_mode=NONE&amp;time_most_recent=false&amp;lang=EN&amp;cfo=%23%23%23%2C%23%23%23.%23%23%23</t>
  </si>
  <si>
    <t>Holding</t>
  </si>
  <si>
    <t>Average</t>
  </si>
  <si>
    <t>2020</t>
  </si>
  <si>
    <t>https://appsso.eurostat.ec.europa.eu/nui/show.do?query=BOOKMARK_DS-790078_QID_-765191FE_UID_-3F171EB0&amp;layout=VINETYPE,L,X,0;GEO,L,Y,0;TIME,C,Z,0;UNIT,L,Z,1;INDICATORS,C,Z,2;&amp;zSelection=DS-790078INDICATORS,OBS_FLAG;DS-790078TIME,2020;DS-790078UNIT,HA;&amp;rankName1=TIME_1_0_-1_2&amp;rankName2=UNIT_1_2_-1_2&amp;rankName3=INDICATORS_1_2_-1_2&amp;rankName4=VINETYPE_1_2_0_0&amp;rankName5=GEO_1_2_0_1&amp;rStp=&amp;cStp=&amp;rDCh=&amp;cDCh=&amp;rDM=true&amp;cDM=true&amp;footnes=false&amp;empty=false&amp;wai=false&amp;time_mode=NONE&amp;time_most_recent=false&amp;lang=EN&amp;cfo=%23%23%23%2C%23%23%23.%23%23%23</t>
  </si>
  <si>
    <t>https://appsso.eurostat.ec.europa.eu/nui/show.do?query=BOOKMARK_DS-790072_QID_63FEA389_UID_-3F171EB0&amp;layout=VINEVAR,L,X,0;AGE,L,X,1;GEO,L,Y,0;TIME,C,Z,0;UNIT,L,Z,1;INDICATORS,C,Z,2;&amp;zSelection=DS-790072INDICATORS,OBS_FLAG;DS-790072TIME,2020;DS-790072UNIT,HA;&amp;rankName1=TIME_1_0_-1_2&amp;rankName2=UNIT_1_2_-1_2&amp;rankName3=INDICATORS_1_2_-1_2&amp;rankName4=VINEVAR_1_2_0_0&amp;rankName5=AGE_1_2_1_0&amp;rankName6=GEO_1_2_0_1&amp;rStp=&amp;cStp=&amp;rDCh=&amp;cDCh=&amp;rDM=true&amp;cDM=true&amp;footnes=false&amp;empty=false&amp;wai=false&amp;time_mode=NONE&amp;time_most_recent=false&amp;lang=EN&amp;cfo=%23%23%23%2C%23%23%23.%23%23%23</t>
  </si>
  <si>
    <t>2020 data</t>
  </si>
  <si>
    <t>Note: Ranked on the share of "white" variety. Breakdown provided only when the total area of a single variety is of at least 500 ha.</t>
  </si>
  <si>
    <t>https://appsso.eurostat.ec.europa.eu/nui/show.do?query=BOOKMARK_DS-790072_QID_-9D7335A_UID_-3F171EB0&amp;layout=AGE,L,X,0;GEO,L,Y,0;VINEVAR,L,Z,0;TIME,C,Z,1;UNIT,L,Z,2;INDICATORS,C,Z,3;&amp;zSelection=DS-790072INDICATORS,OBS_FLAG;DS-790072TIME,2020;DS-790072UNIT,HA;DS-790072VINEVAR,VIM_TOT;&amp;rankName1=TIME_1_0_-1_2&amp;rankName2=VINEVAR_1_2_-1_2&amp;rankName3=UNIT_1_2_-1_2&amp;rankName4=INDICATORS_1_2_-1_2&amp;rankName5=AGE_1_2_0_0&amp;rankName6=GEO_1_2_0_1&amp;rStp=&amp;cStp=&amp;rDCh=&amp;cDCh=&amp;rDM=true&amp;cDM=true&amp;footnes=false&amp;empty=false&amp;wai=false&amp;time_mode=NONE&amp;time_most_recent=false&amp;lang=EN&amp;cfo=%23%23%23%2C%23%23%23.%23%23%23</t>
  </si>
  <si>
    <t>https://appsso.eurostat.ec.europa.eu/nui/show.do?query=BOOKMARK_DS-790078_QID_-13FB68B6_UID_-3F171EB0&amp;layout=VINETYPE,L,X,0;GEO,B,Y,0;TIME,C,Z,0;UNIT,L,Z,1;INDICATORS,C,Z,2;&amp;zSelection=DS-790078INDICATORS,OBS_FLAG;DS-790078TIME,2020;DS-790078UNIT,HA;&amp;rankName1=TIME_1_0_-1_2&amp;rankName2=UNIT_1_2_-1_2&amp;rankName3=INDICATORS_1_2_-1_2&amp;rankName4=VINETYPE_1_2_0_0&amp;rankName5=GEO_1_0_0_1&amp;sortR=ASC_-1_FIRST&amp;rStp=&amp;cStp=&amp;rDCh=&amp;cDCh=&amp;rDM=true&amp;cDM=true&amp;footnes=false&amp;empty=false&amp;wai=false&amp;time_mode=NONE&amp;time_most_recent=false&amp;lang=EN&amp;cfo=%23%23%23%2C%23%23%23.%23%23%23</t>
  </si>
  <si>
    <t>EU</t>
  </si>
  <si>
    <t>Table 1:  Key variables on vineyard holdings, 2020</t>
  </si>
  <si>
    <t>Wine-grower holdings by size class [vit_t2]</t>
  </si>
  <si>
    <t>VINETYPE</t>
  </si>
  <si>
    <t>Less than 0.10 ha</t>
  </si>
  <si>
    <t>From 0.10 to 0.49 ha</t>
  </si>
  <si>
    <t>From 0.50 to 0.99 ha</t>
  </si>
  <si>
    <t>From 1 to 2.9 ha</t>
  </si>
  <si>
    <t>From 3 to 4.9 ha</t>
  </si>
  <si>
    <t>From 5 to 9.9 ha</t>
  </si>
  <si>
    <t>10 ha or over</t>
  </si>
  <si>
    <t>European Union - 27 countries (from 2020)</t>
  </si>
  <si>
    <t>Germany (until 1990 former territory of the FRG)</t>
  </si>
  <si>
    <t>Special value:</t>
  </si>
  <si>
    <t>not available</t>
  </si>
  <si>
    <t>Hectares</t>
  </si>
  <si>
    <t>Holdings</t>
  </si>
  <si>
    <t>0.10 &gt; 0.49 ha</t>
  </si>
  <si>
    <t>0.50 &gt; 0.99 ha</t>
  </si>
  <si>
    <t>1 &gt; 2.9 ha</t>
  </si>
  <si>
    <t>3 &gt; 4.9 ha</t>
  </si>
  <si>
    <t>5 &gt; 9.9 ha</t>
  </si>
  <si>
    <t>≥ 10 ha</t>
  </si>
  <si>
    <t>DE1</t>
  </si>
  <si>
    <t>DE2</t>
  </si>
  <si>
    <t>DE4</t>
  </si>
  <si>
    <t>DE7</t>
  </si>
  <si>
    <t>DE8</t>
  </si>
  <si>
    <t>DE9</t>
  </si>
  <si>
    <t>DEA</t>
  </si>
  <si>
    <t>DEB</t>
  </si>
  <si>
    <t>DEC</t>
  </si>
  <si>
    <t>DED</t>
  </si>
  <si>
    <t>DEE</t>
  </si>
  <si>
    <t>DEF</t>
  </si>
  <si>
    <t>DEG</t>
  </si>
  <si>
    <t>FRB0</t>
  </si>
  <si>
    <t>FRC1</t>
  </si>
  <si>
    <t>FRC2</t>
  </si>
  <si>
    <t>FRD1</t>
  </si>
  <si>
    <t>FRD2</t>
  </si>
  <si>
    <t>FRE1</t>
  </si>
  <si>
    <t>FRE2</t>
  </si>
  <si>
    <t>FRF1</t>
  </si>
  <si>
    <t>FRF2</t>
  </si>
  <si>
    <t>FRF3</t>
  </si>
  <si>
    <t>FRG0</t>
  </si>
  <si>
    <t>FRH0</t>
  </si>
  <si>
    <t>FRI1</t>
  </si>
  <si>
    <t>FRI2</t>
  </si>
  <si>
    <t>FRI3</t>
  </si>
  <si>
    <t>FRJ1</t>
  </si>
  <si>
    <t>FRJ2</t>
  </si>
  <si>
    <t>FRK1</t>
  </si>
  <si>
    <t>FRK2</t>
  </si>
  <si>
    <t>FRL0</t>
  </si>
  <si>
    <t>FRM0</t>
  </si>
  <si>
    <t>HR02</t>
  </si>
  <si>
    <t>HR05</t>
  </si>
  <si>
    <t>HR06</t>
  </si>
  <si>
    <t>HU11</t>
  </si>
  <si>
    <t>HU12</t>
  </si>
  <si>
    <t>LU00</t>
  </si>
  <si>
    <t>Note: Member States ranked on the share of vineyard area aged 30 years or older. Breakdown provided only when the total area of a single variety is of at least 500 ha.</t>
  </si>
  <si>
    <t xml:space="preserve">(²) 'Other vines' include vines that produce material for the vegetative propagation of vines and other vines not elsewhere classified. </t>
  </si>
  <si>
    <t>Table 2: Area of vineyards by type of production, 2020</t>
  </si>
  <si>
    <t>GEO/AGRAREA</t>
  </si>
  <si>
    <t>Area under vines
(ha)</t>
  </si>
  <si>
    <t>Average area 
under vines
(ha per holding)</t>
  </si>
  <si>
    <t>Vineyard holdings</t>
  </si>
  <si>
    <t>Portugal (1)</t>
  </si>
  <si>
    <t>Figure 1: Share of EU area under vines</t>
  </si>
  <si>
    <t>(%, 2020)</t>
  </si>
  <si>
    <t>(thousands, 2020)</t>
  </si>
  <si>
    <t>Figure 2: Vineyard holdings</t>
  </si>
  <si>
    <t>Figure 3: Average area of vineyards</t>
  </si>
  <si>
    <t>(ha per holding, 2000)</t>
  </si>
  <si>
    <t>(% share of total, EU, 2020)</t>
  </si>
  <si>
    <r>
      <rPr>
        <b/>
        <sz val="9"/>
        <color theme="1"/>
        <rFont val="Arial"/>
        <family val="2"/>
      </rPr>
      <t>Figure 4</t>
    </r>
    <r>
      <rPr>
        <sz val="9"/>
        <color theme="1"/>
        <rFont val="Arial"/>
        <family val="2"/>
      </rPr>
      <t>: Distribution of vineyard holdings and vineyard area by vineyard size</t>
    </r>
  </si>
  <si>
    <t>https://appsso.eurostat.ec.europa.eu/nui/show.do?query=BOOKMARK_DS-790076_QID_3C54CC09_UID_-3F171EB0&amp;layout=AGRAREA,L,X,0;GEO,L,Y,0;VINETYPE,L,Z,0;TIME,C,Z,1;UNIT,L,Z,2;INDICATORS,C,Z,3;&amp;zSelection=DS-790076TIME,2020;DS-790076AGRAREA,TOTAL;DS-790076VINETYPE,TOTAL;DS-790076UNIT,HLD;DS-790076INDICATORS,OBS_FLAG;&amp;rankName1=UNIT_1_2_-1_2&amp;rankName2=INDICATORS_1_2_-1_2&amp;rankName3=VINETYPE_1_2_-1_2&amp;rankName4=TIME_1_0_0_0&amp;rankName5=AGRAREA_1_2_0_0&amp;rankName6=GEO_1_2_0_1&amp;rStp=&amp;cStp=&amp;rDCh=&amp;cDCh=&amp;rDM=true&amp;cDM=true&amp;footnes=false&amp;empty=false&amp;wai=false&amp;time_mode=ROLLING&amp;time_most_recent=false&amp;lang=EN&amp;cfo=%23%23%23%2C%23%23%23.%23%23%23</t>
  </si>
  <si>
    <t>European Union (EU6-1958, EU9-1973, EU10-1981, EU12-1986, EU15-1995, EU25-2004, EU27-2007, EU28-2013, EU27-2020)</t>
  </si>
  <si>
    <t>United Kingdom</t>
  </si>
  <si>
    <r>
      <rPr>
        <b/>
        <sz val="9"/>
        <rFont val="Arial"/>
        <family val="2"/>
      </rPr>
      <t>Figure 5:</t>
    </r>
    <r>
      <rPr>
        <b/>
        <sz val="9"/>
        <color rgb="FFFF0000"/>
        <rFont val="Arial"/>
        <family val="2"/>
      </rPr>
      <t xml:space="preserve"> </t>
    </r>
    <r>
      <rPr>
        <b/>
        <sz val="9"/>
        <rFont val="Arial"/>
        <family val="2"/>
      </rPr>
      <t>Area of vineyards by main vine varieties</t>
    </r>
  </si>
  <si>
    <t>(% share of total, 2020)</t>
  </si>
  <si>
    <t>Figure 6: Area of main varieties by age group of vines</t>
  </si>
  <si>
    <t>(% share of total vine area, 2020)</t>
  </si>
  <si>
    <t xml:space="preserve">(¹) 'Other vines' includes vines to produce material for the vegetative propagation of vines and other vines not elsewhere classified. </t>
  </si>
  <si>
    <t>Figure 7: Area of vineyards by type of production</t>
  </si>
  <si>
    <t>(% change, 2015 - 2020)</t>
  </si>
  <si>
    <t>https://appsso.eurostat.ec.europa.eu/nui/show.do?query=BOOKMARK_DS-790078_QID_-33E3964E_UID_-3F171EB0&amp;layout=TIME,C,X,0;UNIT,L,X,1;GEO,L,Y,0;VINETYPE,L,Z,0;INDICATORS,C,Z,1;&amp;zSelection=DS-790078INDICATORS,OBS_FLAG;DS-790078VINETYPE,TOTAL;&amp;rankName1=INDICATORS_1_2_-1_2&amp;rankName2=VINETYPE_1_2_0_0&amp;rankName3=TIME_1_0_0_0&amp;rankName4=UNIT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</si>
  <si>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r>
      <rPr>
        <b/>
        <sz val="9"/>
        <color theme="1"/>
        <rFont val="Arial"/>
        <family val="2"/>
      </rPr>
      <t>Figure 8</t>
    </r>
    <r>
      <rPr>
        <sz val="9"/>
        <color theme="1"/>
        <rFont val="Arial"/>
        <family val="2"/>
      </rPr>
      <t>: Changes in the number of vineyard holdings and area under vines</t>
    </r>
  </si>
  <si>
    <t>GEO/UNIT</t>
  </si>
  <si>
    <r>
      <t>Source: </t>
    </r>
    <r>
      <rPr>
        <sz val="9"/>
        <color rgb="FF333333"/>
        <rFont val="Arial"/>
        <family val="2"/>
      </rPr>
      <t>Eurostat (online codes vit_t1)</t>
    </r>
  </si>
  <si>
    <t>(¹)  Região Autonoma dos Açores (PT20) and Regioão Autónoma da Madeira (PT30): not included.</t>
  </si>
  <si>
    <r>
      <t>Portugal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</si>
  <si>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>) in 2020: change in data source and coverage.</t>
    </r>
  </si>
  <si>
    <t>Portugal
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</si>
</sst>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#,##0.0_i"/>
    <numFmt numFmtId="166" formatCode="dd\.mm\.yy"/>
    <numFmt numFmtId="167" formatCode="#,##0.0"/>
    <numFmt numFmtId="168" formatCode="#,##0_i"/>
    <numFmt numFmtId="169" formatCode="0.0"/>
    <numFmt numFmtId="170" formatCode="0.0%"/>
    <numFmt numFmtId="171" formatCode="#,##0.00_i"/>
  </numFmts>
  <fonts count="6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2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u val="single"/>
      <sz val="9"/>
      <color theme="10"/>
      <name val="Arial"/>
      <family val="2"/>
    </font>
    <font>
      <b/>
      <sz val="12"/>
      <color theme="0"/>
      <name val="Arial"/>
      <family val="2"/>
    </font>
    <font>
      <b/>
      <sz val="26"/>
      <color theme="1" tint="0.49998000264167786"/>
      <name val="Calibri"/>
      <family val="2"/>
    </font>
    <font>
      <b/>
      <sz val="20"/>
      <color theme="1" tint="0.49998000264167786"/>
      <name val="Calibri"/>
      <family val="2"/>
    </font>
    <font>
      <b/>
      <sz val="14"/>
      <color theme="1"/>
      <name val="Arial"/>
      <family val="2"/>
    </font>
    <font>
      <b/>
      <sz val="9"/>
      <name val="Arial"/>
      <family val="2"/>
    </font>
    <font>
      <strike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sz val="9"/>
      <color theme="0" tint="-0.1499900072813034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i/>
      <sz val="9"/>
      <color rgb="FF333333"/>
      <name val="Arial"/>
      <family val="2"/>
    </font>
    <font>
      <sz val="9"/>
      <color rgb="FF333333"/>
      <name val="Arial"/>
      <family val="2"/>
    </font>
    <font>
      <b/>
      <sz val="9"/>
      <color theme="0"/>
      <name val="Arial"/>
      <family val="2"/>
    </font>
    <font>
      <sz val="9"/>
      <name val="Myriad Pro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name val="+mn-l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9"/>
      <color indexed="12"/>
      <name val="Myriad Pro"/>
      <family val="2"/>
    </font>
    <font>
      <sz val="11"/>
      <color theme="1"/>
      <name val="Calibri"/>
      <family val="2"/>
    </font>
    <font>
      <sz val="8"/>
      <name val="Arial Narrow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b/>
      <vertAlign val="superscript"/>
      <sz val="9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59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thick">
        <color theme="0" tint="-0.24993999302387238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000000"/>
      </bottom>
    </border>
    <border>
      <left/>
      <right/>
      <top/>
      <bottom style="hair">
        <color rgb="FF000000"/>
      </bottom>
    </border>
    <border>
      <left/>
      <right/>
      <top style="hair"/>
      <bottom style="hair"/>
    </border>
    <border>
      <left/>
      <right/>
      <top style="hair">
        <color rgb="FF00000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hair">
        <color rgb="FFC0C0C0"/>
      </top>
      <bottom style="double">
        <color rgb="FF000000"/>
      </bottom>
    </border>
    <border>
      <left style="hair">
        <color rgb="FFA6A6A6"/>
      </left>
      <right/>
      <top style="hair">
        <color rgb="FFC0C0C0"/>
      </top>
      <bottom style="double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 style="hair">
        <color rgb="FFA6A6A6"/>
      </right>
      <top style="hair">
        <color rgb="FFC0C0C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hair">
        <color rgb="FFA6A6A6"/>
      </left>
      <right/>
      <top/>
      <bottom style="hair">
        <color rgb="FF000000"/>
      </bottom>
    </border>
    <border>
      <left style="hair">
        <color rgb="FFA6A6A6"/>
      </left>
      <right/>
      <top style="hair">
        <color rgb="FF000000"/>
      </top>
      <bottom style="hair">
        <color rgb="FF000000"/>
      </bottom>
    </border>
    <border>
      <left style="hair">
        <color rgb="FFA6A6A6"/>
      </left>
      <right/>
      <top style="hair">
        <color rgb="FF000000"/>
      </top>
      <bottom style="thin"/>
    </border>
    <border>
      <left/>
      <right/>
      <top style="thin">
        <color rgb="FF00000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5" fontId="5" fillId="0" borderId="0" applyFill="0" applyBorder="0" applyProtection="0">
      <alignment horizontal="right" vertical="center" wrapText="1"/>
    </xf>
    <xf numFmtId="0" fontId="5" fillId="2" borderId="1">
      <alignment horizontal="center" vertical="center" wrapText="1"/>
      <protection/>
    </xf>
    <xf numFmtId="0" fontId="2" fillId="0" borderId="0">
      <alignment/>
      <protection/>
    </xf>
    <xf numFmtId="0" fontId="5" fillId="0" borderId="0">
      <alignment vertical="center" wrapText="1"/>
      <protection/>
    </xf>
    <xf numFmtId="0" fontId="8" fillId="0" borderId="0" applyNumberFormat="0" applyFill="0" applyBorder="0" applyAlignment="0" applyProtection="0"/>
    <xf numFmtId="0" fontId="9" fillId="0" borderId="0" applyNumberFormat="0" applyFill="0" applyProtection="0">
      <alignment horizontal="left" indent="1"/>
    </xf>
    <xf numFmtId="0" fontId="10" fillId="0" borderId="0" applyNumberFormat="0" applyFill="0" applyAlignment="0" applyProtection="0"/>
    <xf numFmtId="0" fontId="11" fillId="0" borderId="0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Protection="0">
      <alignment vertical="center"/>
    </xf>
    <xf numFmtId="0" fontId="14" fillId="3" borderId="2">
      <alignment horizontal="left" vertical="center" indent="1"/>
      <protection/>
    </xf>
    <xf numFmtId="0" fontId="5" fillId="4" borderId="3">
      <alignment vertical="center" wrapText="1"/>
      <protection locked="0"/>
    </xf>
    <xf numFmtId="0" fontId="5" fillId="5" borderId="1">
      <alignment horizontal="center" vertical="center" wrapText="1"/>
      <protection/>
    </xf>
    <xf numFmtId="0" fontId="6" fillId="0" borderId="4">
      <alignment vertical="center" wrapText="1"/>
      <protection/>
    </xf>
    <xf numFmtId="4" fontId="5" fillId="0" borderId="5">
      <alignment vertical="center"/>
      <protection/>
    </xf>
    <xf numFmtId="4" fontId="5" fillId="5" borderId="5">
      <alignment vertical="center"/>
      <protection/>
    </xf>
    <xf numFmtId="0" fontId="5" fillId="6" borderId="3">
      <alignment vertical="center" wrapText="1"/>
      <protection locked="0"/>
    </xf>
    <xf numFmtId="0" fontId="15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Protection="0">
      <alignment vertical="center"/>
    </xf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6" applyNumberFormat="0" applyAlignment="0" applyProtection="0"/>
    <xf numFmtId="0" fontId="36" fillId="0" borderId="7" applyNumberFormat="0" applyFill="0" applyAlignment="0" applyProtection="0"/>
    <xf numFmtId="0" fontId="30" fillId="22" borderId="8" applyNumberFormat="0" applyFont="0" applyAlignment="0" applyProtection="0"/>
    <xf numFmtId="0" fontId="30" fillId="22" borderId="8" applyNumberFormat="0" applyFont="0" applyAlignment="0" applyProtection="0"/>
    <xf numFmtId="0" fontId="37" fillId="12" borderId="6" applyNumberFormat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>
      <alignment/>
      <protection locked="0"/>
    </xf>
    <xf numFmtId="0" fontId="40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41" fillId="23" borderId="0" applyNumberFormat="0" applyBorder="0" applyAlignment="0" applyProtection="0"/>
    <xf numFmtId="0" fontId="28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9" borderId="0" applyNumberFormat="0" applyBorder="0" applyAlignment="0" applyProtection="0"/>
    <xf numFmtId="0" fontId="43" fillId="21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50" fillId="24" borderId="13" applyNumberFormat="0" applyAlignment="0" applyProtection="0"/>
    <xf numFmtId="0" fontId="4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/>
    </xf>
    <xf numFmtId="0" fontId="4" fillId="0" borderId="0" applyNumberFormat="0" applyFill="0" applyBorder="0" applyProtection="0">
      <alignment vertical="center"/>
    </xf>
    <xf numFmtId="0" fontId="51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164" fontId="1" fillId="0" borderId="0" applyFont="0" applyFill="0" applyBorder="0" applyAlignment="0" applyProtection="0"/>
    <xf numFmtId="165" fontId="53" fillId="0" borderId="0" applyFill="0" applyBorder="0" applyProtection="0">
      <alignment horizontal="right"/>
    </xf>
    <xf numFmtId="0" fontId="1" fillId="0" borderId="0">
      <alignment/>
      <protection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164" fontId="2" fillId="0" borderId="0" applyFont="0" applyFill="0" applyBorder="0" applyAlignment="0" applyProtection="0"/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4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3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left"/>
    </xf>
    <xf numFmtId="0" fontId="3" fillId="25" borderId="14" xfId="0" applyFont="1" applyFill="1" applyBorder="1" applyAlignment="1">
      <alignment horizontal="center" wrapText="1"/>
    </xf>
    <xf numFmtId="0" fontId="3" fillId="26" borderId="14" xfId="0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5" fillId="27" borderId="0" xfId="0" applyFont="1" applyFill="1" applyAlignment="1" quotePrefix="1">
      <alignment horizontal="left"/>
    </xf>
    <xf numFmtId="0" fontId="5" fillId="27" borderId="0" xfId="0" applyFont="1" applyFill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169" fontId="5" fillId="0" borderId="0" xfId="0" applyNumberFormat="1" applyFont="1"/>
    <xf numFmtId="2" fontId="5" fillId="0" borderId="0" xfId="0" applyNumberFormat="1" applyFont="1"/>
    <xf numFmtId="0" fontId="5" fillId="27" borderId="0" xfId="0" applyFont="1" applyFill="1"/>
    <xf numFmtId="0" fontId="19" fillId="0" borderId="0" xfId="0" applyFont="1"/>
    <xf numFmtId="0" fontId="5" fillId="0" borderId="0" xfId="0" applyFont="1" applyBorder="1"/>
    <xf numFmtId="3" fontId="5" fillId="0" borderId="0" xfId="0" applyNumberFormat="1" applyFont="1"/>
    <xf numFmtId="3" fontId="5" fillId="0" borderId="15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0" fontId="21" fillId="0" borderId="0" xfId="0" applyFont="1"/>
    <xf numFmtId="169" fontId="3" fillId="26" borderId="0" xfId="0" applyNumberFormat="1" applyFont="1" applyFill="1" applyBorder="1" applyAlignment="1">
      <alignment horizontal="right"/>
    </xf>
    <xf numFmtId="0" fontId="3" fillId="26" borderId="17" xfId="0" applyFont="1" applyFill="1" applyBorder="1" applyAlignment="1">
      <alignment horizontal="left"/>
    </xf>
    <xf numFmtId="0" fontId="3" fillId="25" borderId="17" xfId="0" applyFont="1" applyFill="1" applyBorder="1" applyAlignment="1">
      <alignment/>
    </xf>
    <xf numFmtId="0" fontId="22" fillId="27" borderId="0" xfId="0" applyFont="1" applyFill="1"/>
    <xf numFmtId="3" fontId="21" fillId="0" borderId="0" xfId="0" applyNumberFormat="1" applyFont="1"/>
    <xf numFmtId="169" fontId="5" fillId="27" borderId="0" xfId="0" applyNumberFormat="1" applyFont="1" applyFill="1" applyBorder="1"/>
    <xf numFmtId="3" fontId="5" fillId="27" borderId="0" xfId="0" applyNumberFormat="1" applyFont="1" applyFill="1"/>
    <xf numFmtId="0" fontId="3" fillId="0" borderId="0" xfId="0" applyFont="1" applyAlignment="1">
      <alignment horizontal="right"/>
    </xf>
    <xf numFmtId="3" fontId="4" fillId="0" borderId="18" xfId="0" applyNumberFormat="1" applyFont="1" applyFill="1" applyBorder="1" applyAlignment="1">
      <alignment/>
    </xf>
    <xf numFmtId="9" fontId="5" fillId="0" borderId="0" xfId="15" applyFont="1" applyAlignment="1">
      <alignment horizontal="right"/>
    </xf>
    <xf numFmtId="3" fontId="5" fillId="0" borderId="0" xfId="0" applyNumberFormat="1" applyFont="1" applyFill="1" applyBorder="1"/>
    <xf numFmtId="0" fontId="5" fillId="0" borderId="0" xfId="0" applyFont="1" applyFill="1" applyBorder="1"/>
    <xf numFmtId="0" fontId="21" fillId="0" borderId="0" xfId="0" applyFont="1" applyFill="1" applyBorder="1"/>
    <xf numFmtId="3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3" fontId="3" fillId="0" borderId="0" xfId="0" applyNumberFormat="1" applyFont="1"/>
    <xf numFmtId="0" fontId="24" fillId="0" borderId="0" xfId="0" applyFont="1"/>
    <xf numFmtId="2" fontId="3" fillId="0" borderId="0" xfId="0" applyNumberFormat="1" applyFont="1"/>
    <xf numFmtId="2" fontId="4" fillId="0" borderId="0" xfId="0" applyNumberFormat="1" applyFont="1" applyFill="1" applyBorder="1"/>
    <xf numFmtId="0" fontId="23" fillId="0" borderId="0" xfId="0" applyFont="1" applyFill="1"/>
    <xf numFmtId="0" fontId="18" fillId="27" borderId="0" xfId="0" applyNumberFormat="1" applyFont="1" applyFill="1" applyBorder="1" applyAlignment="1">
      <alignment/>
    </xf>
    <xf numFmtId="167" fontId="4" fillId="27" borderId="0" xfId="0" applyNumberFormat="1" applyFont="1" applyFill="1" applyBorder="1" applyAlignment="1">
      <alignment/>
    </xf>
    <xf numFmtId="0" fontId="5" fillId="26" borderId="0" xfId="0" applyFont="1" applyFill="1" applyBorder="1"/>
    <xf numFmtId="0" fontId="18" fillId="27" borderId="16" xfId="0" applyNumberFormat="1" applyFont="1" applyFill="1" applyBorder="1" applyAlignment="1">
      <alignment/>
    </xf>
    <xf numFmtId="0" fontId="18" fillId="27" borderId="17" xfId="0" applyNumberFormat="1" applyFont="1" applyFill="1" applyBorder="1" applyAlignment="1">
      <alignment/>
    </xf>
    <xf numFmtId="3" fontId="4" fillId="27" borderId="19" xfId="0" applyNumberFormat="1" applyFont="1" applyFill="1" applyBorder="1" applyAlignment="1">
      <alignment horizontal="right"/>
    </xf>
    <xf numFmtId="3" fontId="4" fillId="27" borderId="17" xfId="0" applyNumberFormat="1" applyFont="1" applyFill="1" applyBorder="1" applyAlignment="1">
      <alignment horizontal="right"/>
    </xf>
    <xf numFmtId="3" fontId="4" fillId="27" borderId="20" xfId="0" applyNumberFormat="1" applyFont="1" applyFill="1" applyBorder="1" applyAlignment="1">
      <alignment horizontal="right"/>
    </xf>
    <xf numFmtId="0" fontId="4" fillId="27" borderId="19" xfId="0" applyNumberFormat="1" applyFont="1" applyFill="1" applyBorder="1" applyAlignment="1">
      <alignment horizontal="right"/>
    </xf>
    <xf numFmtId="0" fontId="4" fillId="27" borderId="17" xfId="0" applyNumberFormat="1" applyFont="1" applyFill="1" applyBorder="1" applyAlignment="1">
      <alignment horizontal="right"/>
    </xf>
    <xf numFmtId="0" fontId="4" fillId="27" borderId="20" xfId="0" applyNumberFormat="1" applyFont="1" applyFill="1" applyBorder="1" applyAlignment="1">
      <alignment horizontal="right"/>
    </xf>
    <xf numFmtId="0" fontId="18" fillId="27" borderId="21" xfId="0" applyNumberFormat="1" applyFont="1" applyFill="1" applyBorder="1" applyAlignment="1">
      <alignment/>
    </xf>
    <xf numFmtId="0" fontId="18" fillId="27" borderId="22" xfId="0" applyNumberFormat="1" applyFont="1" applyFill="1" applyBorder="1" applyAlignment="1">
      <alignment/>
    </xf>
    <xf numFmtId="3" fontId="5" fillId="0" borderId="23" xfId="0" applyNumberFormat="1" applyFont="1" applyBorder="1" applyAlignment="1">
      <alignment horizontal="right"/>
    </xf>
    <xf numFmtId="0" fontId="5" fillId="0" borderId="0" xfId="0" applyFont="1" applyFill="1"/>
    <xf numFmtId="0" fontId="5" fillId="0" borderId="0" xfId="0" applyFont="1" applyFill="1" applyBorder="1" applyAlignment="1">
      <alignment wrapText="1"/>
    </xf>
    <xf numFmtId="0" fontId="23" fillId="0" borderId="0" xfId="0" applyFont="1" applyFill="1" applyBorder="1"/>
    <xf numFmtId="0" fontId="4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18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wrapText="1"/>
    </xf>
    <xf numFmtId="0" fontId="5" fillId="0" borderId="24" xfId="0" applyFont="1" applyBorder="1"/>
    <xf numFmtId="0" fontId="18" fillId="0" borderId="25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0" fontId="18" fillId="0" borderId="17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0" fontId="4" fillId="25" borderId="0" xfId="0" applyNumberFormat="1" applyFont="1" applyFill="1" applyBorder="1" applyAlignment="1">
      <alignment wrapText="1"/>
    </xf>
    <xf numFmtId="0" fontId="18" fillId="25" borderId="27" xfId="0" applyNumberFormat="1" applyFont="1" applyFill="1" applyBorder="1" applyAlignment="1">
      <alignment horizontal="center" wrapText="1"/>
    </xf>
    <xf numFmtId="3" fontId="18" fillId="0" borderId="0" xfId="0" applyNumberFormat="1" applyFont="1"/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0" xfId="0" applyFont="1" applyFill="1" applyBorder="1"/>
    <xf numFmtId="0" fontId="5" fillId="0" borderId="0" xfId="0" applyFont="1" applyAlignment="1">
      <alignment horizontal="center"/>
    </xf>
    <xf numFmtId="0" fontId="4" fillId="0" borderId="0" xfId="0" applyFont="1" applyFill="1" applyBorder="1"/>
    <xf numFmtId="4" fontId="4" fillId="0" borderId="0" xfId="0" applyNumberFormat="1" applyFont="1" applyFill="1" applyBorder="1"/>
    <xf numFmtId="0" fontId="3" fillId="25" borderId="3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25" borderId="14" xfId="0" applyFont="1" applyFill="1" applyBorder="1" applyAlignment="1">
      <alignment horizontal="left" wrapText="1"/>
    </xf>
    <xf numFmtId="167" fontId="5" fillId="0" borderId="0" xfId="0" applyNumberFormat="1" applyFont="1"/>
    <xf numFmtId="0" fontId="3" fillId="0" borderId="0" xfId="0" applyFont="1" applyAlignment="1">
      <alignment wrapText="1"/>
    </xf>
    <xf numFmtId="169" fontId="3" fillId="0" borderId="0" xfId="0" applyNumberFormat="1" applyFont="1"/>
    <xf numFmtId="0" fontId="18" fillId="27" borderId="30" xfId="0" applyNumberFormat="1" applyFont="1" applyFill="1" applyBorder="1" applyAlignment="1">
      <alignment/>
    </xf>
    <xf numFmtId="169" fontId="5" fillId="27" borderId="30" xfId="0" applyNumberFormat="1" applyFont="1" applyFill="1" applyBorder="1"/>
    <xf numFmtId="0" fontId="18" fillId="27" borderId="28" xfId="0" applyNumberFormat="1" applyFont="1" applyFill="1" applyBorder="1" applyAlignment="1">
      <alignment/>
    </xf>
    <xf numFmtId="169" fontId="5" fillId="27" borderId="28" xfId="0" applyNumberFormat="1" applyFont="1" applyFill="1" applyBorder="1"/>
    <xf numFmtId="0" fontId="18" fillId="27" borderId="33" xfId="0" applyNumberFormat="1" applyFont="1" applyFill="1" applyBorder="1" applyAlignment="1">
      <alignment/>
    </xf>
    <xf numFmtId="169" fontId="5" fillId="27" borderId="33" xfId="0" applyNumberFormat="1" applyFont="1" applyFill="1" applyBorder="1"/>
    <xf numFmtId="0" fontId="18" fillId="27" borderId="29" xfId="0" applyNumberFormat="1" applyFont="1" applyFill="1" applyBorder="1" applyAlignment="1">
      <alignment/>
    </xf>
    <xf numFmtId="169" fontId="5" fillId="27" borderId="29" xfId="0" applyNumberFormat="1" applyFont="1" applyFill="1" applyBorder="1"/>
    <xf numFmtId="167" fontId="4" fillId="0" borderId="16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167" fontId="4" fillId="0" borderId="17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167" fontId="4" fillId="0" borderId="21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right"/>
    </xf>
    <xf numFmtId="167" fontId="4" fillId="0" borderId="22" xfId="0" applyNumberFormat="1" applyFont="1" applyFill="1" applyBorder="1" applyAlignment="1">
      <alignment horizontal="right"/>
    </xf>
    <xf numFmtId="3" fontId="4" fillId="0" borderId="22" xfId="0" applyNumberFormat="1" applyFont="1" applyFill="1" applyBorder="1"/>
    <xf numFmtId="169" fontId="23" fillId="0" borderId="0" xfId="0" applyNumberFormat="1" applyFont="1" applyFill="1"/>
    <xf numFmtId="3" fontId="3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1" fontId="21" fillId="0" borderId="0" xfId="0" applyNumberFormat="1" applyFont="1" applyFill="1" applyBorder="1"/>
    <xf numFmtId="0" fontId="27" fillId="0" borderId="0" xfId="0" applyFont="1" applyFill="1" applyBorder="1" applyAlignment="1">
      <alignment horizontal="left"/>
    </xf>
    <xf numFmtId="0" fontId="21" fillId="0" borderId="0" xfId="0" applyNumberFormat="1" applyFont="1" applyFill="1" applyBorder="1"/>
    <xf numFmtId="3" fontId="5" fillId="27" borderId="19" xfId="0" applyNumberFormat="1" applyFont="1" applyFill="1" applyBorder="1" applyAlignment="1">
      <alignment horizontal="right"/>
    </xf>
    <xf numFmtId="0" fontId="5" fillId="27" borderId="19" xfId="0" applyNumberFormat="1" applyFont="1" applyFill="1" applyBorder="1" applyAlignment="1">
      <alignment horizontal="right"/>
    </xf>
    <xf numFmtId="0" fontId="5" fillId="0" borderId="0" xfId="0" applyNumberFormat="1" applyFont="1" applyFill="1" applyBorder="1"/>
    <xf numFmtId="0" fontId="4" fillId="0" borderId="0" xfId="49" applyFont="1" applyFill="1" applyAlignment="1">
      <alignment/>
      <protection/>
    </xf>
    <xf numFmtId="0" fontId="21" fillId="28" borderId="3" xfId="107" applyFont="1" applyFill="1" applyBorder="1" applyAlignment="1">
      <alignment vertical="center"/>
    </xf>
    <xf numFmtId="0" fontId="4" fillId="0" borderId="0" xfId="45" applyFont="1" applyFill="1" applyAlignment="1">
      <alignment vertical="center"/>
      <protection/>
    </xf>
    <xf numFmtId="1" fontId="4" fillId="0" borderId="0" xfId="46" applyNumberFormat="1" applyFont="1" applyFill="1">
      <alignment/>
      <protection/>
    </xf>
    <xf numFmtId="0" fontId="4" fillId="25" borderId="3" xfId="107" applyFont="1" applyFill="1" applyBorder="1" applyAlignment="1">
      <alignment vertical="center"/>
    </xf>
    <xf numFmtId="0" fontId="4" fillId="26" borderId="3" xfId="107" applyFont="1" applyFill="1" applyBorder="1" applyAlignment="1">
      <alignment vertical="center"/>
    </xf>
    <xf numFmtId="0" fontId="4" fillId="3" borderId="3" xfId="107" applyFont="1" applyFill="1" applyBorder="1" applyAlignment="1">
      <alignment vertical="center"/>
    </xf>
    <xf numFmtId="0" fontId="4" fillId="29" borderId="3" xfId="107" applyFont="1" applyFill="1" applyBorder="1" applyAlignment="1">
      <alignment vertical="center"/>
    </xf>
    <xf numFmtId="0" fontId="4" fillId="30" borderId="3" xfId="46" applyFont="1" applyFill="1" applyBorder="1" applyAlignment="1">
      <alignment horizontal="right"/>
      <protection/>
    </xf>
    <xf numFmtId="0" fontId="18" fillId="0" borderId="0" xfId="46" applyFont="1" applyFill="1">
      <alignment/>
      <protection/>
    </xf>
    <xf numFmtId="0" fontId="4" fillId="0" borderId="0" xfId="46" applyFont="1" applyFill="1" quotePrefix="1">
      <alignment/>
      <protection/>
    </xf>
    <xf numFmtId="1" fontId="18" fillId="0" borderId="0" xfId="46" applyNumberFormat="1" applyFont="1" applyFill="1">
      <alignment/>
      <protection/>
    </xf>
    <xf numFmtId="1" fontId="18" fillId="0" borderId="0" xfId="46" applyNumberFormat="1" applyFont="1" applyFill="1" applyAlignment="1">
      <alignment horizontal="right"/>
      <protection/>
    </xf>
    <xf numFmtId="0" fontId="4" fillId="0" borderId="0" xfId="46" applyFont="1" applyFill="1">
      <alignment/>
      <protection/>
    </xf>
    <xf numFmtId="0" fontId="21" fillId="31" borderId="3" xfId="107" applyFont="1" applyFill="1" applyBorder="1" applyAlignment="1">
      <alignment vertical="center"/>
    </xf>
    <xf numFmtId="2" fontId="4" fillId="0" borderId="0" xfId="46" applyNumberFormat="1" applyFont="1" applyFill="1" applyAlignment="1">
      <alignment horizontal="left"/>
      <protection/>
    </xf>
    <xf numFmtId="0" fontId="29" fillId="0" borderId="0" xfId="48" applyFont="1" applyFill="1" applyAlignment="1">
      <alignment horizontal="left" vertical="center"/>
      <protection/>
    </xf>
    <xf numFmtId="0" fontId="20" fillId="0" borderId="0" xfId="0" applyFont="1" applyFill="1" applyBorder="1"/>
    <xf numFmtId="0" fontId="3" fillId="0" borderId="0" xfId="0" applyFont="1" applyFill="1" applyAlignment="1">
      <alignment horizontal="right"/>
    </xf>
    <xf numFmtId="169" fontId="5" fillId="0" borderId="0" xfId="0" applyNumberFormat="1" applyFont="1" applyFill="1"/>
    <xf numFmtId="170" fontId="5" fillId="0" borderId="0" xfId="15" applyNumberFormat="1" applyFont="1" applyFill="1"/>
    <xf numFmtId="9" fontId="5" fillId="0" borderId="0" xfId="15" applyNumberFormat="1" applyFont="1" applyFill="1"/>
    <xf numFmtId="167" fontId="4" fillId="0" borderId="0" xfId="0" applyNumberFormat="1" applyFont="1" applyFill="1" applyBorder="1" applyAlignment="1">
      <alignment/>
    </xf>
    <xf numFmtId="167" fontId="5" fillId="0" borderId="0" xfId="0" applyNumberFormat="1" applyFont="1" applyFill="1" applyBorder="1"/>
    <xf numFmtId="3" fontId="3" fillId="26" borderId="34" xfId="0" applyNumberFormat="1" applyFont="1" applyFill="1" applyBorder="1" applyAlignment="1">
      <alignment horizontal="right" wrapText="1"/>
    </xf>
    <xf numFmtId="3" fontId="3" fillId="26" borderId="14" xfId="0" applyNumberFormat="1" applyFont="1" applyFill="1" applyBorder="1" applyAlignment="1">
      <alignment horizontal="right" wrapText="1"/>
    </xf>
    <xf numFmtId="3" fontId="3" fillId="26" borderId="35" xfId="0" applyNumberFormat="1" applyFont="1" applyFill="1" applyBorder="1" applyAlignment="1">
      <alignment horizontal="right" wrapText="1"/>
    </xf>
    <xf numFmtId="2" fontId="3" fillId="26" borderId="34" xfId="0" applyNumberFormat="1" applyFont="1" applyFill="1" applyBorder="1" applyAlignment="1">
      <alignment horizontal="right" wrapText="1"/>
    </xf>
    <xf numFmtId="3" fontId="3" fillId="26" borderId="14" xfId="0" applyNumberFormat="1" applyFont="1" applyFill="1" applyBorder="1" applyAlignment="1">
      <alignment horizontal="left"/>
    </xf>
    <xf numFmtId="0" fontId="18" fillId="25" borderId="36" xfId="20" applyNumberFormat="1" applyFont="1" applyFill="1" applyBorder="1" applyAlignment="1">
      <alignment horizontal="center"/>
      <protection/>
    </xf>
    <xf numFmtId="3" fontId="4" fillId="0" borderId="37" xfId="0" applyNumberFormat="1" applyFont="1" applyFill="1" applyBorder="1" applyAlignment="1">
      <alignment/>
    </xf>
    <xf numFmtId="3" fontId="4" fillId="0" borderId="38" xfId="0" applyNumberFormat="1" applyFont="1" applyFill="1" applyBorder="1" applyAlignment="1">
      <alignment/>
    </xf>
    <xf numFmtId="0" fontId="3" fillId="25" borderId="39" xfId="0" applyFont="1" applyFill="1" applyBorder="1" applyAlignment="1">
      <alignment horizontal="center"/>
    </xf>
    <xf numFmtId="0" fontId="18" fillId="25" borderId="40" xfId="20" applyNumberFormat="1" applyFont="1" applyFill="1" applyBorder="1" applyAlignment="1">
      <alignment horizontal="center"/>
      <protection/>
    </xf>
    <xf numFmtId="4" fontId="5" fillId="0" borderId="41" xfId="0" applyNumberFormat="1" applyFont="1" applyBorder="1"/>
    <xf numFmtId="0" fontId="3" fillId="0" borderId="42" xfId="0" applyFont="1" applyBorder="1" applyAlignment="1">
      <alignment horizontal="left"/>
    </xf>
    <xf numFmtId="4" fontId="5" fillId="0" borderId="43" xfId="0" applyNumberFormat="1" applyFont="1" applyBorder="1"/>
    <xf numFmtId="0" fontId="18" fillId="25" borderId="39" xfId="20" applyNumberFormat="1" applyFont="1" applyFill="1" applyBorder="1" applyAlignment="1">
      <alignment horizontal="center"/>
      <protection/>
    </xf>
    <xf numFmtId="1" fontId="5" fillId="0" borderId="32" xfId="0" applyNumberFormat="1" applyFont="1" applyBorder="1" applyAlignment="1">
      <alignment horizontal="right"/>
    </xf>
    <xf numFmtId="1" fontId="5" fillId="0" borderId="42" xfId="0" applyNumberFormat="1" applyFont="1" applyBorder="1" applyAlignment="1">
      <alignment horizontal="right"/>
    </xf>
    <xf numFmtId="0" fontId="18" fillId="0" borderId="16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18" fillId="0" borderId="44" xfId="0" applyFont="1" applyFill="1" applyBorder="1" applyAlignment="1">
      <alignment horizontal="left"/>
    </xf>
    <xf numFmtId="3" fontId="4" fillId="0" borderId="45" xfId="0" applyNumberFormat="1" applyFont="1" applyFill="1" applyBorder="1"/>
    <xf numFmtId="0" fontId="18" fillId="0" borderId="22" xfId="0" applyNumberFormat="1" applyFont="1" applyFill="1" applyBorder="1" applyAlignment="1">
      <alignment/>
    </xf>
    <xf numFmtId="3" fontId="4" fillId="0" borderId="46" xfId="0" applyNumberFormat="1" applyFont="1" applyFill="1" applyBorder="1" applyAlignment="1">
      <alignment/>
    </xf>
    <xf numFmtId="0" fontId="18" fillId="27" borderId="47" xfId="0" applyNumberFormat="1" applyFont="1" applyFill="1" applyBorder="1" applyAlignment="1">
      <alignment/>
    </xf>
    <xf numFmtId="3" fontId="5" fillId="0" borderId="48" xfId="0" applyNumberFormat="1" applyFont="1" applyBorder="1" applyAlignment="1">
      <alignment horizontal="right"/>
    </xf>
    <xf numFmtId="3" fontId="5" fillId="0" borderId="47" xfId="0" applyNumberFormat="1" applyFont="1" applyBorder="1" applyAlignment="1">
      <alignment horizontal="right"/>
    </xf>
    <xf numFmtId="3" fontId="5" fillId="0" borderId="49" xfId="0" applyNumberFormat="1" applyFont="1" applyBorder="1" applyAlignment="1">
      <alignment horizontal="right"/>
    </xf>
    <xf numFmtId="168" fontId="5" fillId="0" borderId="0" xfId="0" applyNumberFormat="1" applyFont="1"/>
    <xf numFmtId="0" fontId="54" fillId="0" borderId="0" xfId="48" applyFont="1" applyFill="1" applyBorder="1" applyAlignment="1">
      <alignment horizontal="left" vertical="center"/>
      <protection/>
    </xf>
    <xf numFmtId="0" fontId="4" fillId="0" borderId="0" xfId="20" applyNumberFormat="1" applyFont="1" applyFill="1" applyBorder="1" applyAlignment="1">
      <alignment/>
      <protection/>
    </xf>
    <xf numFmtId="0" fontId="4" fillId="0" borderId="0" xfId="23" applyFont="1" applyFill="1" applyBorder="1">
      <alignment/>
      <protection/>
    </xf>
    <xf numFmtId="0" fontId="4" fillId="0" borderId="0" xfId="23" applyNumberFormat="1" applyFont="1" applyFill="1" applyBorder="1" applyAlignment="1">
      <alignment/>
      <protection/>
    </xf>
    <xf numFmtId="0" fontId="4" fillId="0" borderId="0" xfId="20" applyFont="1">
      <alignment/>
      <protection/>
    </xf>
    <xf numFmtId="166" fontId="4" fillId="0" borderId="0" xfId="20" applyNumberFormat="1" applyFont="1" applyFill="1" applyBorder="1" applyAlignment="1">
      <alignment/>
      <protection/>
    </xf>
    <xf numFmtId="0" fontId="4" fillId="13" borderId="18" xfId="0" applyNumberFormat="1" applyFont="1" applyFill="1" applyBorder="1" applyAlignment="1">
      <alignment/>
    </xf>
    <xf numFmtId="0" fontId="4" fillId="13" borderId="18" xfId="20" applyNumberFormat="1" applyFont="1" applyFill="1" applyBorder="1" applyAlignment="1">
      <alignment/>
      <protection/>
    </xf>
    <xf numFmtId="4" fontId="4" fillId="0" borderId="0" xfId="20" applyNumberFormat="1" applyFont="1" applyFill="1" applyBorder="1" applyAlignment="1">
      <alignment/>
      <protection/>
    </xf>
    <xf numFmtId="4" fontId="4" fillId="0" borderId="18" xfId="20" applyNumberFormat="1" applyFont="1" applyFill="1" applyBorder="1" applyAlignment="1">
      <alignment/>
      <protection/>
    </xf>
    <xf numFmtId="4" fontId="4" fillId="0" borderId="0" xfId="0" applyNumberFormat="1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0" fontId="4" fillId="13" borderId="50" xfId="20" applyNumberFormat="1" applyFont="1" applyFill="1" applyBorder="1" applyAlignment="1">
      <alignment/>
      <protection/>
    </xf>
    <xf numFmtId="168" fontId="5" fillId="0" borderId="51" xfId="21" applyNumberFormat="1" applyFont="1" applyBorder="1" applyAlignment="1">
      <alignment horizontal="right" vertical="center" wrapText="1"/>
    </xf>
    <xf numFmtId="171" fontId="5" fillId="0" borderId="51" xfId="21" applyNumberFormat="1" applyFont="1" applyBorder="1" applyAlignment="1">
      <alignment horizontal="right" vertical="center" wrapText="1"/>
    </xf>
    <xf numFmtId="168" fontId="5" fillId="0" borderId="52" xfId="21" applyNumberFormat="1" applyFont="1" applyFill="1" applyBorder="1" applyAlignment="1">
      <alignment horizontal="right" vertical="center" wrapText="1"/>
    </xf>
    <xf numFmtId="171" fontId="5" fillId="0" borderId="52" xfId="21" applyNumberFormat="1" applyFont="1" applyBorder="1" applyAlignment="1">
      <alignment horizontal="right" vertical="center" wrapText="1"/>
    </xf>
    <xf numFmtId="168" fontId="5" fillId="0" borderId="52" xfId="21" applyNumberFormat="1" applyFont="1" applyBorder="1" applyAlignment="1">
      <alignment horizontal="right" vertical="center" wrapText="1"/>
    </xf>
    <xf numFmtId="168" fontId="5" fillId="0" borderId="53" xfId="21" applyNumberFormat="1" applyFont="1" applyFill="1" applyBorder="1" applyAlignment="1">
      <alignment horizontal="right" vertical="center" wrapText="1"/>
    </xf>
    <xf numFmtId="171" fontId="5" fillId="0" borderId="53" xfId="21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3" fontId="4" fillId="0" borderId="0" xfId="43" applyNumberFormat="1" applyFont="1" applyFill="1" applyBorder="1" applyAlignment="1">
      <alignment/>
      <protection/>
    </xf>
    <xf numFmtId="0" fontId="4" fillId="0" borderId="0" xfId="43" applyNumberFormat="1" applyFont="1" applyFill="1" applyBorder="1" applyAlignment="1">
      <alignment/>
      <protection/>
    </xf>
    <xf numFmtId="0" fontId="5" fillId="0" borderId="0" xfId="0" applyFont="1" applyAlignment="1">
      <alignment vertical="top"/>
    </xf>
    <xf numFmtId="0" fontId="3" fillId="25" borderId="27" xfId="0" applyFont="1" applyFill="1" applyBorder="1" applyAlignment="1">
      <alignment horizontal="center" vertical="center" wrapText="1"/>
    </xf>
    <xf numFmtId="0" fontId="3" fillId="25" borderId="54" xfId="0" applyFont="1" applyFill="1" applyBorder="1" applyAlignment="1">
      <alignment horizontal="left" vertical="center"/>
    </xf>
    <xf numFmtId="0" fontId="4" fillId="0" borderId="0" xfId="45" applyFont="1" applyFill="1">
      <alignment/>
      <protection/>
    </xf>
    <xf numFmtId="1" fontId="4" fillId="0" borderId="0" xfId="46" applyNumberFormat="1" applyFont="1" applyFill="1" applyAlignment="1">
      <alignment horizontal="right"/>
      <protection/>
    </xf>
    <xf numFmtId="2" fontId="4" fillId="0" borderId="0" xfId="23" applyNumberFormat="1" applyFont="1" applyFill="1" applyBorder="1">
      <alignment/>
      <protection/>
    </xf>
    <xf numFmtId="0" fontId="55" fillId="0" borderId="0" xfId="0" applyFont="1"/>
    <xf numFmtId="0" fontId="5" fillId="0" borderId="0" xfId="0" applyFont="1" applyAlignment="1">
      <alignment horizontal="left" vertical="top"/>
    </xf>
    <xf numFmtId="167" fontId="3" fillId="0" borderId="0" xfId="0" applyNumberFormat="1" applyFont="1"/>
    <xf numFmtId="167" fontId="5" fillId="0" borderId="0" xfId="0" applyNumberFormat="1" applyFont="1" applyAlignment="1">
      <alignment vertical="top"/>
    </xf>
    <xf numFmtId="0" fontId="18" fillId="27" borderId="31" xfId="0" applyNumberFormat="1" applyFont="1" applyFill="1" applyBorder="1" applyAlignment="1">
      <alignment/>
    </xf>
    <xf numFmtId="169" fontId="5" fillId="27" borderId="31" xfId="0" applyNumberFormat="1" applyFont="1" applyFill="1" applyBorder="1"/>
    <xf numFmtId="169" fontId="5" fillId="27" borderId="0" xfId="0" applyNumberFormat="1" applyFont="1" applyFill="1"/>
    <xf numFmtId="0" fontId="5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25" borderId="55" xfId="0" applyFont="1" applyFill="1" applyBorder="1" applyAlignment="1">
      <alignment horizontal="center" vertical="center" wrapText="1"/>
    </xf>
    <xf numFmtId="0" fontId="3" fillId="25" borderId="5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2" fontId="4" fillId="27" borderId="0" xfId="23" applyNumberFormat="1" applyFont="1" applyFill="1" applyBorder="1">
      <alignment/>
      <protection/>
    </xf>
    <xf numFmtId="2" fontId="5" fillId="27" borderId="0" xfId="0" applyNumberFormat="1" applyFont="1" applyFill="1" applyBorder="1"/>
    <xf numFmtId="2" fontId="4" fillId="27" borderId="0" xfId="0" applyNumberFormat="1" applyFont="1" applyFill="1" applyBorder="1"/>
    <xf numFmtId="0" fontId="4" fillId="27" borderId="0" xfId="0" applyNumberFormat="1" applyFont="1" applyFill="1" applyBorder="1" applyAlignment="1">
      <alignment/>
    </xf>
    <xf numFmtId="166" fontId="4" fillId="27" borderId="0" xfId="0" applyNumberFormat="1" applyFont="1" applyFill="1" applyBorder="1" applyAlignment="1">
      <alignment/>
    </xf>
    <xf numFmtId="0" fontId="4" fillId="27" borderId="18" xfId="0" applyNumberFormat="1" applyFont="1" applyFill="1" applyBorder="1" applyAlignment="1">
      <alignment/>
    </xf>
    <xf numFmtId="0" fontId="3" fillId="27" borderId="0" xfId="0" applyFont="1" applyFill="1"/>
    <xf numFmtId="0" fontId="25" fillId="27" borderId="0" xfId="0" applyFont="1" applyFill="1"/>
    <xf numFmtId="2" fontId="5" fillId="27" borderId="0" xfId="0" applyNumberFormat="1" applyFont="1" applyFill="1"/>
    <xf numFmtId="0" fontId="5" fillId="0" borderId="0" xfId="0" applyFont="1" applyAlignment="1">
      <alignment/>
    </xf>
    <xf numFmtId="0" fontId="5" fillId="27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0" borderId="0" xfId="0" applyNumberFormat="1" applyFont="1" applyAlignment="1">
      <alignment wrapText="1"/>
    </xf>
    <xf numFmtId="0" fontId="5" fillId="0" borderId="0" xfId="0" applyFont="1" applyAlignment="1">
      <alignment/>
    </xf>
    <xf numFmtId="0" fontId="4" fillId="27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25" borderId="54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3" fillId="25" borderId="27" xfId="0" applyFont="1" applyFill="1" applyBorder="1" applyAlignment="1">
      <alignment horizontal="center"/>
    </xf>
    <xf numFmtId="0" fontId="3" fillId="25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5" borderId="57" xfId="0" applyFont="1" applyFill="1" applyBorder="1" applyAlignment="1">
      <alignment horizontal="center" vertical="center" wrapText="1"/>
    </xf>
    <xf numFmtId="0" fontId="3" fillId="25" borderId="55" xfId="0" applyFont="1" applyFill="1" applyBorder="1" applyAlignment="1">
      <alignment horizontal="center" vertical="center" wrapText="1"/>
    </xf>
    <xf numFmtId="0" fontId="5" fillId="25" borderId="19" xfId="0" applyFont="1" applyFill="1" applyBorder="1" applyAlignment="1">
      <alignment horizontal="center"/>
    </xf>
    <xf numFmtId="0" fontId="5" fillId="25" borderId="17" xfId="0" applyFont="1" applyFill="1" applyBorder="1" applyAlignment="1">
      <alignment horizontal="center"/>
    </xf>
    <xf numFmtId="0" fontId="5" fillId="25" borderId="20" xfId="0" applyFont="1" applyFill="1" applyBorder="1" applyAlignment="1">
      <alignment horizontal="center"/>
    </xf>
    <xf numFmtId="0" fontId="3" fillId="25" borderId="56" xfId="0" applyFont="1" applyFill="1" applyBorder="1" applyAlignment="1">
      <alignment horizontal="center" vertical="center" wrapText="1"/>
    </xf>
    <xf numFmtId="0" fontId="3" fillId="25" borderId="58" xfId="0" applyFont="1" applyFill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</cellXfs>
  <cellStyles count="10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lumn header" xfId="22"/>
    <cellStyle name="Normal 3" xfId="23"/>
    <cellStyle name="Normal 4" xfId="24"/>
    <cellStyle name="Followed Hyperlink" xfId="25"/>
    <cellStyle name="Heading 1 2" xfId="26"/>
    <cellStyle name="Heading 2 2" xfId="27"/>
    <cellStyle name="Heading 3 2" xfId="28"/>
    <cellStyle name="Heading 4 2" xfId="29"/>
    <cellStyle name="Hyperlink" xfId="30"/>
    <cellStyle name="Title 3" xfId="31"/>
    <cellStyle name="Banner" xfId="32"/>
    <cellStyle name="Criteria" xfId="33"/>
    <cellStyle name="Calculated header" xfId="34"/>
    <cellStyle name="Header row" xfId="35"/>
    <cellStyle name="Data" xfId="36"/>
    <cellStyle name="Calculated data" xfId="37"/>
    <cellStyle name="Criteria 2" xfId="38"/>
    <cellStyle name="Title 2" xfId="39"/>
    <cellStyle name="Sub-Title" xfId="40"/>
    <cellStyle name="Legend text" xfId="41"/>
    <cellStyle name="Normal 5" xfId="42"/>
    <cellStyle name="Normal 6" xfId="43"/>
    <cellStyle name="Normal 23" xfId="44"/>
    <cellStyle name="Normal_Chapter_2_Labour_market_maps-CORR" xfId="45"/>
    <cellStyle name="Normal_Maps YB2010 Chapter 4 GDP_corr" xfId="46"/>
    <cellStyle name="Normal 11" xfId="47"/>
    <cellStyle name="Normal_Chapter_9_SBS_maps_renumbered-CORR" xfId="48"/>
    <cellStyle name="Normal_Yearbook 2010 Ch 11 graphs_30032010" xfId="49"/>
    <cellStyle name="Normal 2 2" xfId="50"/>
    <cellStyle name="Normal 3 3" xfId="51"/>
    <cellStyle name="20 % - Accent1" xfId="52"/>
    <cellStyle name="20 % - Accent2" xfId="53"/>
    <cellStyle name="20 % - Accent3" xfId="54"/>
    <cellStyle name="20 % - Accent4" xfId="55"/>
    <cellStyle name="20 % - Accent5" xfId="56"/>
    <cellStyle name="20 % - Accent6" xfId="57"/>
    <cellStyle name="40 % - Accent1" xfId="58"/>
    <cellStyle name="40 % - Accent2" xfId="59"/>
    <cellStyle name="40 % - Accent3" xfId="60"/>
    <cellStyle name="40 % - Accent4" xfId="61"/>
    <cellStyle name="40 % - Accent5" xfId="62"/>
    <cellStyle name="40 % - Accent6" xfId="63"/>
    <cellStyle name="60 % - Accent1" xfId="64"/>
    <cellStyle name="60 % - Accent2" xfId="65"/>
    <cellStyle name="60 % - Accent3" xfId="66"/>
    <cellStyle name="60 % - Accent4" xfId="67"/>
    <cellStyle name="60 % - Accent5" xfId="68"/>
    <cellStyle name="60 % - Accent6" xfId="69"/>
    <cellStyle name="Avertissement" xfId="70"/>
    <cellStyle name="Calcul" xfId="71"/>
    <cellStyle name="Cellule liée" xfId="72"/>
    <cellStyle name="Commentaire" xfId="73"/>
    <cellStyle name="Commentaire 2" xfId="74"/>
    <cellStyle name="Entrée" xfId="75"/>
    <cellStyle name="Insatisfaisant" xfId="76"/>
    <cellStyle name="Lien hypertexte" xfId="77"/>
    <cellStyle name="Lien hypertexte 2" xfId="78"/>
    <cellStyle name="Lien hypertexte_Fig 1.2" xfId="79"/>
    <cellStyle name="Neutre" xfId="80"/>
    <cellStyle name="Normal 2 5" xfId="81"/>
    <cellStyle name="Normal 3 5" xfId="82"/>
    <cellStyle name="Normal 3 2" xfId="83"/>
    <cellStyle name="Normal 4 2" xfId="84"/>
    <cellStyle name="Satisfaisant" xfId="85"/>
    <cellStyle name="Sortie" xfId="86"/>
    <cellStyle name="Style 1" xfId="87"/>
    <cellStyle name="Texte explicatif" xfId="88"/>
    <cellStyle name="Titre" xfId="89"/>
    <cellStyle name="Titre 1" xfId="90"/>
    <cellStyle name="Titre 2" xfId="91"/>
    <cellStyle name="Titre 3" xfId="92"/>
    <cellStyle name="Titre 4" xfId="93"/>
    <cellStyle name="Vérification" xfId="94"/>
    <cellStyle name="Normal 5 2" xfId="95"/>
    <cellStyle name="Hyperlink 3" xfId="96"/>
    <cellStyle name="Normal 2 3" xfId="97"/>
    <cellStyle name="Hyperlink 2" xfId="98"/>
    <cellStyle name="Normal 10" xfId="99"/>
    <cellStyle name="Normal 3 3 2" xfId="100"/>
    <cellStyle name="Normal 3 4" xfId="101"/>
    <cellStyle name="Normal 6 2" xfId="102"/>
    <cellStyle name="Normal 7" xfId="103"/>
    <cellStyle name="Normal 7 2" xfId="104"/>
    <cellStyle name="Normal 8" xfId="105"/>
    <cellStyle name="Normal 9" xfId="106"/>
    <cellStyle name="Normal 12" xfId="107"/>
    <cellStyle name="Comma 2" xfId="108"/>
    <cellStyle name="NumberCellStyle 2" xfId="109"/>
    <cellStyle name="Normal 2 4" xfId="110"/>
    <cellStyle name="Normal 14" xfId="111"/>
    <cellStyle name="Normal 13" xfId="112"/>
    <cellStyle name="Normal 15" xfId="113"/>
    <cellStyle name="Comma 3" xfId="114"/>
    <cellStyle name="Normal 16" xfId="115"/>
    <cellStyle name="Normal 17" xfId="116"/>
    <cellStyle name="Normal 18" xfId="117"/>
    <cellStyle name="Normal 19" xfId="118"/>
    <cellStyle name="Normal 20" xfId="119"/>
    <cellStyle name="Normal 19 2" xfId="120"/>
    <cellStyle name="Normal 21" xfId="121"/>
    <cellStyle name="Normal 22" xfId="122"/>
  </cellStyles>
  <dxfs count="2">
    <dxf>
      <font>
        <b val="0"/>
        <i val="0"/>
      </font>
      <fill>
        <patternFill>
          <bgColor theme="0" tint="-0.149959996342659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3" tint="0.3999499976634979"/>
        </left>
        <right style="thin">
          <color theme="3" tint="0.3999499976634979"/>
        </right>
        <top style="thin">
          <color theme="3" tint="0.3999499976634979"/>
        </top>
        <bottom style="thin">
          <color theme="3" tint="0.3999499976634979"/>
        </bottom>
        <vertical style="thin">
          <color theme="3" tint="0.3999499976634979"/>
        </vertical>
        <horizontal style="thin">
          <color theme="3" tint="0.3999499976634979"/>
        </horizontal>
      </border>
    </dxf>
  </dxfs>
  <tableStyles count="1" defaultTableStyle="TableStyleMedium2" defaultPivotStyle="PivotStyleMedium9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EU area under vines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2020)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12"/>
          <c:y val="0.153"/>
          <c:w val="0.4295"/>
          <c:h val="0.752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FB441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5FB441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5FB441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F06423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F06423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7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0.112"/>
                  <c:y val="-0.0815"/>
                </c:manualLayout>
              </c:layout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1295"/>
                  <c:y val="0.05125"/>
                </c:manualLayout>
              </c:layout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1285"/>
                  <c:y val="0.0615"/>
                </c:manualLayout>
              </c:layout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1285"/>
                  <c:y val="0.0435"/>
                </c:manualLayout>
              </c:layout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13825"/>
                  <c:y val="-0.03675"/>
                </c:manualLayout>
              </c:layout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13875"/>
                  <c:y val="-0.10925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99"/>
                  <c:y val="-0.1425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5775"/>
                  <c:y val="-0.153"/>
                </c:manualLayout>
              </c:layout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1'!$A$56:$A$63</c:f>
              <c:strCache/>
            </c:strRef>
          </c:cat>
          <c:val>
            <c:numRef>
              <c:f>'Figure 1'!$B$56:$B$63</c:f>
              <c:numCache/>
            </c:numRef>
          </c:val>
        </c:ser>
        <c:firstSliceAng val="360"/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Vineyard holdings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(thousands, 2020)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825"/>
          <c:w val="0.97075"/>
          <c:h val="0.7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2'!$A$53:$A$68</c:f>
              <c:strCache/>
            </c:strRef>
          </c:cat>
          <c:val>
            <c:numRef>
              <c:f>'Figure 2'!$B$53:$B$68</c:f>
              <c:numCache/>
            </c:numRef>
          </c:val>
        </c:ser>
        <c:overlap val="-27"/>
        <c:gapWidth val="219"/>
        <c:axId val="47850738"/>
        <c:axId val="28003459"/>
      </c:barChart>
      <c:catAx>
        <c:axId val="47850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03459"/>
        <c:crosses val="autoZero"/>
        <c:auto val="1"/>
        <c:lblOffset val="100"/>
        <c:noMultiLvlLbl val="0"/>
      </c:catAx>
      <c:valAx>
        <c:axId val="28003459"/>
        <c:scaling>
          <c:orientation val="minMax"/>
          <c:max val="9000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7850738"/>
        <c:crosses val="autoZero"/>
        <c:crossBetween val="between"/>
        <c:dispUnits>
          <c:builtInUnit val="thousands"/>
        </c:dispUnits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area of vineyards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(ha per holding, 2020)</a:t>
            </a:r>
          </a:p>
        </c:rich>
      </c:tx>
      <c:layout>
        <c:manualLayout>
          <c:xMode val="edge"/>
          <c:yMode val="edge"/>
          <c:x val="0.0052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775"/>
          <c:w val="0.97075"/>
          <c:h val="0.7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3'!$B$50</c:f>
              <c:strCache>
                <c:ptCount val="1"/>
                <c:pt idx="0">
                  <c:v>Area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3'!$A$51:$A$67</c:f>
              <c:strCache/>
            </c:strRef>
          </c:cat>
          <c:val>
            <c:numRef>
              <c:f>'Figure 3'!$D$51:$D$67</c:f>
              <c:numCache/>
            </c:numRef>
          </c:val>
        </c:ser>
        <c:overlap val="-27"/>
        <c:gapWidth val="219"/>
        <c:axId val="50704540"/>
        <c:axId val="53687677"/>
      </c:barChart>
      <c:catAx>
        <c:axId val="50704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87677"/>
        <c:crosses val="autoZero"/>
        <c:auto val="1"/>
        <c:lblOffset val="100"/>
        <c:noMultiLvlLbl val="0"/>
      </c:catAx>
      <c:valAx>
        <c:axId val="5368767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070454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vineyard holdings and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vineyard area by vineyard size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total, EU, 2020)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975"/>
          <c:w val="0.97075"/>
          <c:h val="0.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4'!$B$47</c:f>
              <c:strCache>
                <c:ptCount val="1"/>
                <c:pt idx="0">
                  <c:v>Hectares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4'!$C$46:$I$46</c:f>
              <c:strCache/>
            </c:strRef>
          </c:cat>
          <c:val>
            <c:numRef>
              <c:f>'Figure 4'!$C$47:$I$47</c:f>
              <c:numCache/>
            </c:numRef>
          </c:val>
        </c:ser>
        <c:ser>
          <c:idx val="1"/>
          <c:order val="1"/>
          <c:tx>
            <c:strRef>
              <c:f>'Figure 4'!$B$48</c:f>
              <c:strCache>
                <c:ptCount val="1"/>
                <c:pt idx="0">
                  <c:v>Holdings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4'!$C$46:$I$46</c:f>
              <c:strCache/>
            </c:strRef>
          </c:cat>
          <c:val>
            <c:numRef>
              <c:f>'Figure 4'!$C$48:$I$48</c:f>
              <c:numCache/>
            </c:numRef>
          </c:val>
        </c:ser>
        <c:overlap val="-27"/>
        <c:gapWidth val="219"/>
        <c:axId val="13427046"/>
        <c:axId val="53734551"/>
      </c:barChart>
      <c:catAx>
        <c:axId val="13427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3734551"/>
        <c:crosses val="autoZero"/>
        <c:auto val="1"/>
        <c:lblOffset val="100"/>
        <c:noMultiLvlLbl val="0"/>
      </c:catAx>
      <c:valAx>
        <c:axId val="5373455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342704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9"/>
          <c:y val="0.84425"/>
          <c:w val="0.202"/>
          <c:h val="0.04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Area of vineyards by main vine varieties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total, 2020)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3"/>
          <c:w val="0.97075"/>
          <c:h val="0.6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5'!$B$56</c:f>
              <c:strCache>
                <c:ptCount val="1"/>
                <c:pt idx="0">
                  <c:v>White varieties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5'!$A$57:$A$73</c:f>
              <c:strCache/>
            </c:strRef>
          </c:cat>
          <c:val>
            <c:numRef>
              <c:f>'Figure 5'!$B$57:$B$73</c:f>
              <c:numCache/>
            </c:numRef>
          </c:val>
        </c:ser>
        <c:ser>
          <c:idx val="1"/>
          <c:order val="1"/>
          <c:tx>
            <c:strRef>
              <c:f>'Figure 5'!$C$56</c:f>
              <c:strCache>
                <c:ptCount val="1"/>
                <c:pt idx="0">
                  <c:v>Red varieties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5'!$A$57:$A$73</c:f>
              <c:strCache/>
            </c:strRef>
          </c:cat>
          <c:val>
            <c:numRef>
              <c:f>'Figure 5'!$C$57:$C$73</c:f>
              <c:numCache/>
            </c:numRef>
          </c:val>
        </c:ser>
        <c:ser>
          <c:idx val="2"/>
          <c:order val="2"/>
          <c:tx>
            <c:strRef>
              <c:f>'Figure 5'!$D$56</c:f>
              <c:strCache>
                <c:ptCount val="1"/>
                <c:pt idx="0">
                  <c:v>Other colour varieties 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5'!$A$57:$A$73</c:f>
              <c:strCache/>
            </c:strRef>
          </c:cat>
          <c:val>
            <c:numRef>
              <c:f>'Figure 5'!$D$57:$D$73</c:f>
              <c:numCache/>
            </c:numRef>
          </c:val>
        </c:ser>
        <c:overlap val="100"/>
        <c:axId val="13848912"/>
        <c:axId val="57531345"/>
      </c:barChart>
      <c:catAx>
        <c:axId val="13848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31345"/>
        <c:crosses val="autoZero"/>
        <c:auto val="1"/>
        <c:lblOffset val="100"/>
        <c:noMultiLvlLbl val="0"/>
      </c:catAx>
      <c:valAx>
        <c:axId val="57531345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3848912"/>
        <c:crosses val="autoZero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15"/>
          <c:y val="0.79475"/>
          <c:w val="0.51675"/>
          <c:h val="0.03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Area of main varieties by age group of vines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total vine area, 2020)</a:t>
            </a:r>
          </a:p>
        </c:rich>
      </c:tx>
      <c:layout>
        <c:manualLayout>
          <c:xMode val="edge"/>
          <c:yMode val="edge"/>
          <c:x val="0.0052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4825"/>
          <c:w val="0.92825"/>
          <c:h val="0.38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6'!$B$52</c:f>
              <c:strCache>
                <c:ptCount val="1"/>
                <c:pt idx="0">
                  <c:v>&lt; 3 years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6'!$A$53:$A$69</c:f>
              <c:strCache/>
            </c:strRef>
          </c:cat>
          <c:val>
            <c:numRef>
              <c:f>'Figure 6'!$B$53:$B$69</c:f>
              <c:numCache/>
            </c:numRef>
          </c:val>
        </c:ser>
        <c:ser>
          <c:idx val="1"/>
          <c:order val="1"/>
          <c:tx>
            <c:strRef>
              <c:f>'Figure 6'!$C$52</c:f>
              <c:strCache>
                <c:ptCount val="1"/>
                <c:pt idx="0">
                  <c:v>3 to 9 years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6'!$A$53:$A$69</c:f>
              <c:strCache/>
            </c:strRef>
          </c:cat>
          <c:val>
            <c:numRef>
              <c:f>'Figure 6'!$C$53:$C$69</c:f>
              <c:numCache/>
            </c:numRef>
          </c:val>
        </c:ser>
        <c:ser>
          <c:idx val="2"/>
          <c:order val="2"/>
          <c:tx>
            <c:strRef>
              <c:f>'Figure 6'!$D$52</c:f>
              <c:strCache>
                <c:ptCount val="1"/>
                <c:pt idx="0">
                  <c:v>10 to 29 years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6'!$A$53:$A$69</c:f>
              <c:strCache/>
            </c:strRef>
          </c:cat>
          <c:val>
            <c:numRef>
              <c:f>'Figure 6'!$D$53:$D$69</c:f>
              <c:numCache/>
            </c:numRef>
          </c:val>
        </c:ser>
        <c:ser>
          <c:idx val="3"/>
          <c:order val="3"/>
          <c:tx>
            <c:strRef>
              <c:f>'Figure 6'!$E$52</c:f>
              <c:strCache>
                <c:ptCount val="1"/>
                <c:pt idx="0">
                  <c:v>&gt;= 30 years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6'!$A$53:$A$69</c:f>
              <c:strCache/>
            </c:strRef>
          </c:cat>
          <c:val>
            <c:numRef>
              <c:f>'Figure 6'!$E$53:$E$69</c:f>
              <c:numCache/>
            </c:numRef>
          </c:val>
        </c:ser>
        <c:overlap val="100"/>
        <c:gapWidth val="55"/>
        <c:axId val="48020058"/>
        <c:axId val="29527339"/>
      </c:barChart>
      <c:catAx>
        <c:axId val="48020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27339"/>
        <c:crosses val="autoZero"/>
        <c:auto val="1"/>
        <c:lblOffset val="100"/>
        <c:noMultiLvlLbl val="0"/>
      </c:catAx>
      <c:valAx>
        <c:axId val="29527339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8020058"/>
        <c:crosses val="autoZero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125"/>
          <c:y val="0.74775"/>
          <c:w val="0.4975"/>
          <c:h val="0.04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Area of vineyards by type of production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total, 2020)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675"/>
          <c:y val="0.136"/>
          <c:w val="0.91625"/>
          <c:h val="0.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7'!$C$55</c:f>
              <c:strCache>
                <c:ptCount val="1"/>
                <c:pt idx="0">
                  <c:v>PDO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7'!$B$56:$B$73</c:f>
              <c:strCache/>
            </c:strRef>
          </c:cat>
          <c:val>
            <c:numRef>
              <c:f>'Figure 7'!$C$56:$C$73</c:f>
              <c:numCache/>
            </c:numRef>
          </c:val>
        </c:ser>
        <c:ser>
          <c:idx val="1"/>
          <c:order val="1"/>
          <c:tx>
            <c:strRef>
              <c:f>'Figure 7'!$D$55</c:f>
              <c:strCache>
                <c:ptCount val="1"/>
                <c:pt idx="0">
                  <c:v>PGI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7'!$B$56:$B$73</c:f>
              <c:strCache/>
            </c:strRef>
          </c:cat>
          <c:val>
            <c:numRef>
              <c:f>'Figure 7'!$D$56:$D$73</c:f>
              <c:numCache/>
            </c:numRef>
          </c:val>
        </c:ser>
        <c:ser>
          <c:idx val="2"/>
          <c:order val="2"/>
          <c:tx>
            <c:strRef>
              <c:f>'Figure 7'!$E$55</c:f>
              <c:strCache>
                <c:ptCount val="1"/>
                <c:pt idx="0">
                  <c:v>Table wine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7'!$B$56:$B$73</c:f>
              <c:strCache/>
            </c:strRef>
          </c:cat>
          <c:val>
            <c:numRef>
              <c:f>'Figure 7'!$E$56:$E$73</c:f>
              <c:numCache/>
            </c:numRef>
          </c:val>
        </c:ser>
        <c:ser>
          <c:idx val="3"/>
          <c:order val="3"/>
          <c:tx>
            <c:strRef>
              <c:f>'Figure 7'!$F$55</c:f>
              <c:strCache>
                <c:ptCount val="1"/>
                <c:pt idx="0">
                  <c:v>Dual purpose (vines)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7'!$B$56:$B$73</c:f>
              <c:strCache/>
            </c:strRef>
          </c:cat>
          <c:val>
            <c:numRef>
              <c:f>'Figure 7'!$F$56:$F$73</c:f>
              <c:numCache/>
            </c:numRef>
          </c:val>
        </c:ser>
        <c:ser>
          <c:idx val="4"/>
          <c:order val="4"/>
          <c:tx>
            <c:strRef>
              <c:f>'Figure 7'!$G$55</c:f>
              <c:strCache>
                <c:ptCount val="1"/>
                <c:pt idx="0">
                  <c:v>Raisins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7'!$B$56:$B$73</c:f>
              <c:strCache/>
            </c:strRef>
          </c:cat>
          <c:val>
            <c:numRef>
              <c:f>'Figure 7'!$G$56:$G$73</c:f>
              <c:numCache/>
            </c:numRef>
          </c:val>
        </c:ser>
        <c:ser>
          <c:idx val="5"/>
          <c:order val="5"/>
          <c:tx>
            <c:strRef>
              <c:f>'Figure 7'!$H$55</c:f>
              <c:strCache>
                <c:ptCount val="1"/>
                <c:pt idx="0">
                  <c:v>Other vines (¹)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7'!$B$56:$B$73</c:f>
              <c:strCache/>
            </c:strRef>
          </c:cat>
          <c:val>
            <c:numRef>
              <c:f>'Figure 7'!$H$56:$H$73</c:f>
              <c:numCache/>
            </c:numRef>
          </c:val>
        </c:ser>
        <c:overlap val="100"/>
        <c:axId val="64419460"/>
        <c:axId val="42904229"/>
      </c:barChart>
      <c:catAx>
        <c:axId val="64419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04229"/>
        <c:crosses val="autoZero"/>
        <c:auto val="1"/>
        <c:lblOffset val="100"/>
        <c:noMultiLvlLbl val="0"/>
      </c:catAx>
      <c:valAx>
        <c:axId val="42904229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4419460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15"/>
          <c:y val="0.762"/>
          <c:w val="0.677"/>
          <c:h val="0.04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Changes in the number of vineyard holdings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 change, 2015 - 2020)</a:t>
            </a:r>
          </a:p>
        </c:rich>
      </c:tx>
      <c:layout>
        <c:manualLayout>
          <c:xMode val="edge"/>
          <c:yMode val="edge"/>
          <c:x val="0.00525"/>
          <c:y val="0.01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5"/>
          <c:y val="0.15625"/>
          <c:w val="0.95675"/>
          <c:h val="0.62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dPt>
          <c:dPt>
            <c:idx val="8"/>
            <c:invertIfNegative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'Figures 8&amp;9'!$B$84:$B$100</c:f>
              <c:strCache/>
            </c:strRef>
          </c:cat>
          <c:val>
            <c:numRef>
              <c:f>'Figures 8&amp;9'!$C$84:$C$100</c:f>
              <c:numCache/>
            </c:numRef>
          </c:val>
        </c:ser>
        <c:axId val="50593742"/>
        <c:axId val="52690495"/>
      </c:barChart>
      <c:catAx>
        <c:axId val="505937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2690495"/>
        <c:crosses val="autoZero"/>
        <c:auto val="1"/>
        <c:lblOffset val="100"/>
        <c:noMultiLvlLbl val="0"/>
      </c:catAx>
      <c:valAx>
        <c:axId val="52690495"/>
        <c:scaling>
          <c:orientation val="minMax"/>
          <c:max val="2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0593742"/>
        <c:crosses val="max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Changes in the area under vines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change, 2015 - 2020)</a:t>
            </a:r>
          </a:p>
        </c:rich>
      </c:tx>
      <c:layout>
        <c:manualLayout>
          <c:xMode val="edge"/>
          <c:yMode val="edge"/>
          <c:x val="0.00525"/>
          <c:y val="0.016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5"/>
          <c:y val="0.15625"/>
          <c:w val="0.95675"/>
          <c:h val="0.62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'Figures 8&amp;9'!$D$84:$D$100</c:f>
              <c:strCache/>
            </c:strRef>
          </c:cat>
          <c:val>
            <c:numRef>
              <c:f>'Figures 8&amp;9'!$E$84:$E$100</c:f>
              <c:numCache/>
            </c:numRef>
          </c:val>
        </c:ser>
        <c:axId val="4452408"/>
        <c:axId val="40071673"/>
      </c:barChart>
      <c:catAx>
        <c:axId val="44524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0071673"/>
        <c:crosses val="autoZero"/>
        <c:auto val="1"/>
        <c:lblOffset val="100"/>
        <c:noMultiLvlLbl val="0"/>
      </c:catAx>
      <c:valAx>
        <c:axId val="40071673"/>
        <c:scaling>
          <c:orientation val="minMax"/>
          <c:min val="-5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452408"/>
        <c:crosses val="max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143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 Eurostat (online data code vit_t1)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Ranked on the share of "white" variety. </a:t>
          </a:r>
        </a:p>
        <a:p>
          <a:r>
            <a:rPr lang="en-GB" sz="1200">
              <a:latin typeface="Arial" panose="020B0604020202020204" pitchFamily="34" charset="0"/>
            </a:rPr>
            <a:t>Breakdown provided only when the total area of a single variety is of at least 500 ha.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 Região Autonoma dos Açores (PT20) and Regioão Autónoma da Madeira (PT30): not included.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 Eurostat (online data code vit_t4)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66675</xdr:rowOff>
    </xdr:from>
    <xdr:to>
      <xdr:col>12</xdr:col>
      <xdr:colOff>428625</xdr:colOff>
      <xdr:row>41</xdr:row>
      <xdr:rowOff>85725</xdr:rowOff>
    </xdr:to>
    <xdr:graphicFrame macro="">
      <xdr:nvGraphicFramePr>
        <xdr:cNvPr id="3" name="Chart 2"/>
        <xdr:cNvGraphicFramePr/>
      </xdr:nvGraphicFramePr>
      <xdr:xfrm>
        <a:off x="323850" y="66675"/>
        <a:ext cx="9525000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0.82275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057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Member States ranked on the share of vineyard area aged 30 years or older.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Breakdown provided only when the total area of a single variety is of at least 500 ha.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 Região Autonoma dos Açores (PT20) and Regioão Autónoma da Madeira (PT30): not included.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 Eurostat (online data code vit_t4)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47625</xdr:rowOff>
    </xdr:from>
    <xdr:to>
      <xdr:col>15</xdr:col>
      <xdr:colOff>142875</xdr:colOff>
      <xdr:row>33</xdr:row>
      <xdr:rowOff>104775</xdr:rowOff>
    </xdr:to>
    <xdr:graphicFrame macro="">
      <xdr:nvGraphicFramePr>
        <xdr:cNvPr id="2" name="Chart 1"/>
        <xdr:cNvGraphicFramePr/>
      </xdr:nvGraphicFramePr>
      <xdr:xfrm>
        <a:off x="381000" y="200025"/>
        <a:ext cx="95250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829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Ranked by the share of "PDO". PDO: protected designation of origin. PGI: protected geographical indication.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'Other vines' includes vines to produce material for the vegetative propagation of vines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     and other vines not elsewhere classified. 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 Eurostat (online data code vit_t1)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47625</xdr:rowOff>
    </xdr:from>
    <xdr:to>
      <xdr:col>14</xdr:col>
      <xdr:colOff>95250</xdr:colOff>
      <xdr:row>38</xdr:row>
      <xdr:rowOff>114300</xdr:rowOff>
    </xdr:to>
    <xdr:graphicFrame macro="">
      <xdr:nvGraphicFramePr>
        <xdr:cNvPr id="3" name="Chart 2"/>
        <xdr:cNvGraphicFramePr/>
      </xdr:nvGraphicFramePr>
      <xdr:xfrm>
        <a:off x="371475" y="200025"/>
        <a:ext cx="95250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0.888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38100" y="4181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(1) in 2020: change in data source and coverage.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 Eurostat (online codes vit_t1)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0.88625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4152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(1) in 2020: change in data source and coverage.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 Eurostat (online codes vit_t1)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104775</xdr:rowOff>
    </xdr:from>
    <xdr:to>
      <xdr:col>16</xdr:col>
      <xdr:colOff>47625</xdr:colOff>
      <xdr:row>31</xdr:row>
      <xdr:rowOff>95250</xdr:rowOff>
    </xdr:to>
    <xdr:graphicFrame macro="">
      <xdr:nvGraphicFramePr>
        <xdr:cNvPr id="8" name="Chart 7"/>
        <xdr:cNvGraphicFramePr/>
      </xdr:nvGraphicFramePr>
      <xdr:xfrm>
        <a:off x="371475" y="104775"/>
        <a:ext cx="95250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57150</xdr:colOff>
      <xdr:row>0</xdr:row>
      <xdr:rowOff>133350</xdr:rowOff>
    </xdr:from>
    <xdr:to>
      <xdr:col>31</xdr:col>
      <xdr:colOff>438150</xdr:colOff>
      <xdr:row>31</xdr:row>
      <xdr:rowOff>104775</xdr:rowOff>
    </xdr:to>
    <xdr:graphicFrame macro="">
      <xdr:nvGraphicFramePr>
        <xdr:cNvPr id="9" name="Chart 8"/>
        <xdr:cNvGraphicFramePr/>
      </xdr:nvGraphicFramePr>
      <xdr:xfrm>
        <a:off x="9906000" y="133350"/>
        <a:ext cx="9525000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28575</xdr:rowOff>
    </xdr:from>
    <xdr:to>
      <xdr:col>12</xdr:col>
      <xdr:colOff>419100</xdr:colOff>
      <xdr:row>36</xdr:row>
      <xdr:rowOff>114300</xdr:rowOff>
    </xdr:to>
    <xdr:graphicFrame macro="">
      <xdr:nvGraphicFramePr>
        <xdr:cNvPr id="2" name="Chart 1"/>
        <xdr:cNvGraphicFramePr/>
      </xdr:nvGraphicFramePr>
      <xdr:xfrm>
        <a:off x="361950" y="180975"/>
        <a:ext cx="95250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571500</xdr:colOff>
      <xdr:row>18</xdr:row>
      <xdr:rowOff>9525</xdr:rowOff>
    </xdr:from>
    <xdr:to>
      <xdr:col>6</xdr:col>
      <xdr:colOff>419100</xdr:colOff>
      <xdr:row>21</xdr:row>
      <xdr:rowOff>142875</xdr:rowOff>
    </xdr:to>
    <xdr:sp macro="" textlink="">
      <xdr:nvSpPr>
        <xdr:cNvPr id="3" name="TextBox 2"/>
        <xdr:cNvSpPr txBox="1"/>
      </xdr:nvSpPr>
      <xdr:spPr>
        <a:xfrm>
          <a:off x="4600575" y="2752725"/>
          <a:ext cx="157162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EU total</a:t>
          </a:r>
          <a:endParaRPr lang="en-GB" sz="10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000" b="0">
              <a:latin typeface="Arial" panose="020B0604020202020204" pitchFamily="34" charset="0"/>
              <a:cs typeface="Arial" panose="020B0604020202020204" pitchFamily="34" charset="0"/>
            </a:rPr>
            <a:t>3.2 million ha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27</xdr:row>
      <xdr:rowOff>0</xdr:rowOff>
    </xdr:from>
    <xdr:to>
      <xdr:col>12</xdr:col>
      <xdr:colOff>676275</xdr:colOff>
      <xdr:row>93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5143500"/>
          <a:ext cx="7115175" cy="10058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819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 Eurostat (online data code vit_t1)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104775</xdr:rowOff>
    </xdr:from>
    <xdr:to>
      <xdr:col>16</xdr:col>
      <xdr:colOff>133350</xdr:colOff>
      <xdr:row>34</xdr:row>
      <xdr:rowOff>19050</xdr:rowOff>
    </xdr:to>
    <xdr:graphicFrame macro="">
      <xdr:nvGraphicFramePr>
        <xdr:cNvPr id="2" name="Chart 1"/>
        <xdr:cNvGraphicFramePr/>
      </xdr:nvGraphicFramePr>
      <xdr:xfrm>
        <a:off x="285750" y="104775"/>
        <a:ext cx="952500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486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 Eurostat (online data code vit_t1)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19050</xdr:rowOff>
    </xdr:from>
    <xdr:to>
      <xdr:col>14</xdr:col>
      <xdr:colOff>485775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314325" y="171450"/>
        <a:ext cx="95250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91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 (online data code vit_t2)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28575</xdr:rowOff>
    </xdr:from>
    <xdr:to>
      <xdr:col>16</xdr:col>
      <xdr:colOff>133350</xdr:colOff>
      <xdr:row>35</xdr:row>
      <xdr:rowOff>76200</xdr:rowOff>
    </xdr:to>
    <xdr:graphicFrame macro="">
      <xdr:nvGraphicFramePr>
        <xdr:cNvPr id="2" name="Chart 1"/>
        <xdr:cNvGraphicFramePr/>
      </xdr:nvGraphicFramePr>
      <xdr:xfrm>
        <a:off x="361950" y="409575"/>
        <a:ext cx="9525000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  <pageSetUpPr fitToPage="1"/>
  </sheetPr>
  <dimension ref="A24:K76"/>
  <sheetViews>
    <sheetView showGridLines="0" tabSelected="1" workbookViewId="0" topLeftCell="A1"/>
  </sheetViews>
  <sheetFormatPr defaultColWidth="8.8515625" defaultRowHeight="15"/>
  <cols>
    <col min="1" max="1" width="15.00390625" style="1" customWidth="1"/>
    <col min="2" max="2" width="18.28125" style="1" customWidth="1"/>
    <col min="3" max="3" width="11.140625" style="1" customWidth="1"/>
    <col min="4" max="4" width="16.00390625" style="1" customWidth="1"/>
    <col min="5" max="5" width="17.00390625" style="1" bestFit="1" customWidth="1"/>
    <col min="6" max="8" width="8.8515625" style="1" customWidth="1"/>
    <col min="9" max="9" width="11.421875" style="1" customWidth="1"/>
    <col min="10" max="16384" width="8.8515625" style="1" customWidth="1"/>
  </cols>
  <sheetData>
    <row r="1" ht="12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spans="2:6" ht="12">
      <c r="B24" s="16"/>
      <c r="C24" s="16"/>
      <c r="D24" s="16"/>
      <c r="E24" s="16"/>
      <c r="F24" s="16"/>
    </row>
    <row r="25" spans="2:5" ht="12">
      <c r="B25" s="9"/>
      <c r="C25" s="17"/>
      <c r="D25" s="17"/>
      <c r="E25" s="17"/>
    </row>
    <row r="26" ht="12"/>
    <row r="27" ht="12">
      <c r="B27" s="3"/>
    </row>
    <row r="28" ht="12">
      <c r="B28" s="2"/>
    </row>
    <row r="29" ht="12">
      <c r="B29" s="3"/>
    </row>
    <row r="30" ht="12"/>
    <row r="31" ht="12"/>
    <row r="32" ht="12"/>
    <row r="33" ht="12"/>
    <row r="34" ht="12"/>
    <row r="35" ht="12"/>
    <row r="36" ht="12"/>
    <row r="37" ht="12"/>
    <row r="41" ht="15">
      <c r="A41" s="13" t="s">
        <v>454</v>
      </c>
    </row>
    <row r="42" ht="15">
      <c r="A42" s="12" t="s">
        <v>455</v>
      </c>
    </row>
    <row r="43" ht="15">
      <c r="A43" s="3" t="s">
        <v>64</v>
      </c>
    </row>
    <row r="45" ht="15">
      <c r="A45" s="11" t="s">
        <v>366</v>
      </c>
    </row>
    <row r="46" ht="15">
      <c r="A46" s="1" t="s">
        <v>369</v>
      </c>
    </row>
    <row r="53" spans="1:5" ht="15">
      <c r="A53" s="78"/>
      <c r="B53" s="34"/>
      <c r="D53" s="11"/>
      <c r="E53" s="11"/>
    </row>
    <row r="54" spans="1:5" ht="15">
      <c r="A54" s="68" t="s">
        <v>368</v>
      </c>
      <c r="B54" s="18"/>
      <c r="D54" s="11"/>
      <c r="E54" s="11"/>
    </row>
    <row r="55" spans="1:11" ht="15">
      <c r="A55" s="73"/>
      <c r="B55" s="74">
        <v>2020</v>
      </c>
      <c r="C55" s="30"/>
      <c r="D55" s="11"/>
      <c r="E55" s="11"/>
      <c r="F55" s="59"/>
      <c r="G55" s="134"/>
      <c r="I55" s="66"/>
      <c r="J55" s="64"/>
      <c r="K55" s="19"/>
    </row>
    <row r="56" spans="1:10" ht="15">
      <c r="A56" s="69" t="s">
        <v>2</v>
      </c>
      <c r="B56" s="70">
        <v>910859</v>
      </c>
      <c r="C56" s="32"/>
      <c r="D56" s="11"/>
      <c r="E56" s="11"/>
      <c r="F56" s="135"/>
      <c r="G56" s="136"/>
      <c r="I56" s="66"/>
      <c r="J56" s="64"/>
    </row>
    <row r="57" spans="1:10" ht="15">
      <c r="A57" s="71" t="s">
        <v>3</v>
      </c>
      <c r="B57" s="72">
        <v>792565</v>
      </c>
      <c r="C57" s="32"/>
      <c r="D57" s="11"/>
      <c r="E57" s="11"/>
      <c r="F57" s="135"/>
      <c r="G57" s="136"/>
      <c r="I57" s="66"/>
      <c r="J57" s="64"/>
    </row>
    <row r="58" spans="1:10" ht="15">
      <c r="A58" s="71" t="s">
        <v>4</v>
      </c>
      <c r="B58" s="72">
        <v>688985</v>
      </c>
      <c r="C58" s="32"/>
      <c r="D58" s="11"/>
      <c r="E58" s="11"/>
      <c r="F58" s="106"/>
      <c r="G58" s="136"/>
      <c r="I58" s="66"/>
      <c r="J58" s="64"/>
    </row>
    <row r="59" spans="1:10" ht="15">
      <c r="A59" s="71" t="s">
        <v>11</v>
      </c>
      <c r="B59" s="72">
        <v>180683</v>
      </c>
      <c r="C59" s="32"/>
      <c r="D59" s="11"/>
      <c r="E59" s="11"/>
      <c r="F59" s="135"/>
      <c r="G59" s="136"/>
      <c r="I59" s="66"/>
      <c r="J59" s="64"/>
    </row>
    <row r="60" spans="1:10" ht="15">
      <c r="A60" s="71" t="s">
        <v>10</v>
      </c>
      <c r="B60" s="72">
        <v>173254</v>
      </c>
      <c r="C60" s="32"/>
      <c r="D60" s="11"/>
      <c r="E60" s="11"/>
      <c r="F60" s="135"/>
      <c r="G60" s="136"/>
      <c r="I60" s="66"/>
      <c r="J60" s="64"/>
    </row>
    <row r="61" spans="1:10" ht="15">
      <c r="A61" s="71" t="s">
        <v>60</v>
      </c>
      <c r="B61" s="72">
        <v>103554</v>
      </c>
      <c r="C61" s="32"/>
      <c r="D61" s="11"/>
      <c r="E61" s="11"/>
      <c r="F61" s="135"/>
      <c r="G61" s="136"/>
      <c r="I61" s="66"/>
      <c r="J61" s="64"/>
    </row>
    <row r="62" spans="1:10" ht="15">
      <c r="A62" s="71" t="s">
        <v>1</v>
      </c>
      <c r="B62" s="72">
        <v>103058</v>
      </c>
      <c r="C62" s="32"/>
      <c r="D62" s="11"/>
      <c r="E62" s="11"/>
      <c r="F62" s="135"/>
      <c r="G62" s="136"/>
      <c r="I62" s="66"/>
      <c r="J62" s="64"/>
    </row>
    <row r="63" spans="1:10" ht="12.75" thickBot="1">
      <c r="A63" s="158" t="s">
        <v>72</v>
      </c>
      <c r="B63" s="159">
        <v>241655</v>
      </c>
      <c r="C63" s="32"/>
      <c r="D63" s="11"/>
      <c r="E63" s="11"/>
      <c r="F63" s="106"/>
      <c r="G63" s="136"/>
      <c r="I63" s="66"/>
      <c r="J63" s="64"/>
    </row>
    <row r="64" spans="1:10" ht="12.75" thickTop="1">
      <c r="A64" s="156" t="s">
        <v>7</v>
      </c>
      <c r="B64" s="157">
        <v>62108</v>
      </c>
      <c r="D64" s="11"/>
      <c r="E64" s="11"/>
      <c r="F64" s="135"/>
      <c r="G64" s="137"/>
      <c r="I64" s="66"/>
      <c r="J64" s="64"/>
    </row>
    <row r="65" spans="1:10" ht="15">
      <c r="A65" s="71" t="s">
        <v>0</v>
      </c>
      <c r="B65" s="72">
        <v>60169</v>
      </c>
      <c r="D65" s="11"/>
      <c r="E65" s="11"/>
      <c r="F65" s="135"/>
      <c r="G65" s="137"/>
      <c r="I65" s="66"/>
      <c r="J65" s="64"/>
    </row>
    <row r="66" spans="1:10" ht="15">
      <c r="A66" s="71" t="s">
        <v>9</v>
      </c>
      <c r="B66" s="72">
        <v>46273</v>
      </c>
      <c r="D66" s="11"/>
      <c r="E66" s="11"/>
      <c r="F66" s="135"/>
      <c r="G66" s="137"/>
      <c r="I66" s="66"/>
      <c r="J66" s="64"/>
    </row>
    <row r="67" spans="1:10" ht="15">
      <c r="A67" s="71" t="s">
        <v>370</v>
      </c>
      <c r="B67" s="72">
        <v>18099</v>
      </c>
      <c r="D67" s="11"/>
      <c r="E67" s="11"/>
      <c r="F67" s="135"/>
      <c r="G67" s="137"/>
      <c r="I67" s="66"/>
      <c r="J67" s="64"/>
    </row>
    <row r="68" spans="1:10" ht="15">
      <c r="A68" s="71" t="s">
        <v>15</v>
      </c>
      <c r="B68" s="72">
        <v>17628</v>
      </c>
      <c r="D68" s="11"/>
      <c r="E68" s="11"/>
      <c r="F68" s="135"/>
      <c r="G68" s="137"/>
      <c r="I68" s="66"/>
      <c r="J68" s="64"/>
    </row>
    <row r="69" spans="1:10" ht="15">
      <c r="A69" s="71" t="s">
        <v>23</v>
      </c>
      <c r="B69" s="72">
        <v>15363</v>
      </c>
      <c r="D69" s="11"/>
      <c r="E69" s="11"/>
      <c r="F69" s="135"/>
      <c r="G69" s="137"/>
      <c r="I69" s="66"/>
      <c r="J69" s="64"/>
    </row>
    <row r="70" spans="1:10" ht="15">
      <c r="A70" s="71" t="s">
        <v>12</v>
      </c>
      <c r="B70" s="72">
        <v>13108</v>
      </c>
      <c r="D70" s="11"/>
      <c r="E70" s="11"/>
      <c r="F70" s="135"/>
      <c r="G70" s="137"/>
      <c r="I70" s="66"/>
      <c r="J70" s="64"/>
    </row>
    <row r="71" spans="1:10" ht="15">
      <c r="A71" s="71" t="s">
        <v>5</v>
      </c>
      <c r="B71" s="72">
        <v>7613</v>
      </c>
      <c r="D71" s="11"/>
      <c r="E71" s="11"/>
      <c r="F71" s="135"/>
      <c r="G71" s="137"/>
      <c r="I71" s="66"/>
      <c r="J71" s="64"/>
    </row>
    <row r="72" spans="1:10" ht="15">
      <c r="A72" s="160" t="s">
        <v>6</v>
      </c>
      <c r="B72" s="161">
        <v>1294</v>
      </c>
      <c r="D72" s="11"/>
      <c r="E72" s="11"/>
      <c r="F72" s="135"/>
      <c r="G72" s="137"/>
      <c r="I72" s="34"/>
      <c r="J72" s="39"/>
    </row>
    <row r="73" spans="1:6" ht="15">
      <c r="A73" s="133"/>
      <c r="B73" s="39"/>
      <c r="F73" s="106"/>
    </row>
    <row r="74" spans="4:5" ht="15">
      <c r="D74" s="11"/>
      <c r="E74" s="40"/>
    </row>
    <row r="76" ht="15">
      <c r="A76" s="11"/>
    </row>
  </sheetData>
  <printOptions/>
  <pageMargins left="0.7" right="0.7" top="0.75" bottom="0.75" header="0.3" footer="0.3"/>
  <pageSetup fitToHeight="1" fitToWidth="1" horizontalDpi="600" verticalDpi="600" orientation="portrait" paperSize="9" scale="2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  <pageSetUpPr fitToPage="1"/>
  </sheetPr>
  <dimension ref="A1:BD75"/>
  <sheetViews>
    <sheetView showGridLines="0" workbookViewId="0" topLeftCell="A1"/>
  </sheetViews>
  <sheetFormatPr defaultColWidth="8.8515625" defaultRowHeight="15"/>
  <cols>
    <col min="1" max="1" width="8.8515625" style="1" customWidth="1"/>
    <col min="2" max="2" width="13.8515625" style="1" customWidth="1"/>
    <col min="3" max="4" width="10.421875" style="1" bestFit="1" customWidth="1"/>
    <col min="5" max="5" width="9.421875" style="1" bestFit="1" customWidth="1"/>
    <col min="6" max="8" width="10.421875" style="1" bestFit="1" customWidth="1"/>
    <col min="9" max="9" width="9.421875" style="1" bestFit="1" customWidth="1"/>
    <col min="10" max="10" width="9.28125" style="1" bestFit="1" customWidth="1"/>
    <col min="11" max="11" width="10.421875" style="1" bestFit="1" customWidth="1"/>
    <col min="12" max="12" width="13.7109375" style="1" customWidth="1"/>
    <col min="13" max="13" width="11.00390625" style="1" customWidth="1"/>
    <col min="14" max="27" width="8.8515625" style="1" customWidth="1"/>
    <col min="28" max="28" width="9.421875" style="1" bestFit="1" customWidth="1"/>
    <col min="29" max="16384" width="8.8515625" style="1" customWidth="1"/>
  </cols>
  <sheetData>
    <row r="1" ht="12">
      <c r="B1" s="13"/>
    </row>
    <row r="2" ht="12">
      <c r="B2" s="7"/>
    </row>
    <row r="3" ht="12">
      <c r="B3" s="13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 customHeight="1"/>
    <row r="41" spans="2:12" ht="12" customHeight="1"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</row>
    <row r="42" spans="1:12" ht="12" customHeight="1">
      <c r="A42" s="13" t="s">
        <v>470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</row>
    <row r="43" spans="1:12" ht="12" customHeight="1">
      <c r="A43" s="7" t="s">
        <v>466</v>
      </c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</row>
    <row r="44" spans="2:12" ht="12" customHeight="1"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</row>
    <row r="45" spans="1:56" ht="12" customHeight="1">
      <c r="A45" s="238" t="s">
        <v>214</v>
      </c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107"/>
      <c r="M45" s="38"/>
      <c r="N45" s="190"/>
      <c r="O45" s="189"/>
      <c r="P45" s="189"/>
      <c r="Q45" s="189"/>
      <c r="R45" s="189"/>
      <c r="S45" s="189"/>
      <c r="T45" s="190"/>
      <c r="U45" s="190"/>
      <c r="V45" s="189"/>
      <c r="W45" s="190"/>
      <c r="X45" s="190"/>
      <c r="Y45" s="34"/>
      <c r="Z45" s="34"/>
      <c r="AA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</row>
    <row r="46" spans="1:11" ht="15">
      <c r="A46" s="223" t="s">
        <v>469</v>
      </c>
      <c r="B46" s="238"/>
      <c r="C46" s="238"/>
      <c r="D46" s="238"/>
      <c r="E46" s="238"/>
      <c r="F46" s="238"/>
      <c r="G46" s="238"/>
      <c r="H46" s="238"/>
      <c r="I46" s="238"/>
      <c r="J46" s="238"/>
      <c r="K46" s="36"/>
    </row>
    <row r="47" ht="15">
      <c r="A47" s="1" t="s">
        <v>66</v>
      </c>
    </row>
    <row r="49" ht="15">
      <c r="A49" s="11" t="s">
        <v>53</v>
      </c>
    </row>
    <row r="50" ht="15">
      <c r="A50" s="1" t="s">
        <v>377</v>
      </c>
    </row>
    <row r="54" spans="2:8" ht="15">
      <c r="B54" s="11"/>
      <c r="C54" s="79" t="s">
        <v>24</v>
      </c>
      <c r="D54" s="79" t="s">
        <v>25</v>
      </c>
      <c r="E54" s="79" t="s">
        <v>43</v>
      </c>
      <c r="F54" s="79" t="s">
        <v>44</v>
      </c>
      <c r="G54" s="79" t="s">
        <v>45</v>
      </c>
      <c r="H54" s="79" t="s">
        <v>46</v>
      </c>
    </row>
    <row r="55" spans="2:8" ht="36">
      <c r="B55" s="5"/>
      <c r="C55" s="5" t="s">
        <v>56</v>
      </c>
      <c r="D55" s="5" t="s">
        <v>57</v>
      </c>
      <c r="E55" s="5" t="s">
        <v>47</v>
      </c>
      <c r="F55" s="5" t="s">
        <v>365</v>
      </c>
      <c r="G55" s="5" t="s">
        <v>48</v>
      </c>
      <c r="H55" s="5" t="s">
        <v>216</v>
      </c>
    </row>
    <row r="56" spans="2:10" ht="15">
      <c r="B56" s="90" t="s">
        <v>383</v>
      </c>
      <c r="C56" s="91">
        <v>65.2826601273268</v>
      </c>
      <c r="D56" s="91">
        <v>17.06891662028652</v>
      </c>
      <c r="E56" s="91">
        <v>13.185254932207773</v>
      </c>
      <c r="F56" s="91">
        <v>2.723803251347424</v>
      </c>
      <c r="G56" s="91">
        <v>1.2075324280179076</v>
      </c>
      <c r="H56" s="91">
        <v>0.5318639434999033</v>
      </c>
      <c r="J56" s="14"/>
    </row>
    <row r="57" spans="2:10" ht="15">
      <c r="B57" s="201"/>
      <c r="C57" s="202"/>
      <c r="D57" s="202"/>
      <c r="E57" s="202"/>
      <c r="F57" s="202"/>
      <c r="G57" s="202"/>
      <c r="H57" s="202"/>
      <c r="J57" s="14"/>
    </row>
    <row r="58" spans="2:10" ht="15">
      <c r="B58" s="90" t="s">
        <v>6</v>
      </c>
      <c r="C58" s="91">
        <v>100</v>
      </c>
      <c r="D58" s="91">
        <v>0</v>
      </c>
      <c r="E58" s="91">
        <v>0</v>
      </c>
      <c r="F58" s="91">
        <v>0</v>
      </c>
      <c r="G58" s="91">
        <v>0</v>
      </c>
      <c r="H58" s="91">
        <v>0</v>
      </c>
      <c r="J58" s="14"/>
    </row>
    <row r="59" spans="2:10" ht="15">
      <c r="B59" s="92" t="s">
        <v>9</v>
      </c>
      <c r="C59" s="93">
        <v>99.76660255440538</v>
      </c>
      <c r="D59" s="93">
        <v>0</v>
      </c>
      <c r="E59" s="93">
        <v>0</v>
      </c>
      <c r="F59" s="93">
        <v>0</v>
      </c>
      <c r="G59" s="93">
        <v>0</v>
      </c>
      <c r="H59" s="93">
        <v>0.23339744559462322</v>
      </c>
      <c r="J59" s="14"/>
    </row>
    <row r="60" spans="2:10" ht="15">
      <c r="B60" s="92" t="s">
        <v>13</v>
      </c>
      <c r="C60" s="93">
        <v>99.45342526604477</v>
      </c>
      <c r="D60" s="93">
        <v>0.1854105104583116</v>
      </c>
      <c r="E60" s="93">
        <v>0</v>
      </c>
      <c r="F60" s="93">
        <v>0</v>
      </c>
      <c r="G60" s="93">
        <v>0</v>
      </c>
      <c r="H60" s="93">
        <v>0.36116422349691946</v>
      </c>
      <c r="J60" s="14"/>
    </row>
    <row r="61" spans="2:10" ht="15">
      <c r="B61" s="92" t="s">
        <v>23</v>
      </c>
      <c r="C61" s="93">
        <v>99.33606717438</v>
      </c>
      <c r="D61" s="93">
        <v>0</v>
      </c>
      <c r="E61" s="93">
        <v>0</v>
      </c>
      <c r="F61" s="93">
        <v>0</v>
      </c>
      <c r="G61" s="93">
        <v>0</v>
      </c>
      <c r="H61" s="93">
        <v>0.6639328256199961</v>
      </c>
      <c r="J61" s="14"/>
    </row>
    <row r="62" spans="2:10" ht="15">
      <c r="B62" s="92" t="s">
        <v>370</v>
      </c>
      <c r="C62" s="93">
        <v>99.28725343941655</v>
      </c>
      <c r="D62" s="93">
        <v>0.5911928835847284</v>
      </c>
      <c r="E62" s="93">
        <v>0</v>
      </c>
      <c r="F62" s="93">
        <v>0</v>
      </c>
      <c r="G62" s="93">
        <v>0</v>
      </c>
      <c r="H62" s="93">
        <v>0.12155367699872921</v>
      </c>
      <c r="J62" s="14"/>
    </row>
    <row r="63" spans="2:10" ht="15">
      <c r="B63" s="92" t="s">
        <v>12</v>
      </c>
      <c r="C63" s="93">
        <v>97.6655477570949</v>
      </c>
      <c r="D63" s="93">
        <v>0</v>
      </c>
      <c r="E63" s="93">
        <v>2.021666158071407</v>
      </c>
      <c r="F63" s="93">
        <v>0</v>
      </c>
      <c r="G63" s="93">
        <v>0</v>
      </c>
      <c r="H63" s="93">
        <v>0.31278608483368936</v>
      </c>
      <c r="J63" s="14"/>
    </row>
    <row r="64" spans="2:10" ht="15">
      <c r="B64" s="92" t="s">
        <v>15</v>
      </c>
      <c r="C64" s="93">
        <v>93.5046516904924</v>
      </c>
      <c r="D64" s="93">
        <v>0</v>
      </c>
      <c r="E64" s="93">
        <v>0</v>
      </c>
      <c r="F64" s="93">
        <v>0</v>
      </c>
      <c r="G64" s="93">
        <v>0</v>
      </c>
      <c r="H64" s="93">
        <v>6.495348309507602</v>
      </c>
      <c r="J64" s="14"/>
    </row>
    <row r="65" spans="2:13" ht="15">
      <c r="B65" s="92" t="s">
        <v>2</v>
      </c>
      <c r="C65" s="93">
        <v>91.01727051058397</v>
      </c>
      <c r="D65" s="93">
        <v>6.059664558400367</v>
      </c>
      <c r="E65" s="93">
        <v>2.658479523175376</v>
      </c>
      <c r="F65" s="93">
        <v>0.10078398522713175</v>
      </c>
      <c r="G65" s="93">
        <v>0.0010978647628227859</v>
      </c>
      <c r="H65" s="93">
        <v>0.1625937713740546</v>
      </c>
      <c r="J65" s="14"/>
      <c r="M65" s="14"/>
    </row>
    <row r="66" spans="2:13" ht="15">
      <c r="B66" s="92" t="s">
        <v>7</v>
      </c>
      <c r="C66" s="93">
        <v>75.09338571520577</v>
      </c>
      <c r="D66" s="93">
        <v>17.379403619501513</v>
      </c>
      <c r="E66" s="93">
        <v>7.4338249500869455</v>
      </c>
      <c r="F66" s="93">
        <v>0</v>
      </c>
      <c r="G66" s="93">
        <v>0</v>
      </c>
      <c r="H66" s="93">
        <v>0.09499581374380112</v>
      </c>
      <c r="J66" s="14"/>
      <c r="M66" s="14"/>
    </row>
    <row r="67" spans="2:13" ht="15">
      <c r="B67" s="92" t="s">
        <v>10</v>
      </c>
      <c r="C67" s="93">
        <v>64.45276876724347</v>
      </c>
      <c r="D67" s="93">
        <v>14.151477022175534</v>
      </c>
      <c r="E67" s="93">
        <v>20.0780357163471</v>
      </c>
      <c r="F67" s="93">
        <v>0</v>
      </c>
      <c r="G67" s="93">
        <v>0</v>
      </c>
      <c r="H67" s="93">
        <v>1.3182956814849873</v>
      </c>
      <c r="J67" s="14"/>
      <c r="M67" s="14"/>
    </row>
    <row r="68" spans="2:13" ht="15">
      <c r="B68" s="92" t="s">
        <v>3</v>
      </c>
      <c r="C68" s="93">
        <v>60.65180773816659</v>
      </c>
      <c r="D68" s="93">
        <v>24.88250175064506</v>
      </c>
      <c r="E68" s="93">
        <v>3.6265795234460265</v>
      </c>
      <c r="F68" s="93">
        <v>10.374038722376083</v>
      </c>
      <c r="G68" s="93">
        <v>0</v>
      </c>
      <c r="H68" s="93">
        <v>0.46519843798300453</v>
      </c>
      <c r="J68" s="14"/>
      <c r="M68" s="14"/>
    </row>
    <row r="69" spans="2:13" ht="15">
      <c r="B69" s="92" t="s">
        <v>4</v>
      </c>
      <c r="C69" s="93">
        <v>49.35042127187094</v>
      </c>
      <c r="D69" s="93">
        <v>25.161505693157327</v>
      </c>
      <c r="E69" s="93">
        <v>24.2565513037294</v>
      </c>
      <c r="F69" s="93">
        <v>0.1328040523378593</v>
      </c>
      <c r="G69" s="93">
        <v>0.005805641632256145</v>
      </c>
      <c r="H69" s="93">
        <v>1.0929120372722192</v>
      </c>
      <c r="J69" s="14"/>
      <c r="M69" s="14"/>
    </row>
    <row r="70" spans="2:13" ht="15">
      <c r="B70" s="92" t="s">
        <v>0</v>
      </c>
      <c r="C70" s="93">
        <v>26.443849822998555</v>
      </c>
      <c r="D70" s="93">
        <v>34.33661852448935</v>
      </c>
      <c r="E70" s="93">
        <v>38.7392178696671</v>
      </c>
      <c r="F70" s="93">
        <v>0.44707407468962423</v>
      </c>
      <c r="G70" s="93">
        <v>0</v>
      </c>
      <c r="H70" s="93">
        <v>0.033239708155362396</v>
      </c>
      <c r="J70" s="14"/>
      <c r="M70" s="14"/>
    </row>
    <row r="71" spans="2:10" ht="15">
      <c r="B71" s="92" t="s">
        <v>11</v>
      </c>
      <c r="C71" s="93">
        <v>18.7245064560584</v>
      </c>
      <c r="D71" s="93">
        <v>9.12814155177853</v>
      </c>
      <c r="E71" s="93">
        <v>72.14735199216307</v>
      </c>
      <c r="F71" s="93">
        <v>0</v>
      </c>
      <c r="G71" s="93">
        <v>0</v>
      </c>
      <c r="H71" s="93">
        <v>0</v>
      </c>
      <c r="J71" s="14"/>
    </row>
    <row r="72" spans="2:10" ht="15">
      <c r="B72" s="94" t="s">
        <v>1</v>
      </c>
      <c r="C72" s="95">
        <v>13.78155989830969</v>
      </c>
      <c r="D72" s="95">
        <v>39.46515554348037</v>
      </c>
      <c r="E72" s="95">
        <v>7.094063537037396</v>
      </c>
      <c r="F72" s="95">
        <v>2.1570377845485065</v>
      </c>
      <c r="G72" s="95">
        <v>37.38283296784335</v>
      </c>
      <c r="H72" s="95">
        <v>0.12032059616914748</v>
      </c>
      <c r="J72" s="14"/>
    </row>
    <row r="73" spans="2:19" ht="15">
      <c r="B73" s="96" t="s">
        <v>5</v>
      </c>
      <c r="C73" s="97">
        <v>7.2901615657428085</v>
      </c>
      <c r="D73" s="97">
        <v>79.95533955076843</v>
      </c>
      <c r="E73" s="97">
        <v>6.423223433600421</v>
      </c>
      <c r="F73" s="97">
        <v>6.147379482464206</v>
      </c>
      <c r="G73" s="97">
        <v>0</v>
      </c>
      <c r="H73" s="97">
        <v>0.17076054117956127</v>
      </c>
      <c r="J73" s="14"/>
      <c r="L73" s="40"/>
      <c r="M73" s="40"/>
      <c r="N73" s="40"/>
      <c r="O73" s="40"/>
      <c r="P73" s="40"/>
      <c r="Q73" s="40"/>
      <c r="R73" s="40"/>
      <c r="S73" s="40"/>
    </row>
    <row r="74" spans="2:8" ht="15">
      <c r="B74" s="45"/>
      <c r="C74" s="28"/>
      <c r="D74" s="28"/>
      <c r="E74" s="28"/>
      <c r="F74" s="28"/>
      <c r="G74" s="28"/>
      <c r="H74" s="28"/>
    </row>
    <row r="75" spans="2:10" ht="15">
      <c r="B75" s="24" t="s">
        <v>42</v>
      </c>
      <c r="C75" s="23">
        <v>65.2826601273268</v>
      </c>
      <c r="D75" s="23">
        <v>17.06891662028652</v>
      </c>
      <c r="E75" s="23">
        <v>13.185254932207773</v>
      </c>
      <c r="F75" s="23">
        <v>2.723803251347424</v>
      </c>
      <c r="G75" s="23">
        <v>1.2075324280179076</v>
      </c>
      <c r="H75" s="23">
        <v>0.5318639434999033</v>
      </c>
      <c r="J75" s="89"/>
    </row>
  </sheetData>
  <mergeCells count="2">
    <mergeCell ref="A45:K45"/>
    <mergeCell ref="A46:J46"/>
  </mergeCells>
  <printOptions/>
  <pageMargins left="0.7" right="0.7" top="0.75" bottom="0.75" header="0.3" footer="0.3"/>
  <pageSetup fitToHeight="1" fitToWidth="1" horizontalDpi="600" verticalDpi="600" orientation="portrait" paperSize="9" scale="7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34:M100"/>
  <sheetViews>
    <sheetView workbookViewId="0" topLeftCell="A1">
      <selection activeCell="AJ37" sqref="AJ37"/>
    </sheetView>
  </sheetViews>
  <sheetFormatPr defaultColWidth="9.140625" defaultRowHeight="15"/>
  <cols>
    <col min="1" max="2" width="9.140625" style="16" customWidth="1"/>
    <col min="3" max="4" width="9.28125" style="16" bestFit="1" customWidth="1"/>
    <col min="5" max="5" width="9.8515625" style="16" bestFit="1" customWidth="1"/>
    <col min="6" max="6" width="9.28125" style="16" bestFit="1" customWidth="1"/>
    <col min="7" max="8" width="9.140625" style="16" customWidth="1"/>
    <col min="9" max="10" width="9.28125" style="16" bestFit="1" customWidth="1"/>
    <col min="11" max="16384" width="9.140625" style="16" customWidth="1"/>
  </cols>
  <sheetData>
    <row r="1" ht="12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4" spans="6:7" ht="15">
      <c r="F34" s="29"/>
      <c r="G34" s="29"/>
    </row>
    <row r="35" spans="6:7" ht="15">
      <c r="F35" s="29"/>
      <c r="G35" s="29"/>
    </row>
    <row r="36" spans="6:7" ht="15">
      <c r="F36" s="29"/>
      <c r="G36" s="29"/>
    </row>
    <row r="37" spans="6:7" ht="15">
      <c r="F37" s="29"/>
      <c r="G37" s="29"/>
    </row>
    <row r="38" spans="6:7" ht="15">
      <c r="F38" s="29"/>
      <c r="G38" s="29"/>
    </row>
    <row r="39" spans="1:7" ht="15">
      <c r="A39" s="16" t="s">
        <v>473</v>
      </c>
      <c r="F39" s="29"/>
      <c r="G39" s="29"/>
    </row>
    <row r="40" spans="1:7" ht="15">
      <c r="A40" s="16" t="s">
        <v>471</v>
      </c>
      <c r="F40" s="29"/>
      <c r="G40" s="29"/>
    </row>
    <row r="41" spans="1:7" ht="13.5">
      <c r="A41" s="16" t="s">
        <v>478</v>
      </c>
      <c r="F41" s="29"/>
      <c r="G41" s="29"/>
    </row>
    <row r="42" spans="1:7" ht="15">
      <c r="A42" s="216" t="s">
        <v>475</v>
      </c>
      <c r="F42" s="29"/>
      <c r="G42" s="29"/>
    </row>
    <row r="43" spans="6:7" ht="15">
      <c r="F43" s="29"/>
      <c r="G43" s="29"/>
    </row>
    <row r="44" spans="1:7" ht="15">
      <c r="A44" s="215" t="s">
        <v>366</v>
      </c>
      <c r="F44" s="29"/>
      <c r="G44" s="29"/>
    </row>
    <row r="45" spans="1:7" ht="15">
      <c r="A45" s="16" t="s">
        <v>472</v>
      </c>
      <c r="F45" s="29"/>
      <c r="G45" s="29"/>
    </row>
    <row r="46" spans="6:7" ht="15">
      <c r="F46" s="29"/>
      <c r="G46" s="29"/>
    </row>
    <row r="47" spans="6:7" ht="15">
      <c r="F47" s="29"/>
      <c r="G47" s="29"/>
    </row>
    <row r="48" spans="6:7" ht="15">
      <c r="F48" s="29"/>
      <c r="G48" s="29"/>
    </row>
    <row r="49" spans="2:7" ht="15">
      <c r="B49" s="212" t="s">
        <v>70</v>
      </c>
      <c r="G49" s="29"/>
    </row>
    <row r="50" ht="15">
      <c r="G50" s="29"/>
    </row>
    <row r="51" spans="2:7" ht="15">
      <c r="B51" s="212" t="s">
        <v>16</v>
      </c>
      <c r="C51" s="213">
        <v>44684.0922337963</v>
      </c>
      <c r="G51" s="29"/>
    </row>
    <row r="52" spans="2:7" ht="15">
      <c r="B52" s="212" t="s">
        <v>17</v>
      </c>
      <c r="C52" s="213">
        <v>44694.45828525463</v>
      </c>
      <c r="G52" s="29"/>
    </row>
    <row r="53" spans="2:7" ht="15">
      <c r="B53" s="212" t="s">
        <v>18</v>
      </c>
      <c r="C53" s="212" t="s">
        <v>19</v>
      </c>
      <c r="G53" s="29"/>
    </row>
    <row r="54" ht="15">
      <c r="G54" s="29"/>
    </row>
    <row r="55" spans="2:7" ht="15">
      <c r="B55" s="212" t="s">
        <v>386</v>
      </c>
      <c r="C55" s="212" t="s">
        <v>71</v>
      </c>
      <c r="G55" s="29"/>
    </row>
    <row r="56" spans="2:7" ht="15">
      <c r="B56" s="1"/>
      <c r="C56" s="1"/>
      <c r="D56" s="1"/>
      <c r="E56" s="1"/>
      <c r="F56" s="1"/>
      <c r="G56" s="29"/>
    </row>
    <row r="57" spans="2:9" ht="15">
      <c r="B57" s="173" t="s">
        <v>69</v>
      </c>
      <c r="C57" s="173" t="s">
        <v>62</v>
      </c>
      <c r="D57" s="173" t="s">
        <v>62</v>
      </c>
      <c r="E57" s="173" t="s">
        <v>376</v>
      </c>
      <c r="F57" s="173" t="s">
        <v>376</v>
      </c>
      <c r="G57" s="29"/>
      <c r="I57" s="29"/>
    </row>
    <row r="58" spans="2:10" ht="15">
      <c r="B58" s="173" t="s">
        <v>474</v>
      </c>
      <c r="C58" s="173" t="s">
        <v>68</v>
      </c>
      <c r="D58" s="173" t="s">
        <v>374</v>
      </c>
      <c r="E58" s="173" t="s">
        <v>68</v>
      </c>
      <c r="F58" s="173" t="s">
        <v>374</v>
      </c>
      <c r="G58" s="29"/>
      <c r="I58" s="16" t="s">
        <v>452</v>
      </c>
      <c r="J58" s="16" t="s">
        <v>21</v>
      </c>
    </row>
    <row r="59" spans="2:13" ht="15">
      <c r="B59" s="173" t="s">
        <v>394</v>
      </c>
      <c r="C59" s="31">
        <v>3228552</v>
      </c>
      <c r="D59" s="31">
        <v>2484410</v>
      </c>
      <c r="E59" s="31">
        <v>3194614</v>
      </c>
      <c r="F59" s="31">
        <v>2227672</v>
      </c>
      <c r="G59" s="29"/>
      <c r="H59" s="214" t="s">
        <v>383</v>
      </c>
      <c r="I59" s="29">
        <f>+F59-D59</f>
        <v>-256738</v>
      </c>
      <c r="J59" s="29">
        <f>+E59-C59</f>
        <v>-33938</v>
      </c>
      <c r="M59" s="16">
        <f>+((E59/C59)-1)*100</f>
        <v>-1.051183316855353</v>
      </c>
    </row>
    <row r="60" spans="2:10" ht="15">
      <c r="B60" s="173" t="s">
        <v>0</v>
      </c>
      <c r="C60" s="31">
        <v>59991</v>
      </c>
      <c r="D60" s="31">
        <v>45179</v>
      </c>
      <c r="E60" s="31">
        <v>60169</v>
      </c>
      <c r="F60" s="31">
        <v>44289</v>
      </c>
      <c r="G60" s="29"/>
      <c r="H60" s="214"/>
      <c r="I60" s="29"/>
      <c r="J60" s="29"/>
    </row>
    <row r="61" spans="2:10" ht="15">
      <c r="B61" s="173" t="s">
        <v>370</v>
      </c>
      <c r="C61" s="31">
        <v>17689</v>
      </c>
      <c r="D61" s="31">
        <v>18216</v>
      </c>
      <c r="E61" s="31">
        <v>18099</v>
      </c>
      <c r="F61" s="31">
        <v>16541</v>
      </c>
      <c r="G61" s="29"/>
      <c r="H61" s="214" t="s">
        <v>0</v>
      </c>
      <c r="I61" s="29">
        <f>+F60-D60</f>
        <v>-890</v>
      </c>
      <c r="J61" s="29">
        <f>+E60-C60</f>
        <v>178</v>
      </c>
    </row>
    <row r="62" spans="2:10" ht="15">
      <c r="B62" s="173" t="s">
        <v>395</v>
      </c>
      <c r="C62" s="31">
        <v>102581</v>
      </c>
      <c r="D62" s="31">
        <v>43389</v>
      </c>
      <c r="E62" s="31">
        <v>103554</v>
      </c>
      <c r="F62" s="31">
        <v>35093</v>
      </c>
      <c r="G62" s="29"/>
      <c r="H62" s="214" t="s">
        <v>370</v>
      </c>
      <c r="I62" s="29">
        <f aca="true" t="shared" si="0" ref="I62:I76">+F61-D61</f>
        <v>-1675</v>
      </c>
      <c r="J62" s="29">
        <f aca="true" t="shared" si="1" ref="J62:J76">+E61-C61</f>
        <v>410</v>
      </c>
    </row>
    <row r="63" spans="2:10" ht="15">
      <c r="B63" s="173" t="s">
        <v>1</v>
      </c>
      <c r="C63" s="31">
        <v>103298</v>
      </c>
      <c r="D63" s="31">
        <v>188896</v>
      </c>
      <c r="E63" s="31">
        <v>103058</v>
      </c>
      <c r="F63" s="31">
        <v>193284</v>
      </c>
      <c r="G63" s="29"/>
      <c r="H63" s="214" t="s">
        <v>13</v>
      </c>
      <c r="I63" s="29">
        <f t="shared" si="0"/>
        <v>-8296</v>
      </c>
      <c r="J63" s="29">
        <f t="shared" si="1"/>
        <v>973</v>
      </c>
    </row>
    <row r="64" spans="2:10" ht="15">
      <c r="B64" s="173" t="s">
        <v>2</v>
      </c>
      <c r="C64" s="31">
        <v>941154</v>
      </c>
      <c r="D64" s="31">
        <v>517615</v>
      </c>
      <c r="E64" s="31">
        <v>910859</v>
      </c>
      <c r="F64" s="31">
        <v>483749</v>
      </c>
      <c r="G64" s="29"/>
      <c r="H64" s="214" t="s">
        <v>1</v>
      </c>
      <c r="I64" s="29">
        <f t="shared" si="0"/>
        <v>4388</v>
      </c>
      <c r="J64" s="29">
        <f t="shared" si="1"/>
        <v>-240</v>
      </c>
    </row>
    <row r="65" spans="2:10" ht="15">
      <c r="B65" s="173" t="s">
        <v>3</v>
      </c>
      <c r="C65" s="31">
        <v>802896</v>
      </c>
      <c r="D65" s="31">
        <v>76453</v>
      </c>
      <c r="E65" s="178">
        <v>792565.34</v>
      </c>
      <c r="F65" s="31">
        <v>75153</v>
      </c>
      <c r="G65" s="29"/>
      <c r="H65" s="214" t="s">
        <v>2</v>
      </c>
      <c r="I65" s="29">
        <f t="shared" si="0"/>
        <v>-33866</v>
      </c>
      <c r="J65" s="29">
        <f t="shared" si="1"/>
        <v>-30295</v>
      </c>
    </row>
    <row r="66" spans="2:10" ht="15">
      <c r="B66" s="173" t="s">
        <v>15</v>
      </c>
      <c r="C66" s="31">
        <v>20393</v>
      </c>
      <c r="D66" s="31">
        <v>46068</v>
      </c>
      <c r="E66" s="31">
        <v>17628</v>
      </c>
      <c r="F66" s="31">
        <v>33377</v>
      </c>
      <c r="G66" s="29"/>
      <c r="H66" s="214" t="s">
        <v>3</v>
      </c>
      <c r="I66" s="29">
        <f t="shared" si="0"/>
        <v>-1300</v>
      </c>
      <c r="J66" s="29">
        <f t="shared" si="1"/>
        <v>-10330.660000000033</v>
      </c>
    </row>
    <row r="67" spans="2:10" ht="15">
      <c r="B67" s="173" t="s">
        <v>4</v>
      </c>
      <c r="C67" s="31">
        <v>650690</v>
      </c>
      <c r="D67" s="31">
        <v>381141</v>
      </c>
      <c r="E67" s="31">
        <v>688985</v>
      </c>
      <c r="F67" s="31">
        <v>302686</v>
      </c>
      <c r="G67" s="29"/>
      <c r="H67" s="214" t="s">
        <v>15</v>
      </c>
      <c r="I67" s="29">
        <f t="shared" si="0"/>
        <v>-12691</v>
      </c>
      <c r="J67" s="29">
        <f t="shared" si="1"/>
        <v>-2765</v>
      </c>
    </row>
    <row r="68" spans="2:10" ht="15">
      <c r="B68" s="173" t="s">
        <v>5</v>
      </c>
      <c r="C68" s="31">
        <v>7781</v>
      </c>
      <c r="D68" s="31">
        <v>14202</v>
      </c>
      <c r="E68" s="31">
        <v>7613</v>
      </c>
      <c r="F68" s="31">
        <v>13740</v>
      </c>
      <c r="G68" s="29"/>
      <c r="H68" s="214" t="s">
        <v>4</v>
      </c>
      <c r="I68" s="29">
        <f t="shared" si="0"/>
        <v>-78455</v>
      </c>
      <c r="J68" s="29">
        <f t="shared" si="1"/>
        <v>38295</v>
      </c>
    </row>
    <row r="69" spans="2:10" ht="15">
      <c r="B69" s="173" t="s">
        <v>6</v>
      </c>
      <c r="C69" s="31">
        <v>1295</v>
      </c>
      <c r="D69" s="31">
        <v>326</v>
      </c>
      <c r="E69" s="31">
        <v>1294</v>
      </c>
      <c r="F69" s="31">
        <v>279</v>
      </c>
      <c r="G69" s="29"/>
      <c r="H69" s="214" t="s">
        <v>5</v>
      </c>
      <c r="I69" s="29">
        <f t="shared" si="0"/>
        <v>-462</v>
      </c>
      <c r="J69" s="29">
        <f t="shared" si="1"/>
        <v>-168</v>
      </c>
    </row>
    <row r="70" spans="2:10" ht="15">
      <c r="B70" s="173" t="s">
        <v>7</v>
      </c>
      <c r="C70" s="31">
        <v>65049</v>
      </c>
      <c r="D70" s="31">
        <v>35741</v>
      </c>
      <c r="E70" s="31">
        <v>62108</v>
      </c>
      <c r="F70" s="31">
        <v>26279</v>
      </c>
      <c r="G70" s="29"/>
      <c r="H70" s="214" t="s">
        <v>6</v>
      </c>
      <c r="I70" s="29">
        <f t="shared" si="0"/>
        <v>-47</v>
      </c>
      <c r="J70" s="29">
        <f t="shared" si="1"/>
        <v>-1</v>
      </c>
    </row>
    <row r="71" spans="2:10" ht="15">
      <c r="B71" s="173" t="s">
        <v>9</v>
      </c>
      <c r="C71" s="31">
        <v>45574</v>
      </c>
      <c r="D71" s="31">
        <v>14133</v>
      </c>
      <c r="E71" s="31">
        <v>46273</v>
      </c>
      <c r="F71" s="31">
        <v>12098</v>
      </c>
      <c r="G71" s="29"/>
      <c r="H71" s="214" t="s">
        <v>7</v>
      </c>
      <c r="I71" s="29">
        <f t="shared" si="0"/>
        <v>-9462</v>
      </c>
      <c r="J71" s="29">
        <f t="shared" si="1"/>
        <v>-2941</v>
      </c>
    </row>
    <row r="72" spans="2:10" ht="15">
      <c r="B72" s="173" t="s">
        <v>10</v>
      </c>
      <c r="C72" s="31">
        <v>198586</v>
      </c>
      <c r="D72" s="31">
        <v>212128</v>
      </c>
      <c r="E72" s="31">
        <v>173254</v>
      </c>
      <c r="F72" s="31">
        <v>114220</v>
      </c>
      <c r="G72" s="29"/>
      <c r="H72" s="214" t="s">
        <v>9</v>
      </c>
      <c r="I72" s="29">
        <f t="shared" si="0"/>
        <v>-2035</v>
      </c>
      <c r="J72" s="29">
        <f t="shared" si="1"/>
        <v>699</v>
      </c>
    </row>
    <row r="73" spans="2:10" ht="15">
      <c r="B73" s="173" t="s">
        <v>11</v>
      </c>
      <c r="C73" s="31">
        <v>183717</v>
      </c>
      <c r="D73" s="31">
        <v>854766</v>
      </c>
      <c r="E73" s="31">
        <v>180683</v>
      </c>
      <c r="F73" s="31">
        <v>844015</v>
      </c>
      <c r="G73" s="29"/>
      <c r="H73" s="214" t="s">
        <v>453</v>
      </c>
      <c r="I73" s="29">
        <f t="shared" si="0"/>
        <v>-97908</v>
      </c>
      <c r="J73" s="29">
        <f t="shared" si="1"/>
        <v>-25332</v>
      </c>
    </row>
    <row r="74" spans="2:10" ht="15">
      <c r="B74" s="173" t="s">
        <v>23</v>
      </c>
      <c r="C74" s="31">
        <v>15806</v>
      </c>
      <c r="D74" s="31">
        <v>30224</v>
      </c>
      <c r="E74" s="31">
        <v>15363</v>
      </c>
      <c r="F74" s="31">
        <v>28498</v>
      </c>
      <c r="G74" s="29"/>
      <c r="H74" s="214" t="s">
        <v>11</v>
      </c>
      <c r="I74" s="29">
        <f t="shared" si="0"/>
        <v>-10751</v>
      </c>
      <c r="J74" s="29">
        <f t="shared" si="1"/>
        <v>-3034</v>
      </c>
    </row>
    <row r="75" spans="2:10" ht="15">
      <c r="B75" s="173" t="s">
        <v>12</v>
      </c>
      <c r="C75" s="31">
        <v>12054</v>
      </c>
      <c r="D75" s="31">
        <v>5933</v>
      </c>
      <c r="E75" s="31">
        <v>13108</v>
      </c>
      <c r="F75" s="31">
        <v>4371</v>
      </c>
      <c r="G75" s="29"/>
      <c r="H75" s="214" t="s">
        <v>23</v>
      </c>
      <c r="I75" s="29">
        <f t="shared" si="0"/>
        <v>-1726</v>
      </c>
      <c r="J75" s="29">
        <f t="shared" si="1"/>
        <v>-443</v>
      </c>
    </row>
    <row r="76" spans="2:10" ht="15">
      <c r="B76" s="173" t="s">
        <v>464</v>
      </c>
      <c r="C76" s="31">
        <v>1687</v>
      </c>
      <c r="D76" s="31">
        <v>553</v>
      </c>
      <c r="E76" s="65" t="s">
        <v>14</v>
      </c>
      <c r="F76" s="65" t="s">
        <v>14</v>
      </c>
      <c r="G76" s="29"/>
      <c r="H76" s="214" t="s">
        <v>12</v>
      </c>
      <c r="I76" s="29">
        <f t="shared" si="0"/>
        <v>-1562</v>
      </c>
      <c r="J76" s="29">
        <f t="shared" si="1"/>
        <v>1054</v>
      </c>
    </row>
    <row r="77" spans="2:7" ht="15">
      <c r="B77" s="1"/>
      <c r="C77" s="1"/>
      <c r="D77" s="1"/>
      <c r="E77" s="1"/>
      <c r="F77" s="1"/>
      <c r="G77" s="29"/>
    </row>
    <row r="78" spans="2:7" ht="15">
      <c r="B78" s="62" t="s">
        <v>396</v>
      </c>
      <c r="C78" s="1"/>
      <c r="D78" s="1"/>
      <c r="E78" s="1"/>
      <c r="F78" s="1"/>
      <c r="G78" s="29"/>
    </row>
    <row r="79" spans="2:7" ht="15">
      <c r="B79" s="62" t="s">
        <v>14</v>
      </c>
      <c r="C79" s="62" t="s">
        <v>397</v>
      </c>
      <c r="D79" s="1"/>
      <c r="E79" s="1"/>
      <c r="F79" s="1"/>
      <c r="G79" s="29"/>
    </row>
    <row r="80" spans="6:7" ht="15">
      <c r="F80" s="29"/>
      <c r="G80" s="29"/>
    </row>
    <row r="81" spans="6:7" ht="15">
      <c r="F81" s="29"/>
      <c r="G81" s="29"/>
    </row>
    <row r="82" spans="6:7" ht="15">
      <c r="F82" s="29"/>
      <c r="G82" s="29"/>
    </row>
    <row r="83" spans="3:7" ht="15">
      <c r="C83" s="16" t="s">
        <v>452</v>
      </c>
      <c r="E83" s="16" t="s">
        <v>21</v>
      </c>
      <c r="F83" s="29"/>
      <c r="G83" s="29"/>
    </row>
    <row r="84" spans="2:7" ht="24">
      <c r="B84" s="219" t="s">
        <v>479</v>
      </c>
      <c r="C84" s="203">
        <v>-46.155151606577164</v>
      </c>
      <c r="D84" s="16" t="s">
        <v>15</v>
      </c>
      <c r="E84" s="217">
        <v>-13.558574020497227</v>
      </c>
      <c r="F84" s="29"/>
      <c r="G84" s="29"/>
    </row>
    <row r="85" spans="2:5" ht="15">
      <c r="B85" s="16" t="s">
        <v>15</v>
      </c>
      <c r="C85" s="203">
        <v>-27.548406703134496</v>
      </c>
      <c r="D85" s="16" t="s">
        <v>453</v>
      </c>
      <c r="E85" s="217">
        <v>-12.756186236693424</v>
      </c>
    </row>
    <row r="86" spans="2:5" ht="15">
      <c r="B86" s="16" t="s">
        <v>7</v>
      </c>
      <c r="C86" s="203">
        <v>-26.473797599395652</v>
      </c>
      <c r="D86" s="16" t="s">
        <v>7</v>
      </c>
      <c r="E86" s="217">
        <v>-4.521207090039814</v>
      </c>
    </row>
    <row r="87" spans="2:5" ht="15">
      <c r="B87" s="16" t="s">
        <v>12</v>
      </c>
      <c r="C87" s="203">
        <v>-26.327321759649415</v>
      </c>
      <c r="D87" s="16" t="s">
        <v>2</v>
      </c>
      <c r="E87" s="217">
        <v>-3.2189206017293692</v>
      </c>
    </row>
    <row r="88" spans="2:5" ht="15">
      <c r="B88" s="16" t="s">
        <v>4</v>
      </c>
      <c r="C88" s="203">
        <v>-20.584245725335247</v>
      </c>
      <c r="D88" s="16" t="s">
        <v>23</v>
      </c>
      <c r="E88" s="217">
        <v>-2.802733139314184</v>
      </c>
    </row>
    <row r="89" spans="2:5" ht="15">
      <c r="B89" s="16" t="s">
        <v>13</v>
      </c>
      <c r="C89" s="203">
        <v>-19.120053469773445</v>
      </c>
      <c r="D89" s="16" t="s">
        <v>5</v>
      </c>
      <c r="E89" s="217">
        <v>-2.1591055134301484</v>
      </c>
    </row>
    <row r="90" spans="2:5" ht="15">
      <c r="B90" s="16" t="s">
        <v>6</v>
      </c>
      <c r="C90" s="203">
        <v>-14.417177914110423</v>
      </c>
      <c r="D90" s="16" t="s">
        <v>11</v>
      </c>
      <c r="E90" s="217">
        <v>-1.651453050071583</v>
      </c>
    </row>
    <row r="91" spans="2:5" ht="15">
      <c r="B91" s="16" t="s">
        <v>9</v>
      </c>
      <c r="C91" s="203">
        <v>-14.398924502936394</v>
      </c>
      <c r="D91" s="16" t="s">
        <v>3</v>
      </c>
      <c r="E91" s="217">
        <v>-1.2866747374504328</v>
      </c>
    </row>
    <row r="92" spans="2:5" ht="15">
      <c r="B92" s="16" t="s">
        <v>383</v>
      </c>
      <c r="C92" s="203">
        <v>-10.333962590715707</v>
      </c>
      <c r="D92" s="16" t="s">
        <v>383</v>
      </c>
      <c r="E92" s="217">
        <v>-1.051183316855353</v>
      </c>
    </row>
    <row r="93" spans="2:5" ht="15">
      <c r="B93" s="16" t="s">
        <v>370</v>
      </c>
      <c r="C93" s="203">
        <v>-9.19521299956083</v>
      </c>
      <c r="D93" s="16" t="s">
        <v>1</v>
      </c>
      <c r="E93" s="217">
        <v>-0.23233750895467198</v>
      </c>
    </row>
    <row r="94" spans="2:5" ht="15">
      <c r="B94" s="16" t="s">
        <v>2</v>
      </c>
      <c r="C94" s="203">
        <v>-6.542700655892897</v>
      </c>
      <c r="D94" s="16" t="s">
        <v>6</v>
      </c>
      <c r="E94" s="217">
        <v>-0.07722007722007485</v>
      </c>
    </row>
    <row r="95" spans="2:5" ht="15">
      <c r="B95" s="16" t="s">
        <v>23</v>
      </c>
      <c r="C95" s="203">
        <v>-5.710693488618313</v>
      </c>
      <c r="D95" s="16" t="s">
        <v>0</v>
      </c>
      <c r="E95" s="217">
        <v>0.2967111733426675</v>
      </c>
    </row>
    <row r="96" spans="2:5" ht="15">
      <c r="B96" s="16" t="s">
        <v>5</v>
      </c>
      <c r="C96" s="203">
        <v>-3.2530629488804363</v>
      </c>
      <c r="D96" s="16" t="s">
        <v>13</v>
      </c>
      <c r="E96" s="217">
        <v>0.9485187315389831</v>
      </c>
    </row>
    <row r="97" spans="2:5" ht="15">
      <c r="B97" s="16" t="s">
        <v>0</v>
      </c>
      <c r="C97" s="203">
        <v>-1.9699417871134828</v>
      </c>
      <c r="D97" s="16" t="s">
        <v>9</v>
      </c>
      <c r="E97" s="217">
        <v>1.5337692543994308</v>
      </c>
    </row>
    <row r="98" spans="2:5" ht="15">
      <c r="B98" s="16" t="s">
        <v>3</v>
      </c>
      <c r="C98" s="203">
        <v>-1.7003910899506924</v>
      </c>
      <c r="D98" s="16" t="s">
        <v>370</v>
      </c>
      <c r="E98" s="217">
        <v>2.3178246367799193</v>
      </c>
    </row>
    <row r="99" spans="2:5" ht="15">
      <c r="B99" s="16" t="s">
        <v>11</v>
      </c>
      <c r="C99" s="203">
        <v>-1.257771132684271</v>
      </c>
      <c r="D99" s="16" t="s">
        <v>4</v>
      </c>
      <c r="E99" s="217">
        <v>5.885290998785897</v>
      </c>
    </row>
    <row r="100" spans="2:5" ht="15">
      <c r="B100" s="16" t="s">
        <v>1</v>
      </c>
      <c r="C100" s="203">
        <v>2.3229713704895794</v>
      </c>
      <c r="D100" s="16" t="s">
        <v>12</v>
      </c>
      <c r="E100" s="217">
        <v>8.743985399037669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Q326"/>
  <sheetViews>
    <sheetView showGridLines="0" workbookViewId="0" topLeftCell="A1"/>
  </sheetViews>
  <sheetFormatPr defaultColWidth="8.8515625" defaultRowHeight="15"/>
  <cols>
    <col min="1" max="1" width="9.140625" style="34" customWidth="1"/>
    <col min="2" max="2" width="14.421875" style="34" customWidth="1"/>
    <col min="3" max="3" width="8.8515625" style="1" customWidth="1"/>
    <col min="4" max="4" width="8.8515625" style="34" customWidth="1"/>
    <col min="5" max="5" width="28.421875" style="34" customWidth="1"/>
    <col min="6" max="6" width="12.421875" style="1" customWidth="1"/>
    <col min="7" max="7" width="23.421875" style="1" customWidth="1"/>
    <col min="8" max="8" width="30.421875" style="1" customWidth="1"/>
    <col min="9" max="9" width="16.140625" style="1" customWidth="1"/>
    <col min="10" max="12" width="8.8515625" style="1" customWidth="1"/>
    <col min="13" max="13" width="13.421875" style="1" customWidth="1"/>
    <col min="14" max="14" width="16.00390625" style="1" customWidth="1"/>
    <col min="15" max="255" width="8.8515625" style="1" customWidth="1"/>
    <col min="256" max="256" width="38.28125" style="1" customWidth="1"/>
    <col min="257" max="257" width="16.7109375" style="1" customWidth="1"/>
    <col min="258" max="259" width="15.7109375" style="1" customWidth="1"/>
    <col min="260" max="260" width="8.8515625" style="1" customWidth="1"/>
    <col min="261" max="261" width="28.421875" style="1" customWidth="1"/>
    <col min="262" max="511" width="8.8515625" style="1" customWidth="1"/>
    <col min="512" max="512" width="38.28125" style="1" customWidth="1"/>
    <col min="513" max="513" width="16.7109375" style="1" customWidth="1"/>
    <col min="514" max="515" width="15.7109375" style="1" customWidth="1"/>
    <col min="516" max="516" width="8.8515625" style="1" customWidth="1"/>
    <col min="517" max="517" width="28.421875" style="1" customWidth="1"/>
    <col min="518" max="767" width="8.8515625" style="1" customWidth="1"/>
    <col min="768" max="768" width="38.28125" style="1" customWidth="1"/>
    <col min="769" max="769" width="16.7109375" style="1" customWidth="1"/>
    <col min="770" max="771" width="15.7109375" style="1" customWidth="1"/>
    <col min="772" max="772" width="8.8515625" style="1" customWidth="1"/>
    <col min="773" max="773" width="28.421875" style="1" customWidth="1"/>
    <col min="774" max="1023" width="8.8515625" style="1" customWidth="1"/>
    <col min="1024" max="1024" width="38.28125" style="1" customWidth="1"/>
    <col min="1025" max="1025" width="16.7109375" style="1" customWidth="1"/>
    <col min="1026" max="1027" width="15.7109375" style="1" customWidth="1"/>
    <col min="1028" max="1028" width="8.8515625" style="1" customWidth="1"/>
    <col min="1029" max="1029" width="28.421875" style="1" customWidth="1"/>
    <col min="1030" max="1279" width="8.8515625" style="1" customWidth="1"/>
    <col min="1280" max="1280" width="38.28125" style="1" customWidth="1"/>
    <col min="1281" max="1281" width="16.7109375" style="1" customWidth="1"/>
    <col min="1282" max="1283" width="15.7109375" style="1" customWidth="1"/>
    <col min="1284" max="1284" width="8.8515625" style="1" customWidth="1"/>
    <col min="1285" max="1285" width="28.421875" style="1" customWidth="1"/>
    <col min="1286" max="1535" width="8.8515625" style="1" customWidth="1"/>
    <col min="1536" max="1536" width="38.28125" style="1" customWidth="1"/>
    <col min="1537" max="1537" width="16.7109375" style="1" customWidth="1"/>
    <col min="1538" max="1539" width="15.7109375" style="1" customWidth="1"/>
    <col min="1540" max="1540" width="8.8515625" style="1" customWidth="1"/>
    <col min="1541" max="1541" width="28.421875" style="1" customWidth="1"/>
    <col min="1542" max="1791" width="8.8515625" style="1" customWidth="1"/>
    <col min="1792" max="1792" width="38.28125" style="1" customWidth="1"/>
    <col min="1793" max="1793" width="16.7109375" style="1" customWidth="1"/>
    <col min="1794" max="1795" width="15.7109375" style="1" customWidth="1"/>
    <col min="1796" max="1796" width="8.8515625" style="1" customWidth="1"/>
    <col min="1797" max="1797" width="28.421875" style="1" customWidth="1"/>
    <col min="1798" max="2047" width="8.8515625" style="1" customWidth="1"/>
    <col min="2048" max="2048" width="38.28125" style="1" customWidth="1"/>
    <col min="2049" max="2049" width="16.7109375" style="1" customWidth="1"/>
    <col min="2050" max="2051" width="15.7109375" style="1" customWidth="1"/>
    <col min="2052" max="2052" width="8.8515625" style="1" customWidth="1"/>
    <col min="2053" max="2053" width="28.421875" style="1" customWidth="1"/>
    <col min="2054" max="2303" width="8.8515625" style="1" customWidth="1"/>
    <col min="2304" max="2304" width="38.28125" style="1" customWidth="1"/>
    <col min="2305" max="2305" width="16.7109375" style="1" customWidth="1"/>
    <col min="2306" max="2307" width="15.7109375" style="1" customWidth="1"/>
    <col min="2308" max="2308" width="8.8515625" style="1" customWidth="1"/>
    <col min="2309" max="2309" width="28.421875" style="1" customWidth="1"/>
    <col min="2310" max="2559" width="8.8515625" style="1" customWidth="1"/>
    <col min="2560" max="2560" width="38.28125" style="1" customWidth="1"/>
    <col min="2561" max="2561" width="16.7109375" style="1" customWidth="1"/>
    <col min="2562" max="2563" width="15.7109375" style="1" customWidth="1"/>
    <col min="2564" max="2564" width="8.8515625" style="1" customWidth="1"/>
    <col min="2565" max="2565" width="28.421875" style="1" customWidth="1"/>
    <col min="2566" max="2815" width="8.8515625" style="1" customWidth="1"/>
    <col min="2816" max="2816" width="38.28125" style="1" customWidth="1"/>
    <col min="2817" max="2817" width="16.7109375" style="1" customWidth="1"/>
    <col min="2818" max="2819" width="15.7109375" style="1" customWidth="1"/>
    <col min="2820" max="2820" width="8.8515625" style="1" customWidth="1"/>
    <col min="2821" max="2821" width="28.421875" style="1" customWidth="1"/>
    <col min="2822" max="3071" width="8.8515625" style="1" customWidth="1"/>
    <col min="3072" max="3072" width="38.28125" style="1" customWidth="1"/>
    <col min="3073" max="3073" width="16.7109375" style="1" customWidth="1"/>
    <col min="3074" max="3075" width="15.7109375" style="1" customWidth="1"/>
    <col min="3076" max="3076" width="8.8515625" style="1" customWidth="1"/>
    <col min="3077" max="3077" width="28.421875" style="1" customWidth="1"/>
    <col min="3078" max="3327" width="8.8515625" style="1" customWidth="1"/>
    <col min="3328" max="3328" width="38.28125" style="1" customWidth="1"/>
    <col min="3329" max="3329" width="16.7109375" style="1" customWidth="1"/>
    <col min="3330" max="3331" width="15.7109375" style="1" customWidth="1"/>
    <col min="3332" max="3332" width="8.8515625" style="1" customWidth="1"/>
    <col min="3333" max="3333" width="28.421875" style="1" customWidth="1"/>
    <col min="3334" max="3583" width="8.8515625" style="1" customWidth="1"/>
    <col min="3584" max="3584" width="38.28125" style="1" customWidth="1"/>
    <col min="3585" max="3585" width="16.7109375" style="1" customWidth="1"/>
    <col min="3586" max="3587" width="15.7109375" style="1" customWidth="1"/>
    <col min="3588" max="3588" width="8.8515625" style="1" customWidth="1"/>
    <col min="3589" max="3589" width="28.421875" style="1" customWidth="1"/>
    <col min="3590" max="3839" width="8.8515625" style="1" customWidth="1"/>
    <col min="3840" max="3840" width="38.28125" style="1" customWidth="1"/>
    <col min="3841" max="3841" width="16.7109375" style="1" customWidth="1"/>
    <col min="3842" max="3843" width="15.7109375" style="1" customWidth="1"/>
    <col min="3844" max="3844" width="8.8515625" style="1" customWidth="1"/>
    <col min="3845" max="3845" width="28.421875" style="1" customWidth="1"/>
    <col min="3846" max="4095" width="8.8515625" style="1" customWidth="1"/>
    <col min="4096" max="4096" width="38.28125" style="1" customWidth="1"/>
    <col min="4097" max="4097" width="16.7109375" style="1" customWidth="1"/>
    <col min="4098" max="4099" width="15.7109375" style="1" customWidth="1"/>
    <col min="4100" max="4100" width="8.8515625" style="1" customWidth="1"/>
    <col min="4101" max="4101" width="28.421875" style="1" customWidth="1"/>
    <col min="4102" max="4351" width="8.8515625" style="1" customWidth="1"/>
    <col min="4352" max="4352" width="38.28125" style="1" customWidth="1"/>
    <col min="4353" max="4353" width="16.7109375" style="1" customWidth="1"/>
    <col min="4354" max="4355" width="15.7109375" style="1" customWidth="1"/>
    <col min="4356" max="4356" width="8.8515625" style="1" customWidth="1"/>
    <col min="4357" max="4357" width="28.421875" style="1" customWidth="1"/>
    <col min="4358" max="4607" width="8.8515625" style="1" customWidth="1"/>
    <col min="4608" max="4608" width="38.28125" style="1" customWidth="1"/>
    <col min="4609" max="4609" width="16.7109375" style="1" customWidth="1"/>
    <col min="4610" max="4611" width="15.7109375" style="1" customWidth="1"/>
    <col min="4612" max="4612" width="8.8515625" style="1" customWidth="1"/>
    <col min="4613" max="4613" width="28.421875" style="1" customWidth="1"/>
    <col min="4614" max="4863" width="8.8515625" style="1" customWidth="1"/>
    <col min="4864" max="4864" width="38.28125" style="1" customWidth="1"/>
    <col min="4865" max="4865" width="16.7109375" style="1" customWidth="1"/>
    <col min="4866" max="4867" width="15.7109375" style="1" customWidth="1"/>
    <col min="4868" max="4868" width="8.8515625" style="1" customWidth="1"/>
    <col min="4869" max="4869" width="28.421875" style="1" customWidth="1"/>
    <col min="4870" max="5119" width="8.8515625" style="1" customWidth="1"/>
    <col min="5120" max="5120" width="38.28125" style="1" customWidth="1"/>
    <col min="5121" max="5121" width="16.7109375" style="1" customWidth="1"/>
    <col min="5122" max="5123" width="15.7109375" style="1" customWidth="1"/>
    <col min="5124" max="5124" width="8.8515625" style="1" customWidth="1"/>
    <col min="5125" max="5125" width="28.421875" style="1" customWidth="1"/>
    <col min="5126" max="5375" width="8.8515625" style="1" customWidth="1"/>
    <col min="5376" max="5376" width="38.28125" style="1" customWidth="1"/>
    <col min="5377" max="5377" width="16.7109375" style="1" customWidth="1"/>
    <col min="5378" max="5379" width="15.7109375" style="1" customWidth="1"/>
    <col min="5380" max="5380" width="8.8515625" style="1" customWidth="1"/>
    <col min="5381" max="5381" width="28.421875" style="1" customWidth="1"/>
    <col min="5382" max="5631" width="8.8515625" style="1" customWidth="1"/>
    <col min="5632" max="5632" width="38.28125" style="1" customWidth="1"/>
    <col min="5633" max="5633" width="16.7109375" style="1" customWidth="1"/>
    <col min="5634" max="5635" width="15.7109375" style="1" customWidth="1"/>
    <col min="5636" max="5636" width="8.8515625" style="1" customWidth="1"/>
    <col min="5637" max="5637" width="28.421875" style="1" customWidth="1"/>
    <col min="5638" max="5887" width="8.8515625" style="1" customWidth="1"/>
    <col min="5888" max="5888" width="38.28125" style="1" customWidth="1"/>
    <col min="5889" max="5889" width="16.7109375" style="1" customWidth="1"/>
    <col min="5890" max="5891" width="15.7109375" style="1" customWidth="1"/>
    <col min="5892" max="5892" width="8.8515625" style="1" customWidth="1"/>
    <col min="5893" max="5893" width="28.421875" style="1" customWidth="1"/>
    <col min="5894" max="6143" width="8.8515625" style="1" customWidth="1"/>
    <col min="6144" max="6144" width="38.28125" style="1" customWidth="1"/>
    <col min="6145" max="6145" width="16.7109375" style="1" customWidth="1"/>
    <col min="6146" max="6147" width="15.7109375" style="1" customWidth="1"/>
    <col min="6148" max="6148" width="8.8515625" style="1" customWidth="1"/>
    <col min="6149" max="6149" width="28.421875" style="1" customWidth="1"/>
    <col min="6150" max="6399" width="8.8515625" style="1" customWidth="1"/>
    <col min="6400" max="6400" width="38.28125" style="1" customWidth="1"/>
    <col min="6401" max="6401" width="16.7109375" style="1" customWidth="1"/>
    <col min="6402" max="6403" width="15.7109375" style="1" customWidth="1"/>
    <col min="6404" max="6404" width="8.8515625" style="1" customWidth="1"/>
    <col min="6405" max="6405" width="28.421875" style="1" customWidth="1"/>
    <col min="6406" max="6655" width="8.8515625" style="1" customWidth="1"/>
    <col min="6656" max="6656" width="38.28125" style="1" customWidth="1"/>
    <col min="6657" max="6657" width="16.7109375" style="1" customWidth="1"/>
    <col min="6658" max="6659" width="15.7109375" style="1" customWidth="1"/>
    <col min="6660" max="6660" width="8.8515625" style="1" customWidth="1"/>
    <col min="6661" max="6661" width="28.421875" style="1" customWidth="1"/>
    <col min="6662" max="6911" width="8.8515625" style="1" customWidth="1"/>
    <col min="6912" max="6912" width="38.28125" style="1" customWidth="1"/>
    <col min="6913" max="6913" width="16.7109375" style="1" customWidth="1"/>
    <col min="6914" max="6915" width="15.7109375" style="1" customWidth="1"/>
    <col min="6916" max="6916" width="8.8515625" style="1" customWidth="1"/>
    <col min="6917" max="6917" width="28.421875" style="1" customWidth="1"/>
    <col min="6918" max="7167" width="8.8515625" style="1" customWidth="1"/>
    <col min="7168" max="7168" width="38.28125" style="1" customWidth="1"/>
    <col min="7169" max="7169" width="16.7109375" style="1" customWidth="1"/>
    <col min="7170" max="7171" width="15.7109375" style="1" customWidth="1"/>
    <col min="7172" max="7172" width="8.8515625" style="1" customWidth="1"/>
    <col min="7173" max="7173" width="28.421875" style="1" customWidth="1"/>
    <col min="7174" max="7423" width="8.8515625" style="1" customWidth="1"/>
    <col min="7424" max="7424" width="38.28125" style="1" customWidth="1"/>
    <col min="7425" max="7425" width="16.7109375" style="1" customWidth="1"/>
    <col min="7426" max="7427" width="15.7109375" style="1" customWidth="1"/>
    <col min="7428" max="7428" width="8.8515625" style="1" customWidth="1"/>
    <col min="7429" max="7429" width="28.421875" style="1" customWidth="1"/>
    <col min="7430" max="7679" width="8.8515625" style="1" customWidth="1"/>
    <col min="7680" max="7680" width="38.28125" style="1" customWidth="1"/>
    <col min="7681" max="7681" width="16.7109375" style="1" customWidth="1"/>
    <col min="7682" max="7683" width="15.7109375" style="1" customWidth="1"/>
    <col min="7684" max="7684" width="8.8515625" style="1" customWidth="1"/>
    <col min="7685" max="7685" width="28.421875" style="1" customWidth="1"/>
    <col min="7686" max="7935" width="8.8515625" style="1" customWidth="1"/>
    <col min="7936" max="7936" width="38.28125" style="1" customWidth="1"/>
    <col min="7937" max="7937" width="16.7109375" style="1" customWidth="1"/>
    <col min="7938" max="7939" width="15.7109375" style="1" customWidth="1"/>
    <col min="7940" max="7940" width="8.8515625" style="1" customWidth="1"/>
    <col min="7941" max="7941" width="28.421875" style="1" customWidth="1"/>
    <col min="7942" max="8191" width="8.8515625" style="1" customWidth="1"/>
    <col min="8192" max="8192" width="38.28125" style="1" customWidth="1"/>
    <col min="8193" max="8193" width="16.7109375" style="1" customWidth="1"/>
    <col min="8194" max="8195" width="15.7109375" style="1" customWidth="1"/>
    <col min="8196" max="8196" width="8.8515625" style="1" customWidth="1"/>
    <col min="8197" max="8197" width="28.421875" style="1" customWidth="1"/>
    <col min="8198" max="8447" width="8.8515625" style="1" customWidth="1"/>
    <col min="8448" max="8448" width="38.28125" style="1" customWidth="1"/>
    <col min="8449" max="8449" width="16.7109375" style="1" customWidth="1"/>
    <col min="8450" max="8451" width="15.7109375" style="1" customWidth="1"/>
    <col min="8452" max="8452" width="8.8515625" style="1" customWidth="1"/>
    <col min="8453" max="8453" width="28.421875" style="1" customWidth="1"/>
    <col min="8454" max="8703" width="8.8515625" style="1" customWidth="1"/>
    <col min="8704" max="8704" width="38.28125" style="1" customWidth="1"/>
    <col min="8705" max="8705" width="16.7109375" style="1" customWidth="1"/>
    <col min="8706" max="8707" width="15.7109375" style="1" customWidth="1"/>
    <col min="8708" max="8708" width="8.8515625" style="1" customWidth="1"/>
    <col min="8709" max="8709" width="28.421875" style="1" customWidth="1"/>
    <col min="8710" max="8959" width="8.8515625" style="1" customWidth="1"/>
    <col min="8960" max="8960" width="38.28125" style="1" customWidth="1"/>
    <col min="8961" max="8961" width="16.7109375" style="1" customWidth="1"/>
    <col min="8962" max="8963" width="15.7109375" style="1" customWidth="1"/>
    <col min="8964" max="8964" width="8.8515625" style="1" customWidth="1"/>
    <col min="8965" max="8965" width="28.421875" style="1" customWidth="1"/>
    <col min="8966" max="9215" width="8.8515625" style="1" customWidth="1"/>
    <col min="9216" max="9216" width="38.28125" style="1" customWidth="1"/>
    <col min="9217" max="9217" width="16.7109375" style="1" customWidth="1"/>
    <col min="9218" max="9219" width="15.7109375" style="1" customWidth="1"/>
    <col min="9220" max="9220" width="8.8515625" style="1" customWidth="1"/>
    <col min="9221" max="9221" width="28.421875" style="1" customWidth="1"/>
    <col min="9222" max="9471" width="8.8515625" style="1" customWidth="1"/>
    <col min="9472" max="9472" width="38.28125" style="1" customWidth="1"/>
    <col min="9473" max="9473" width="16.7109375" style="1" customWidth="1"/>
    <col min="9474" max="9475" width="15.7109375" style="1" customWidth="1"/>
    <col min="9476" max="9476" width="8.8515625" style="1" customWidth="1"/>
    <col min="9477" max="9477" width="28.421875" style="1" customWidth="1"/>
    <col min="9478" max="9727" width="8.8515625" style="1" customWidth="1"/>
    <col min="9728" max="9728" width="38.28125" style="1" customWidth="1"/>
    <col min="9729" max="9729" width="16.7109375" style="1" customWidth="1"/>
    <col min="9730" max="9731" width="15.7109375" style="1" customWidth="1"/>
    <col min="9732" max="9732" width="8.8515625" style="1" customWidth="1"/>
    <col min="9733" max="9733" width="28.421875" style="1" customWidth="1"/>
    <col min="9734" max="9983" width="8.8515625" style="1" customWidth="1"/>
    <col min="9984" max="9984" width="38.28125" style="1" customWidth="1"/>
    <col min="9985" max="9985" width="16.7109375" style="1" customWidth="1"/>
    <col min="9986" max="9987" width="15.7109375" style="1" customWidth="1"/>
    <col min="9988" max="9988" width="8.8515625" style="1" customWidth="1"/>
    <col min="9989" max="9989" width="28.421875" style="1" customWidth="1"/>
    <col min="9990" max="10239" width="8.8515625" style="1" customWidth="1"/>
    <col min="10240" max="10240" width="38.28125" style="1" customWidth="1"/>
    <col min="10241" max="10241" width="16.7109375" style="1" customWidth="1"/>
    <col min="10242" max="10243" width="15.7109375" style="1" customWidth="1"/>
    <col min="10244" max="10244" width="8.8515625" style="1" customWidth="1"/>
    <col min="10245" max="10245" width="28.421875" style="1" customWidth="1"/>
    <col min="10246" max="10495" width="8.8515625" style="1" customWidth="1"/>
    <col min="10496" max="10496" width="38.28125" style="1" customWidth="1"/>
    <col min="10497" max="10497" width="16.7109375" style="1" customWidth="1"/>
    <col min="10498" max="10499" width="15.7109375" style="1" customWidth="1"/>
    <col min="10500" max="10500" width="8.8515625" style="1" customWidth="1"/>
    <col min="10501" max="10501" width="28.421875" style="1" customWidth="1"/>
    <col min="10502" max="10751" width="8.8515625" style="1" customWidth="1"/>
    <col min="10752" max="10752" width="38.28125" style="1" customWidth="1"/>
    <col min="10753" max="10753" width="16.7109375" style="1" customWidth="1"/>
    <col min="10754" max="10755" width="15.7109375" style="1" customWidth="1"/>
    <col min="10756" max="10756" width="8.8515625" style="1" customWidth="1"/>
    <col min="10757" max="10757" width="28.421875" style="1" customWidth="1"/>
    <col min="10758" max="11007" width="8.8515625" style="1" customWidth="1"/>
    <col min="11008" max="11008" width="38.28125" style="1" customWidth="1"/>
    <col min="11009" max="11009" width="16.7109375" style="1" customWidth="1"/>
    <col min="11010" max="11011" width="15.7109375" style="1" customWidth="1"/>
    <col min="11012" max="11012" width="8.8515625" style="1" customWidth="1"/>
    <col min="11013" max="11013" width="28.421875" style="1" customWidth="1"/>
    <col min="11014" max="11263" width="8.8515625" style="1" customWidth="1"/>
    <col min="11264" max="11264" width="38.28125" style="1" customWidth="1"/>
    <col min="11265" max="11265" width="16.7109375" style="1" customWidth="1"/>
    <col min="11266" max="11267" width="15.7109375" style="1" customWidth="1"/>
    <col min="11268" max="11268" width="8.8515625" style="1" customWidth="1"/>
    <col min="11269" max="11269" width="28.421875" style="1" customWidth="1"/>
    <col min="11270" max="11519" width="8.8515625" style="1" customWidth="1"/>
    <col min="11520" max="11520" width="38.28125" style="1" customWidth="1"/>
    <col min="11521" max="11521" width="16.7109375" style="1" customWidth="1"/>
    <col min="11522" max="11523" width="15.7109375" style="1" customWidth="1"/>
    <col min="11524" max="11524" width="8.8515625" style="1" customWidth="1"/>
    <col min="11525" max="11525" width="28.421875" style="1" customWidth="1"/>
    <col min="11526" max="11775" width="8.8515625" style="1" customWidth="1"/>
    <col min="11776" max="11776" width="38.28125" style="1" customWidth="1"/>
    <col min="11777" max="11777" width="16.7109375" style="1" customWidth="1"/>
    <col min="11778" max="11779" width="15.7109375" style="1" customWidth="1"/>
    <col min="11780" max="11780" width="8.8515625" style="1" customWidth="1"/>
    <col min="11781" max="11781" width="28.421875" style="1" customWidth="1"/>
    <col min="11782" max="12031" width="8.8515625" style="1" customWidth="1"/>
    <col min="12032" max="12032" width="38.28125" style="1" customWidth="1"/>
    <col min="12033" max="12033" width="16.7109375" style="1" customWidth="1"/>
    <col min="12034" max="12035" width="15.7109375" style="1" customWidth="1"/>
    <col min="12036" max="12036" width="8.8515625" style="1" customWidth="1"/>
    <col min="12037" max="12037" width="28.421875" style="1" customWidth="1"/>
    <col min="12038" max="12287" width="8.8515625" style="1" customWidth="1"/>
    <col min="12288" max="12288" width="38.28125" style="1" customWidth="1"/>
    <col min="12289" max="12289" width="16.7109375" style="1" customWidth="1"/>
    <col min="12290" max="12291" width="15.7109375" style="1" customWidth="1"/>
    <col min="12292" max="12292" width="8.8515625" style="1" customWidth="1"/>
    <col min="12293" max="12293" width="28.421875" style="1" customWidth="1"/>
    <col min="12294" max="12543" width="8.8515625" style="1" customWidth="1"/>
    <col min="12544" max="12544" width="38.28125" style="1" customWidth="1"/>
    <col min="12545" max="12545" width="16.7109375" style="1" customWidth="1"/>
    <col min="12546" max="12547" width="15.7109375" style="1" customWidth="1"/>
    <col min="12548" max="12548" width="8.8515625" style="1" customWidth="1"/>
    <col min="12549" max="12549" width="28.421875" style="1" customWidth="1"/>
    <col min="12550" max="12799" width="8.8515625" style="1" customWidth="1"/>
    <col min="12800" max="12800" width="38.28125" style="1" customWidth="1"/>
    <col min="12801" max="12801" width="16.7109375" style="1" customWidth="1"/>
    <col min="12802" max="12803" width="15.7109375" style="1" customWidth="1"/>
    <col min="12804" max="12804" width="8.8515625" style="1" customWidth="1"/>
    <col min="12805" max="12805" width="28.421875" style="1" customWidth="1"/>
    <col min="12806" max="13055" width="8.8515625" style="1" customWidth="1"/>
    <col min="13056" max="13056" width="38.28125" style="1" customWidth="1"/>
    <col min="13057" max="13057" width="16.7109375" style="1" customWidth="1"/>
    <col min="13058" max="13059" width="15.7109375" style="1" customWidth="1"/>
    <col min="13060" max="13060" width="8.8515625" style="1" customWidth="1"/>
    <col min="13061" max="13061" width="28.421875" style="1" customWidth="1"/>
    <col min="13062" max="13311" width="8.8515625" style="1" customWidth="1"/>
    <col min="13312" max="13312" width="38.28125" style="1" customWidth="1"/>
    <col min="13313" max="13313" width="16.7109375" style="1" customWidth="1"/>
    <col min="13314" max="13315" width="15.7109375" style="1" customWidth="1"/>
    <col min="13316" max="13316" width="8.8515625" style="1" customWidth="1"/>
    <col min="13317" max="13317" width="28.421875" style="1" customWidth="1"/>
    <col min="13318" max="13567" width="8.8515625" style="1" customWidth="1"/>
    <col min="13568" max="13568" width="38.28125" style="1" customWidth="1"/>
    <col min="13569" max="13569" width="16.7109375" style="1" customWidth="1"/>
    <col min="13570" max="13571" width="15.7109375" style="1" customWidth="1"/>
    <col min="13572" max="13572" width="8.8515625" style="1" customWidth="1"/>
    <col min="13573" max="13573" width="28.421875" style="1" customWidth="1"/>
    <col min="13574" max="13823" width="8.8515625" style="1" customWidth="1"/>
    <col min="13824" max="13824" width="38.28125" style="1" customWidth="1"/>
    <col min="13825" max="13825" width="16.7109375" style="1" customWidth="1"/>
    <col min="13826" max="13827" width="15.7109375" style="1" customWidth="1"/>
    <col min="13828" max="13828" width="8.8515625" style="1" customWidth="1"/>
    <col min="13829" max="13829" width="28.421875" style="1" customWidth="1"/>
    <col min="13830" max="14079" width="8.8515625" style="1" customWidth="1"/>
    <col min="14080" max="14080" width="38.28125" style="1" customWidth="1"/>
    <col min="14081" max="14081" width="16.7109375" style="1" customWidth="1"/>
    <col min="14082" max="14083" width="15.7109375" style="1" customWidth="1"/>
    <col min="14084" max="14084" width="8.8515625" style="1" customWidth="1"/>
    <col min="14085" max="14085" width="28.421875" style="1" customWidth="1"/>
    <col min="14086" max="14335" width="8.8515625" style="1" customWidth="1"/>
    <col min="14336" max="14336" width="38.28125" style="1" customWidth="1"/>
    <col min="14337" max="14337" width="16.7109375" style="1" customWidth="1"/>
    <col min="14338" max="14339" width="15.7109375" style="1" customWidth="1"/>
    <col min="14340" max="14340" width="8.8515625" style="1" customWidth="1"/>
    <col min="14341" max="14341" width="28.421875" style="1" customWidth="1"/>
    <col min="14342" max="14591" width="8.8515625" style="1" customWidth="1"/>
    <col min="14592" max="14592" width="38.28125" style="1" customWidth="1"/>
    <col min="14593" max="14593" width="16.7109375" style="1" customWidth="1"/>
    <col min="14594" max="14595" width="15.7109375" style="1" customWidth="1"/>
    <col min="14596" max="14596" width="8.8515625" style="1" customWidth="1"/>
    <col min="14597" max="14597" width="28.421875" style="1" customWidth="1"/>
    <col min="14598" max="14847" width="8.8515625" style="1" customWidth="1"/>
    <col min="14848" max="14848" width="38.28125" style="1" customWidth="1"/>
    <col min="14849" max="14849" width="16.7109375" style="1" customWidth="1"/>
    <col min="14850" max="14851" width="15.7109375" style="1" customWidth="1"/>
    <col min="14852" max="14852" width="8.8515625" style="1" customWidth="1"/>
    <col min="14853" max="14853" width="28.421875" style="1" customWidth="1"/>
    <col min="14854" max="15103" width="8.8515625" style="1" customWidth="1"/>
    <col min="15104" max="15104" width="38.28125" style="1" customWidth="1"/>
    <col min="15105" max="15105" width="16.7109375" style="1" customWidth="1"/>
    <col min="15106" max="15107" width="15.7109375" style="1" customWidth="1"/>
    <col min="15108" max="15108" width="8.8515625" style="1" customWidth="1"/>
    <col min="15109" max="15109" width="28.421875" style="1" customWidth="1"/>
    <col min="15110" max="15359" width="8.8515625" style="1" customWidth="1"/>
    <col min="15360" max="15360" width="38.28125" style="1" customWidth="1"/>
    <col min="15361" max="15361" width="16.7109375" style="1" customWidth="1"/>
    <col min="15362" max="15363" width="15.7109375" style="1" customWidth="1"/>
    <col min="15364" max="15364" width="8.8515625" style="1" customWidth="1"/>
    <col min="15365" max="15365" width="28.421875" style="1" customWidth="1"/>
    <col min="15366" max="15615" width="8.8515625" style="1" customWidth="1"/>
    <col min="15616" max="15616" width="38.28125" style="1" customWidth="1"/>
    <col min="15617" max="15617" width="16.7109375" style="1" customWidth="1"/>
    <col min="15618" max="15619" width="15.7109375" style="1" customWidth="1"/>
    <col min="15620" max="15620" width="8.8515625" style="1" customWidth="1"/>
    <col min="15621" max="15621" width="28.421875" style="1" customWidth="1"/>
    <col min="15622" max="15871" width="8.8515625" style="1" customWidth="1"/>
    <col min="15872" max="15872" width="38.28125" style="1" customWidth="1"/>
    <col min="15873" max="15873" width="16.7109375" style="1" customWidth="1"/>
    <col min="15874" max="15875" width="15.7109375" style="1" customWidth="1"/>
    <col min="15876" max="15876" width="8.8515625" style="1" customWidth="1"/>
    <col min="15877" max="15877" width="28.421875" style="1" customWidth="1"/>
    <col min="15878" max="16127" width="8.8515625" style="1" customWidth="1"/>
    <col min="16128" max="16128" width="38.28125" style="1" customWidth="1"/>
    <col min="16129" max="16129" width="16.7109375" style="1" customWidth="1"/>
    <col min="16130" max="16131" width="15.7109375" style="1" customWidth="1"/>
    <col min="16132" max="16132" width="8.8515625" style="1" customWidth="1"/>
    <col min="16133" max="16133" width="28.421875" style="1" customWidth="1"/>
    <col min="16134" max="16384" width="8.8515625" style="1" customWidth="1"/>
  </cols>
  <sheetData>
    <row r="1" spans="1:17" ht="15">
      <c r="A1" s="167" t="s">
        <v>329</v>
      </c>
      <c r="E1" s="61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ht="15">
      <c r="A2" s="132" t="s">
        <v>330</v>
      </c>
    </row>
    <row r="3" spans="3:17" s="44" customFormat="1" ht="15">
      <c r="C3" s="1"/>
      <c r="D3" s="61"/>
      <c r="E3" s="62"/>
      <c r="I3" s="1"/>
      <c r="J3" s="1"/>
      <c r="K3" s="1"/>
      <c r="L3" s="1"/>
      <c r="M3" s="1"/>
      <c r="N3" s="1"/>
      <c r="O3" s="1"/>
      <c r="P3" s="1"/>
      <c r="Q3" s="1"/>
    </row>
    <row r="4" spans="1:8" ht="15">
      <c r="A4" s="194" t="s">
        <v>323</v>
      </c>
      <c r="B4" s="195" t="s">
        <v>324</v>
      </c>
      <c r="C4" s="1" t="s">
        <v>337</v>
      </c>
      <c r="D4" s="128"/>
      <c r="E4" s="62"/>
      <c r="F4" s="119"/>
      <c r="G4" s="125"/>
      <c r="H4" s="118"/>
    </row>
    <row r="5" spans="1:11" ht="15">
      <c r="A5" s="168" t="s">
        <v>217</v>
      </c>
      <c r="B5" s="196">
        <v>0.065592685</v>
      </c>
      <c r="D5" s="62"/>
      <c r="E5" s="62"/>
      <c r="F5" s="127" t="s">
        <v>325</v>
      </c>
      <c r="G5" s="129" t="s">
        <v>331</v>
      </c>
      <c r="H5" s="120"/>
      <c r="K5" s="22">
        <f>1/1000</f>
        <v>0.001</v>
      </c>
    </row>
    <row r="6" spans="1:11" ht="15">
      <c r="A6" s="168" t="s">
        <v>218</v>
      </c>
      <c r="B6" s="196">
        <v>0.032342921</v>
      </c>
      <c r="D6" s="62"/>
      <c r="E6" s="62"/>
      <c r="F6" s="119"/>
      <c r="G6" s="129" t="s">
        <v>336</v>
      </c>
      <c r="H6" s="121"/>
      <c r="K6" s="22">
        <f>1/100</f>
        <v>0.01</v>
      </c>
    </row>
    <row r="7" spans="1:11" ht="15">
      <c r="A7" s="168" t="s">
        <v>219</v>
      </c>
      <c r="B7" s="209">
        <v>0.117636684</v>
      </c>
      <c r="D7" s="197"/>
      <c r="E7" s="62"/>
      <c r="F7" s="119"/>
      <c r="G7" s="129" t="s">
        <v>332</v>
      </c>
      <c r="H7" s="123"/>
      <c r="K7" s="22">
        <f>2/100</f>
        <v>0.02</v>
      </c>
    </row>
    <row r="8" spans="1:11" ht="15">
      <c r="A8" s="168" t="s">
        <v>220</v>
      </c>
      <c r="B8" s="209">
        <v>0.000567785</v>
      </c>
      <c r="D8" s="62"/>
      <c r="E8" s="62"/>
      <c r="F8" s="119"/>
      <c r="G8" s="129" t="s">
        <v>333</v>
      </c>
      <c r="H8" s="122"/>
      <c r="K8" s="22">
        <f>4/100</f>
        <v>0.04</v>
      </c>
    </row>
    <row r="9" spans="1:11" ht="15">
      <c r="A9" s="168" t="s">
        <v>221</v>
      </c>
      <c r="B9" s="209">
        <v>0.013009826</v>
      </c>
      <c r="D9" s="62"/>
      <c r="E9" s="62"/>
      <c r="F9" s="119"/>
      <c r="G9" s="129" t="s">
        <v>334</v>
      </c>
      <c r="H9" s="130"/>
      <c r="K9" s="22">
        <f>8/100</f>
        <v>0.08</v>
      </c>
    </row>
    <row r="10" spans="1:8" ht="15">
      <c r="A10" s="168" t="s">
        <v>222</v>
      </c>
      <c r="B10" s="209">
        <v>0.000172148</v>
      </c>
      <c r="D10" s="62"/>
      <c r="E10" s="62"/>
      <c r="F10" s="129"/>
      <c r="G10" s="129" t="s">
        <v>335</v>
      </c>
      <c r="H10" s="117"/>
    </row>
    <row r="11" spans="1:8" ht="15">
      <c r="A11" s="168" t="s">
        <v>223</v>
      </c>
      <c r="B11" s="209">
        <v>4.73934E-05</v>
      </c>
      <c r="D11" s="62"/>
      <c r="E11" s="62"/>
      <c r="F11" s="62"/>
      <c r="G11" s="129" t="s">
        <v>326</v>
      </c>
      <c r="H11" s="124" t="s">
        <v>14</v>
      </c>
    </row>
    <row r="12" spans="1:6" ht="15">
      <c r="A12" s="168" t="s">
        <v>224</v>
      </c>
      <c r="B12" s="209">
        <v>3.28637E-05</v>
      </c>
      <c r="D12" s="62"/>
      <c r="E12" s="62"/>
      <c r="F12" s="64"/>
    </row>
    <row r="13" spans="1:7" ht="15">
      <c r="A13" s="168" t="s">
        <v>225</v>
      </c>
      <c r="B13" s="209">
        <v>0.00019415</v>
      </c>
      <c r="D13" s="62"/>
      <c r="E13" s="62"/>
      <c r="F13" s="125" t="s">
        <v>327</v>
      </c>
      <c r="G13" s="116" t="s">
        <v>362</v>
      </c>
    </row>
    <row r="14" spans="1:7" ht="15">
      <c r="A14" s="168" t="s">
        <v>226</v>
      </c>
      <c r="B14" s="209">
        <v>0.00530903</v>
      </c>
      <c r="D14" s="62"/>
      <c r="E14" s="62"/>
      <c r="F14" s="126"/>
      <c r="G14" s="129" t="s">
        <v>363</v>
      </c>
    </row>
    <row r="15" spans="1:6" ht="15">
      <c r="A15" s="168" t="s">
        <v>227</v>
      </c>
      <c r="B15" s="209">
        <v>0.006860485</v>
      </c>
      <c r="D15" s="62"/>
      <c r="E15" s="62"/>
      <c r="F15" s="64"/>
    </row>
    <row r="16" spans="1:6" ht="15">
      <c r="A16" s="168" t="s">
        <v>228</v>
      </c>
      <c r="B16" s="209">
        <v>0.008051415</v>
      </c>
      <c r="D16" s="62"/>
      <c r="E16" s="62"/>
      <c r="F16" s="127" t="s">
        <v>328</v>
      </c>
    </row>
    <row r="17" spans="1:7" ht="15">
      <c r="A17" s="168" t="s">
        <v>229</v>
      </c>
      <c r="B17" s="209">
        <v>0.02259641</v>
      </c>
      <c r="D17" s="62"/>
      <c r="E17" s="62"/>
      <c r="F17" s="64"/>
      <c r="G17" s="1" t="s">
        <v>340</v>
      </c>
    </row>
    <row r="18" spans="1:6" ht="15">
      <c r="A18" s="168" t="s">
        <v>230</v>
      </c>
      <c r="B18" s="209">
        <v>0.005639557</v>
      </c>
      <c r="D18" s="62"/>
      <c r="E18" s="62"/>
      <c r="F18" s="64"/>
    </row>
    <row r="19" spans="1:6" ht="15">
      <c r="A19" s="168" t="s">
        <v>231</v>
      </c>
      <c r="B19" s="209">
        <v>0.022613878</v>
      </c>
      <c r="D19" s="62"/>
      <c r="E19" s="62"/>
      <c r="F19" s="127" t="s">
        <v>53</v>
      </c>
    </row>
    <row r="20" spans="1:7" ht="15">
      <c r="A20" s="168" t="s">
        <v>232</v>
      </c>
      <c r="B20" s="209">
        <v>0.056159634</v>
      </c>
      <c r="C20" s="1" t="s">
        <v>339</v>
      </c>
      <c r="D20" s="62"/>
      <c r="E20" s="62"/>
      <c r="F20" s="64"/>
      <c r="G20" s="1" t="s">
        <v>360</v>
      </c>
    </row>
    <row r="21" spans="1:7" ht="15">
      <c r="A21" s="168" t="s">
        <v>233</v>
      </c>
      <c r="B21" s="209">
        <v>0.001450677</v>
      </c>
      <c r="D21" s="62"/>
      <c r="E21" s="62"/>
      <c r="F21" s="64"/>
      <c r="G21" s="1" t="s">
        <v>361</v>
      </c>
    </row>
    <row r="22" spans="1:6" ht="15">
      <c r="A22" s="168" t="s">
        <v>234</v>
      </c>
      <c r="B22" s="209">
        <v>0.000599559</v>
      </c>
      <c r="D22" s="62"/>
      <c r="E22" s="62"/>
      <c r="F22" s="64"/>
    </row>
    <row r="23" spans="1:6" ht="15">
      <c r="A23" s="168" t="s">
        <v>235</v>
      </c>
      <c r="B23" s="209">
        <v>0</v>
      </c>
      <c r="D23" s="62"/>
      <c r="E23" s="62"/>
      <c r="F23" s="64"/>
    </row>
    <row r="24" spans="1:7" ht="15">
      <c r="A24" s="168" t="s">
        <v>236</v>
      </c>
      <c r="B24" s="209">
        <v>0.001020248</v>
      </c>
      <c r="D24" s="62"/>
      <c r="E24" s="62"/>
      <c r="F24" s="64"/>
      <c r="G24" s="1" t="s">
        <v>382</v>
      </c>
    </row>
    <row r="25" spans="1:6" ht="15">
      <c r="A25" s="168" t="s">
        <v>237</v>
      </c>
      <c r="B25" s="209">
        <v>5.25155E-06</v>
      </c>
      <c r="D25" s="62"/>
      <c r="E25" s="62"/>
      <c r="F25" s="64"/>
    </row>
    <row r="26" spans="1:6" ht="15">
      <c r="A26" s="168" t="s">
        <v>238</v>
      </c>
      <c r="B26" s="209">
        <v>0.023456363</v>
      </c>
      <c r="D26" s="62"/>
      <c r="E26" s="62"/>
      <c r="F26" s="64"/>
    </row>
    <row r="27" spans="1:6" ht="15">
      <c r="A27" s="168" t="s">
        <v>239</v>
      </c>
      <c r="B27" s="209">
        <v>0.001162204</v>
      </c>
      <c r="D27" s="62"/>
      <c r="E27" s="62"/>
      <c r="F27" s="64"/>
    </row>
    <row r="28" spans="1:6" ht="12">
      <c r="A28" s="168" t="s">
        <v>240</v>
      </c>
      <c r="B28" s="209">
        <v>4.73171E-06</v>
      </c>
      <c r="D28" s="62"/>
      <c r="E28" s="62"/>
      <c r="F28" s="64"/>
    </row>
    <row r="29" spans="1:6" ht="12">
      <c r="A29" s="170" t="s">
        <v>406</v>
      </c>
      <c r="B29" s="209">
        <v>0.019319651</v>
      </c>
      <c r="C29" s="131" t="s">
        <v>338</v>
      </c>
      <c r="D29" s="62"/>
      <c r="E29" s="62"/>
      <c r="F29" s="64"/>
    </row>
    <row r="30" spans="1:6" ht="12">
      <c r="A30" s="170" t="s">
        <v>407</v>
      </c>
      <c r="B30" s="209">
        <v>0.001909773</v>
      </c>
      <c r="C30" s="131" t="s">
        <v>338</v>
      </c>
      <c r="D30" s="62"/>
      <c r="E30" s="62"/>
      <c r="F30" s="64"/>
    </row>
    <row r="31" spans="1:6" ht="12">
      <c r="A31" s="170" t="s">
        <v>408</v>
      </c>
      <c r="B31" s="209">
        <v>2.82357E-05</v>
      </c>
      <c r="C31" s="131" t="s">
        <v>338</v>
      </c>
      <c r="D31" s="62"/>
      <c r="E31" s="62"/>
      <c r="F31" s="64"/>
    </row>
    <row r="32" spans="1:6" ht="12">
      <c r="A32" s="170" t="s">
        <v>409</v>
      </c>
      <c r="B32" s="209">
        <v>0.004790114</v>
      </c>
      <c r="C32" s="131" t="s">
        <v>338</v>
      </c>
      <c r="D32" s="62"/>
      <c r="E32" s="62"/>
      <c r="F32" s="64"/>
    </row>
    <row r="33" spans="1:6" ht="12">
      <c r="A33" s="170" t="s">
        <v>410</v>
      </c>
      <c r="B33" s="209">
        <v>4.46595E-06</v>
      </c>
      <c r="C33" s="131" t="s">
        <v>338</v>
      </c>
      <c r="D33" s="62"/>
      <c r="E33" s="62"/>
      <c r="F33" s="64"/>
    </row>
    <row r="34" spans="1:6" ht="12">
      <c r="A34" s="170" t="s">
        <v>411</v>
      </c>
      <c r="B34" s="209">
        <v>7.77817E-06</v>
      </c>
      <c r="C34" s="131" t="s">
        <v>338</v>
      </c>
      <c r="D34" s="62"/>
      <c r="E34" s="62"/>
      <c r="F34" s="64"/>
    </row>
    <row r="35" spans="1:6" ht="12">
      <c r="A35" s="170" t="s">
        <v>412</v>
      </c>
      <c r="B35" s="209">
        <v>1.35759E-05</v>
      </c>
      <c r="C35" s="131" t="s">
        <v>338</v>
      </c>
      <c r="D35" s="62"/>
      <c r="E35" s="62"/>
      <c r="F35" s="64"/>
    </row>
    <row r="36" spans="1:6" ht="12">
      <c r="A36" s="170" t="s">
        <v>413</v>
      </c>
      <c r="B36" s="209">
        <v>0.092294378</v>
      </c>
      <c r="C36" s="131" t="s">
        <v>338</v>
      </c>
      <c r="D36" s="62"/>
      <c r="E36" s="62"/>
      <c r="F36" s="64"/>
    </row>
    <row r="37" spans="1:6" ht="12">
      <c r="A37" s="170" t="s">
        <v>414</v>
      </c>
      <c r="B37" s="209">
        <v>0</v>
      </c>
      <c r="C37" s="131" t="s">
        <v>338</v>
      </c>
      <c r="D37" s="62"/>
      <c r="E37" s="62"/>
      <c r="F37" s="64"/>
    </row>
    <row r="38" spans="1:6" ht="12">
      <c r="A38" s="170" t="s">
        <v>415</v>
      </c>
      <c r="B38" s="209">
        <v>0.000517587</v>
      </c>
      <c r="C38" s="131" t="s">
        <v>338</v>
      </c>
      <c r="D38" s="62"/>
      <c r="E38" s="62"/>
      <c r="F38" s="64"/>
    </row>
    <row r="39" spans="1:6" ht="12">
      <c r="A39" s="170" t="s">
        <v>416</v>
      </c>
      <c r="B39" s="209">
        <v>0.000608927</v>
      </c>
      <c r="C39" s="131" t="s">
        <v>338</v>
      </c>
      <c r="D39" s="62"/>
      <c r="E39" s="62"/>
      <c r="F39" s="64"/>
    </row>
    <row r="40" spans="1:6" ht="12">
      <c r="A40" s="170" t="s">
        <v>417</v>
      </c>
      <c r="B40" s="209">
        <v>2.2385E-05</v>
      </c>
      <c r="C40" s="131" t="s">
        <v>338</v>
      </c>
      <c r="D40" s="62"/>
      <c r="E40" s="62"/>
      <c r="F40" s="64"/>
    </row>
    <row r="41" spans="1:6" ht="12">
      <c r="A41" s="170" t="s">
        <v>418</v>
      </c>
      <c r="B41" s="209">
        <v>0.000167785</v>
      </c>
      <c r="C41" s="131" t="s">
        <v>338</v>
      </c>
      <c r="D41" s="62"/>
      <c r="E41" s="62"/>
      <c r="F41" s="64"/>
    </row>
    <row r="42" spans="1:6" ht="12">
      <c r="A42" s="170" t="s">
        <v>241</v>
      </c>
      <c r="B42" s="209">
        <v>0.094120321</v>
      </c>
      <c r="C42" s="131"/>
      <c r="D42" s="62"/>
      <c r="E42" s="62"/>
      <c r="F42" s="64"/>
    </row>
    <row r="43" spans="1:6" ht="12">
      <c r="A43" s="170" t="s">
        <v>242</v>
      </c>
      <c r="B43" s="209">
        <v>0.013863152</v>
      </c>
      <c r="C43" s="131"/>
      <c r="D43" s="62"/>
      <c r="E43" s="62"/>
      <c r="F43" s="64"/>
    </row>
    <row r="44" spans="1:6" ht="12">
      <c r="A44" s="170" t="s">
        <v>243</v>
      </c>
      <c r="B44" s="209">
        <v>0.023828575</v>
      </c>
      <c r="C44" s="131"/>
      <c r="D44" s="62"/>
      <c r="E44" s="62"/>
      <c r="F44" s="64"/>
    </row>
    <row r="45" spans="1:6" ht="12">
      <c r="A45" s="168" t="s">
        <v>244</v>
      </c>
      <c r="B45" s="209">
        <v>0.03161112</v>
      </c>
      <c r="D45" s="62"/>
      <c r="E45" s="62"/>
      <c r="F45" s="64"/>
    </row>
    <row r="46" spans="1:6" ht="12">
      <c r="A46" s="168" t="s">
        <v>245</v>
      </c>
      <c r="B46" s="209">
        <v>0.004709165</v>
      </c>
      <c r="D46" s="62"/>
      <c r="E46" s="62"/>
      <c r="F46" s="64"/>
    </row>
    <row r="47" spans="1:6" ht="12">
      <c r="A47" s="168" t="s">
        <v>246</v>
      </c>
      <c r="B47" s="209">
        <v>0.006160769</v>
      </c>
      <c r="D47" s="62"/>
      <c r="E47" s="62"/>
      <c r="F47" s="64"/>
    </row>
    <row r="48" spans="1:6" ht="12">
      <c r="A48" s="168" t="s">
        <v>247</v>
      </c>
      <c r="B48" s="209">
        <v>0.007720244</v>
      </c>
      <c r="D48" s="62"/>
      <c r="E48" s="62"/>
      <c r="F48" s="64"/>
    </row>
    <row r="49" spans="1:6" ht="12">
      <c r="A49" s="168" t="s">
        <v>248</v>
      </c>
      <c r="B49" s="209">
        <v>0.002638458</v>
      </c>
      <c r="D49" s="62"/>
      <c r="E49" s="62"/>
      <c r="F49" s="64"/>
    </row>
    <row r="50" spans="1:6" ht="12">
      <c r="A50" s="168" t="s">
        <v>249</v>
      </c>
      <c r="B50" s="209">
        <v>0.006629227</v>
      </c>
      <c r="D50" s="62"/>
      <c r="E50" s="62"/>
      <c r="F50" s="64"/>
    </row>
    <row r="51" spans="1:6" ht="12">
      <c r="A51" s="168" t="s">
        <v>250</v>
      </c>
      <c r="B51" s="209">
        <v>0.050961538</v>
      </c>
      <c r="D51" s="62"/>
      <c r="E51" s="62"/>
      <c r="F51" s="64"/>
    </row>
    <row r="52" spans="1:6" ht="12">
      <c r="A52" s="168" t="s">
        <v>251</v>
      </c>
      <c r="B52" s="209">
        <v>0.03721277</v>
      </c>
      <c r="D52" s="62"/>
      <c r="E52" s="62"/>
      <c r="F52" s="64"/>
    </row>
    <row r="53" spans="1:6" ht="12">
      <c r="A53" s="168" t="s">
        <v>252</v>
      </c>
      <c r="B53" s="209">
        <v>0.013342756</v>
      </c>
      <c r="D53" s="62"/>
      <c r="E53" s="62"/>
      <c r="F53" s="64"/>
    </row>
    <row r="54" spans="1:6" ht="12">
      <c r="A54" s="168" t="s">
        <v>253</v>
      </c>
      <c r="B54" s="209">
        <v>0.049447332</v>
      </c>
      <c r="D54" s="62"/>
      <c r="E54" s="62"/>
      <c r="F54" s="64"/>
    </row>
    <row r="55" spans="1:6" ht="12">
      <c r="A55" s="168" t="s">
        <v>254</v>
      </c>
      <c r="B55" s="209">
        <v>0.028084389</v>
      </c>
      <c r="D55" s="62"/>
      <c r="E55" s="62"/>
      <c r="F55" s="64"/>
    </row>
    <row r="56" spans="1:6" ht="12">
      <c r="A56" s="168" t="s">
        <v>255</v>
      </c>
      <c r="B56" s="209">
        <v>0.000151902</v>
      </c>
      <c r="D56" s="62"/>
      <c r="E56" s="62"/>
      <c r="F56" s="64"/>
    </row>
    <row r="57" spans="1:6" ht="12">
      <c r="A57" s="168" t="s">
        <v>256</v>
      </c>
      <c r="B57" s="209">
        <v>0.000319536</v>
      </c>
      <c r="D57" s="62"/>
      <c r="E57" s="62"/>
      <c r="F57" s="64"/>
    </row>
    <row r="58" spans="1:6" ht="12">
      <c r="A58" s="168" t="s">
        <v>257</v>
      </c>
      <c r="B58" s="209">
        <v>0.073731793</v>
      </c>
      <c r="D58" s="62"/>
      <c r="E58" s="62"/>
      <c r="F58" s="64"/>
    </row>
    <row r="59" spans="1:6" ht="12">
      <c r="A59" s="168" t="s">
        <v>258</v>
      </c>
      <c r="B59" s="209">
        <v>0.042395144</v>
      </c>
      <c r="D59" s="62"/>
      <c r="E59" s="62"/>
      <c r="F59" s="64"/>
    </row>
    <row r="60" spans="1:6" ht="12">
      <c r="A60" s="168" t="s">
        <v>259</v>
      </c>
      <c r="B60" s="209">
        <v>0.201037388</v>
      </c>
      <c r="D60" s="62"/>
      <c r="E60" s="62"/>
      <c r="F60" s="64"/>
    </row>
    <row r="61" spans="1:6" ht="12">
      <c r="A61" s="168" t="s">
        <v>260</v>
      </c>
      <c r="B61" s="209">
        <v>0.014682223</v>
      </c>
      <c r="D61" s="62"/>
      <c r="E61" s="62"/>
      <c r="F61" s="64"/>
    </row>
    <row r="62" spans="1:6" ht="12">
      <c r="A62" s="168" t="s">
        <v>261</v>
      </c>
      <c r="B62" s="209">
        <v>0.024860398</v>
      </c>
      <c r="D62" s="62"/>
      <c r="E62" s="62"/>
      <c r="F62" s="64"/>
    </row>
    <row r="63" spans="1:6" ht="12">
      <c r="A63" s="168" t="s">
        <v>262</v>
      </c>
      <c r="B63" s="209">
        <v>0.015373973</v>
      </c>
      <c r="D63" s="62"/>
      <c r="E63" s="62"/>
      <c r="F63" s="64"/>
    </row>
    <row r="64" spans="1:6" ht="12">
      <c r="A64" s="168" t="s">
        <v>263</v>
      </c>
      <c r="B64" s="209">
        <v>0.107620763</v>
      </c>
      <c r="D64" s="62"/>
      <c r="E64" s="62"/>
      <c r="F64" s="64"/>
    </row>
    <row r="65" spans="1:6" ht="12">
      <c r="A65" s="168" t="s">
        <v>264</v>
      </c>
      <c r="B65" s="209">
        <v>0.028446164</v>
      </c>
      <c r="D65" s="62"/>
      <c r="E65" s="62"/>
      <c r="F65" s="64"/>
    </row>
    <row r="66" spans="1:6" ht="12">
      <c r="A66" s="168" t="s">
        <v>265</v>
      </c>
      <c r="B66" s="209">
        <v>0.05375381</v>
      </c>
      <c r="D66" s="62"/>
      <c r="E66" s="62"/>
      <c r="F66" s="64"/>
    </row>
    <row r="67" spans="1:6" ht="12">
      <c r="A67" s="168" t="s">
        <v>266</v>
      </c>
      <c r="B67" s="209">
        <v>0.084618265</v>
      </c>
      <c r="D67" s="62"/>
      <c r="E67" s="62"/>
      <c r="F67" s="64"/>
    </row>
    <row r="68" spans="1:6" ht="12">
      <c r="A68" s="168" t="s">
        <v>267</v>
      </c>
      <c r="B68" s="209">
        <v>0.010758908</v>
      </c>
      <c r="D68" s="62"/>
      <c r="E68" s="62"/>
      <c r="F68" s="64"/>
    </row>
    <row r="69" spans="1:6" ht="12">
      <c r="A69" s="168" t="s">
        <v>268</v>
      </c>
      <c r="B69" s="209">
        <v>0.005998216</v>
      </c>
      <c r="D69" s="62"/>
      <c r="E69" s="62"/>
      <c r="F69" s="64"/>
    </row>
    <row r="70" spans="1:6" ht="12">
      <c r="A70" s="168" t="s">
        <v>269</v>
      </c>
      <c r="B70" s="209">
        <v>0.061967599</v>
      </c>
      <c r="D70" s="62"/>
      <c r="E70" s="62"/>
      <c r="F70" s="64"/>
    </row>
    <row r="71" spans="1:6" ht="12">
      <c r="A71" s="168" t="s">
        <v>270</v>
      </c>
      <c r="B71" s="209">
        <v>0.050653849</v>
      </c>
      <c r="D71" s="62"/>
      <c r="E71" s="62"/>
      <c r="F71" s="64"/>
    </row>
    <row r="72" spans="1:6" ht="12">
      <c r="A72" s="168" t="s">
        <v>271</v>
      </c>
      <c r="B72" s="209">
        <v>6.81807E-05</v>
      </c>
      <c r="D72" s="62"/>
      <c r="E72" s="62"/>
      <c r="F72" s="64"/>
    </row>
    <row r="73" spans="1:6" ht="12">
      <c r="A73" s="168" t="s">
        <v>419</v>
      </c>
      <c r="B73" s="209">
        <v>0.00925437</v>
      </c>
      <c r="D73" s="62"/>
      <c r="E73" s="62"/>
      <c r="F73" s="64"/>
    </row>
    <row r="74" spans="1:6" ht="12">
      <c r="A74" s="34" t="s">
        <v>420</v>
      </c>
      <c r="B74" s="210">
        <v>0.020356132</v>
      </c>
      <c r="D74" s="62"/>
      <c r="E74" s="62"/>
      <c r="F74" s="64"/>
    </row>
    <row r="75" spans="1:6" ht="12">
      <c r="A75" s="34" t="s">
        <v>421</v>
      </c>
      <c r="B75" s="210">
        <v>0.003122305</v>
      </c>
      <c r="D75" s="62"/>
      <c r="E75" s="62"/>
      <c r="F75" s="64"/>
    </row>
    <row r="76" spans="1:6" ht="12">
      <c r="A76" s="168" t="s">
        <v>422</v>
      </c>
      <c r="B76" s="209">
        <v>-999</v>
      </c>
      <c r="D76" s="62"/>
      <c r="E76" s="62"/>
      <c r="F76" s="64"/>
    </row>
    <row r="77" spans="1:6" ht="12">
      <c r="A77" s="168" t="s">
        <v>423</v>
      </c>
      <c r="B77" s="209">
        <v>-999</v>
      </c>
      <c r="D77" s="62"/>
      <c r="E77" s="62"/>
      <c r="F77" s="64"/>
    </row>
    <row r="78" spans="1:6" ht="12">
      <c r="A78" s="168" t="s">
        <v>424</v>
      </c>
      <c r="B78" s="209">
        <v>-999</v>
      </c>
      <c r="D78" s="62"/>
      <c r="E78" s="62"/>
      <c r="F78" s="64"/>
    </row>
    <row r="79" spans="1:6" ht="12">
      <c r="A79" s="168" t="s">
        <v>425</v>
      </c>
      <c r="B79" s="209">
        <v>0.003600991</v>
      </c>
      <c r="D79" s="62"/>
      <c r="E79" s="62"/>
      <c r="F79" s="64"/>
    </row>
    <row r="80" spans="1:6" ht="12">
      <c r="A80" s="168" t="s">
        <v>426</v>
      </c>
      <c r="B80" s="210">
        <v>0.091861097</v>
      </c>
      <c r="D80" s="62"/>
      <c r="E80" s="62"/>
      <c r="F80" s="64"/>
    </row>
    <row r="81" spans="1:6" ht="12">
      <c r="A81" s="168" t="s">
        <v>427</v>
      </c>
      <c r="B81" s="209">
        <v>0.035809664</v>
      </c>
      <c r="D81" s="62"/>
      <c r="E81" s="62"/>
      <c r="F81" s="64"/>
    </row>
    <row r="82" spans="1:6" ht="12">
      <c r="A82" s="168" t="s">
        <v>428</v>
      </c>
      <c r="B82" s="211">
        <v>0.000201264</v>
      </c>
      <c r="D82" s="62"/>
      <c r="E82" s="62"/>
      <c r="F82" s="64"/>
    </row>
    <row r="83" spans="1:6" ht="12">
      <c r="A83" s="168" t="s">
        <v>429</v>
      </c>
      <c r="B83" s="209">
        <v>0.013910491</v>
      </c>
      <c r="D83" s="62"/>
      <c r="E83" s="62"/>
      <c r="F83" s="64"/>
    </row>
    <row r="84" spans="1:6" ht="12">
      <c r="A84" s="168" t="s">
        <v>430</v>
      </c>
      <c r="B84" s="210">
        <v>6.66075E-06</v>
      </c>
      <c r="D84" s="62"/>
      <c r="E84" s="62"/>
      <c r="F84" s="64"/>
    </row>
    <row r="85" spans="1:6" ht="12">
      <c r="A85" s="168" t="s">
        <v>431</v>
      </c>
      <c r="B85" s="209">
        <v>0.083725139</v>
      </c>
      <c r="D85" s="62"/>
      <c r="E85" s="62"/>
      <c r="F85" s="64"/>
    </row>
    <row r="86" spans="1:6" ht="12">
      <c r="A86" s="168" t="s">
        <v>432</v>
      </c>
      <c r="B86" s="209">
        <v>9.57673E-05</v>
      </c>
      <c r="D86" s="62"/>
      <c r="E86" s="62"/>
      <c r="F86" s="64"/>
    </row>
    <row r="87" spans="1:6" ht="12">
      <c r="A87" s="168" t="s">
        <v>433</v>
      </c>
      <c r="B87" s="209">
        <v>0.047769271</v>
      </c>
      <c r="D87" s="62"/>
      <c r="E87" s="62"/>
      <c r="F87" s="64"/>
    </row>
    <row r="88" spans="1:6" ht="12">
      <c r="A88" s="168" t="s">
        <v>434</v>
      </c>
      <c r="B88" s="209">
        <v>0.213411029</v>
      </c>
      <c r="D88" s="62"/>
      <c r="E88" s="62"/>
      <c r="F88" s="64"/>
    </row>
    <row r="89" spans="1:6" ht="12">
      <c r="A89" s="168" t="s">
        <v>435</v>
      </c>
      <c r="B89" s="210">
        <v>0.014346541</v>
      </c>
      <c r="D89" s="62"/>
      <c r="E89" s="62"/>
      <c r="F89" s="64"/>
    </row>
    <row r="90" spans="1:6" ht="12">
      <c r="A90" s="168" t="s">
        <v>436</v>
      </c>
      <c r="B90" s="209">
        <v>0.000684443</v>
      </c>
      <c r="D90" s="62"/>
      <c r="E90" s="62"/>
      <c r="F90" s="64"/>
    </row>
    <row r="91" spans="1:6" ht="12">
      <c r="A91" s="168" t="s">
        <v>437</v>
      </c>
      <c r="B91" s="209">
        <v>0.029475902</v>
      </c>
      <c r="D91" s="62"/>
      <c r="E91" s="62"/>
      <c r="F91" s="64"/>
    </row>
    <row r="92" spans="1:6" ht="12">
      <c r="A92" s="168" t="s">
        <v>438</v>
      </c>
      <c r="B92" s="209">
        <v>0.10779993</v>
      </c>
      <c r="D92" s="62"/>
      <c r="E92" s="62"/>
      <c r="F92" s="64"/>
    </row>
    <row r="93" spans="1:6" ht="12">
      <c r="A93" s="168" t="s">
        <v>439</v>
      </c>
      <c r="B93" s="209">
        <v>0.019883238</v>
      </c>
      <c r="D93" s="62"/>
      <c r="E93" s="62"/>
      <c r="F93" s="64"/>
    </row>
    <row r="94" spans="1:6" ht="12">
      <c r="A94" s="168" t="s">
        <v>440</v>
      </c>
      <c r="B94" s="209">
        <v>0.007544809</v>
      </c>
      <c r="D94" s="62"/>
      <c r="E94" s="62"/>
      <c r="F94" s="64"/>
    </row>
    <row r="95" spans="1:6" ht="15">
      <c r="A95" s="168" t="s">
        <v>272</v>
      </c>
      <c r="B95" s="209">
        <v>0.020224898</v>
      </c>
      <c r="D95" s="62"/>
      <c r="E95" s="62"/>
      <c r="F95" s="64"/>
    </row>
    <row r="96" spans="1:6" ht="15">
      <c r="A96" s="168" t="s">
        <v>441</v>
      </c>
      <c r="B96" s="209">
        <v>0.007227813</v>
      </c>
      <c r="D96" s="62"/>
      <c r="E96" s="62"/>
      <c r="F96" s="64"/>
    </row>
    <row r="97" spans="1:6" ht="15">
      <c r="A97" s="168" t="s">
        <v>442</v>
      </c>
      <c r="B97" s="209">
        <v>0.010308363</v>
      </c>
      <c r="D97" s="62"/>
      <c r="E97" s="62"/>
      <c r="F97" s="64"/>
    </row>
    <row r="98" spans="1:6" ht="15">
      <c r="A98" s="168" t="s">
        <v>443</v>
      </c>
      <c r="B98" s="209">
        <v>0.001253918</v>
      </c>
      <c r="D98" s="62"/>
      <c r="E98" s="62"/>
      <c r="F98" s="64"/>
    </row>
    <row r="99" spans="1:6" ht="15">
      <c r="A99" s="168" t="s">
        <v>444</v>
      </c>
      <c r="B99" s="210">
        <v>0.005458111</v>
      </c>
      <c r="D99" s="62"/>
      <c r="E99" s="62"/>
      <c r="F99" s="64"/>
    </row>
    <row r="100" spans="1:6" ht="15">
      <c r="A100" s="168" t="s">
        <v>273</v>
      </c>
      <c r="B100" s="210">
        <v>0.013566266</v>
      </c>
      <c r="D100" s="62"/>
      <c r="E100" s="62"/>
      <c r="F100" s="64"/>
    </row>
    <row r="101" spans="1:6" ht="15">
      <c r="A101" s="168" t="s">
        <v>274</v>
      </c>
      <c r="B101" s="210">
        <v>0.005321166</v>
      </c>
      <c r="D101" s="62"/>
      <c r="E101" s="62"/>
      <c r="F101" s="64"/>
    </row>
    <row r="102" spans="1:6" ht="15">
      <c r="A102" s="168" t="s">
        <v>275</v>
      </c>
      <c r="B102" s="210">
        <v>0.014637801</v>
      </c>
      <c r="D102" s="62"/>
      <c r="E102" s="62"/>
      <c r="F102" s="64"/>
    </row>
    <row r="103" spans="1:6" ht="15">
      <c r="A103" s="168" t="s">
        <v>276</v>
      </c>
      <c r="B103" s="210">
        <v>0.030203313</v>
      </c>
      <c r="D103" s="62"/>
      <c r="E103" s="62"/>
      <c r="F103" s="64"/>
    </row>
    <row r="104" spans="1:6" ht="15">
      <c r="A104" s="168" t="s">
        <v>277</v>
      </c>
      <c r="B104" s="209">
        <v>0.000626336</v>
      </c>
      <c r="D104" s="62"/>
      <c r="E104" s="62"/>
      <c r="F104" s="64"/>
    </row>
    <row r="105" spans="1:6" ht="15">
      <c r="A105" s="168" t="s">
        <v>278</v>
      </c>
      <c r="B105" s="209">
        <v>0.017787679</v>
      </c>
      <c r="D105" s="62"/>
      <c r="E105" s="62"/>
      <c r="F105" s="64"/>
    </row>
    <row r="106" spans="1:6" ht="15">
      <c r="A106" s="168" t="s">
        <v>279</v>
      </c>
      <c r="B106" s="209">
        <v>0.049972138</v>
      </c>
      <c r="D106" s="62"/>
      <c r="E106" s="62"/>
      <c r="F106" s="64"/>
    </row>
    <row r="107" spans="1:6" ht="15">
      <c r="A107" s="168" t="s">
        <v>280</v>
      </c>
      <c r="B107" s="209">
        <v>0.007535164</v>
      </c>
      <c r="D107" s="62"/>
      <c r="E107" s="62"/>
      <c r="F107" s="64"/>
    </row>
    <row r="108" spans="1:6" ht="15">
      <c r="A108" s="168" t="s">
        <v>281</v>
      </c>
      <c r="B108" s="209">
        <v>0.028923234</v>
      </c>
      <c r="D108" s="62"/>
      <c r="E108" s="62"/>
      <c r="F108" s="64"/>
    </row>
    <row r="109" spans="1:6" ht="15">
      <c r="A109" s="168" t="s">
        <v>282</v>
      </c>
      <c r="B109" s="209">
        <v>0.022920742</v>
      </c>
      <c r="D109" s="62"/>
      <c r="E109" s="62"/>
      <c r="F109" s="64"/>
    </row>
    <row r="110" spans="1:6" ht="15">
      <c r="A110" s="168" t="s">
        <v>283</v>
      </c>
      <c r="B110" s="209">
        <v>0.066159789</v>
      </c>
      <c r="D110" s="62"/>
      <c r="E110" s="62"/>
      <c r="F110" s="64"/>
    </row>
    <row r="111" spans="1:6" ht="15">
      <c r="A111" s="168" t="s">
        <v>284</v>
      </c>
      <c r="B111" s="209">
        <v>0.025670845</v>
      </c>
      <c r="D111" s="62"/>
      <c r="E111" s="62"/>
      <c r="F111" s="64"/>
    </row>
    <row r="112" spans="1:6" ht="15">
      <c r="A112" s="168" t="s">
        <v>285</v>
      </c>
      <c r="B112" s="209">
        <v>0.044012667</v>
      </c>
      <c r="D112" s="62"/>
      <c r="E112" s="62"/>
      <c r="F112" s="64"/>
    </row>
    <row r="113" spans="1:6" ht="15">
      <c r="A113" s="168" t="s">
        <v>286</v>
      </c>
      <c r="B113" s="209">
        <v>0.0559489</v>
      </c>
      <c r="D113" s="62"/>
      <c r="E113" s="62"/>
      <c r="F113" s="64"/>
    </row>
    <row r="114" spans="1:6" ht="15">
      <c r="A114" s="168" t="s">
        <v>287</v>
      </c>
      <c r="B114" s="209">
        <v>0.004528638</v>
      </c>
      <c r="D114" s="62"/>
      <c r="E114" s="62"/>
      <c r="F114" s="64"/>
    </row>
    <row r="115" spans="1:6" ht="15">
      <c r="A115" s="168" t="s">
        <v>288</v>
      </c>
      <c r="B115" s="209">
        <v>0.016811412</v>
      </c>
      <c r="D115" s="62"/>
      <c r="E115" s="62"/>
      <c r="F115" s="64"/>
    </row>
    <row r="116" spans="1:6" ht="15">
      <c r="A116" s="168" t="s">
        <v>289</v>
      </c>
      <c r="B116" s="209">
        <v>0.082998224</v>
      </c>
      <c r="D116" s="62"/>
      <c r="E116" s="62"/>
      <c r="F116" s="64"/>
    </row>
    <row r="117" spans="1:6" ht="15">
      <c r="A117" s="168" t="s">
        <v>290</v>
      </c>
      <c r="B117" s="209">
        <v>0.024539272</v>
      </c>
      <c r="D117" s="62"/>
      <c r="E117" s="62"/>
      <c r="F117" s="64"/>
    </row>
    <row r="118" spans="1:6" ht="15">
      <c r="A118" s="168" t="s">
        <v>291</v>
      </c>
      <c r="B118" s="209">
        <v>0.023951383</v>
      </c>
      <c r="D118" s="62"/>
      <c r="E118" s="62"/>
      <c r="F118" s="64"/>
    </row>
    <row r="119" spans="1:6" ht="15">
      <c r="A119" s="168" t="s">
        <v>292</v>
      </c>
      <c r="B119" s="209">
        <v>0.075559342</v>
      </c>
      <c r="D119" s="62"/>
      <c r="E119" s="62"/>
      <c r="F119" s="64"/>
    </row>
    <row r="120" spans="1:6" ht="15">
      <c r="A120" s="168" t="s">
        <v>293</v>
      </c>
      <c r="B120" s="209">
        <v>0.118917769</v>
      </c>
      <c r="D120" s="62"/>
      <c r="E120" s="62"/>
      <c r="F120" s="64"/>
    </row>
    <row r="121" spans="1:6" ht="15">
      <c r="A121" s="168" t="s">
        <v>294</v>
      </c>
      <c r="B121" s="209">
        <v>0.147607368</v>
      </c>
      <c r="D121" s="62"/>
      <c r="E121" s="62"/>
      <c r="F121" s="64"/>
    </row>
    <row r="122" spans="1:6" ht="15">
      <c r="A122" s="168" t="s">
        <v>295</v>
      </c>
      <c r="B122" s="209">
        <v>0.051251861</v>
      </c>
      <c r="D122" s="62"/>
      <c r="E122" s="62"/>
      <c r="F122" s="64"/>
    </row>
    <row r="123" spans="1:6" ht="15">
      <c r="A123" s="168" t="s">
        <v>296</v>
      </c>
      <c r="B123" s="209">
        <v>0.090801508</v>
      </c>
      <c r="D123" s="62"/>
      <c r="E123" s="62"/>
      <c r="F123" s="64"/>
    </row>
    <row r="124" spans="1:6" ht="15">
      <c r="A124" s="168" t="s">
        <v>297</v>
      </c>
      <c r="B124" s="209">
        <v>0.035925143</v>
      </c>
      <c r="D124" s="62"/>
      <c r="E124" s="62"/>
      <c r="F124" s="64"/>
    </row>
    <row r="125" spans="1:6" ht="15">
      <c r="A125" s="168" t="s">
        <v>298</v>
      </c>
      <c r="B125" s="209">
        <v>0.039740337</v>
      </c>
      <c r="D125" s="62"/>
      <c r="E125" s="62"/>
      <c r="F125" s="64"/>
    </row>
    <row r="126" spans="1:6" ht="15">
      <c r="A126" s="168" t="s">
        <v>299</v>
      </c>
      <c r="B126" s="209">
        <v>0.02667164</v>
      </c>
      <c r="D126" s="62"/>
      <c r="E126" s="62"/>
      <c r="F126" s="64"/>
    </row>
    <row r="127" spans="1:6" ht="15">
      <c r="A127" s="168" t="s">
        <v>445</v>
      </c>
      <c r="B127" s="209">
        <v>0.009792644</v>
      </c>
      <c r="C127" s="1" t="s">
        <v>339</v>
      </c>
      <c r="D127" s="62"/>
      <c r="E127" s="62"/>
      <c r="F127" s="64"/>
    </row>
    <row r="128" spans="1:6" ht="15">
      <c r="A128" s="168" t="s">
        <v>301</v>
      </c>
      <c r="B128" s="209">
        <v>0.121812578</v>
      </c>
      <c r="D128" s="62"/>
      <c r="E128" s="62"/>
      <c r="F128" s="64"/>
    </row>
    <row r="129" spans="1:6" ht="15">
      <c r="A129" s="168" t="s">
        <v>302</v>
      </c>
      <c r="B129" s="209">
        <v>0.014352115</v>
      </c>
      <c r="D129" s="62"/>
      <c r="E129" s="62"/>
      <c r="F129" s="64"/>
    </row>
    <row r="130" spans="1:6" ht="15">
      <c r="A130" s="168" t="s">
        <v>303</v>
      </c>
      <c r="B130" s="209">
        <v>0.065667418</v>
      </c>
      <c r="D130" s="62"/>
      <c r="E130" s="62"/>
      <c r="F130" s="64"/>
    </row>
    <row r="131" spans="1:6" ht="15">
      <c r="A131" s="168" t="s">
        <v>304</v>
      </c>
      <c r="B131" s="209">
        <v>0.116906384</v>
      </c>
      <c r="D131" s="62"/>
      <c r="E131" s="62"/>
      <c r="F131" s="64"/>
    </row>
    <row r="132" spans="1:6" ht="15">
      <c r="A132" s="168" t="s">
        <v>305</v>
      </c>
      <c r="B132" s="209">
        <v>0.015646218</v>
      </c>
      <c r="D132" s="62"/>
      <c r="E132" s="62"/>
      <c r="F132" s="64"/>
    </row>
    <row r="133" spans="1:6" ht="15">
      <c r="A133" s="168" t="s">
        <v>306</v>
      </c>
      <c r="B133" s="209">
        <v>0.011558442</v>
      </c>
      <c r="D133" s="62"/>
      <c r="E133" s="62"/>
      <c r="F133" s="64"/>
    </row>
    <row r="134" spans="1:6" ht="15">
      <c r="A134" s="168" t="s">
        <v>307</v>
      </c>
      <c r="B134" s="209">
        <v>0.146435845</v>
      </c>
      <c r="C134" s="131"/>
      <c r="D134" s="62"/>
      <c r="E134" s="62"/>
      <c r="F134" s="64"/>
    </row>
    <row r="135" spans="1:6" ht="15">
      <c r="A135" s="168" t="s">
        <v>308</v>
      </c>
      <c r="B135" s="209">
        <v>0.004044634</v>
      </c>
      <c r="D135" s="62"/>
      <c r="E135" s="62"/>
      <c r="F135" s="64"/>
    </row>
    <row r="136" spans="1:6" ht="15">
      <c r="A136" s="168" t="s">
        <v>309</v>
      </c>
      <c r="B136" s="209">
        <v>0.003361685</v>
      </c>
      <c r="D136" s="62"/>
      <c r="E136" s="62"/>
      <c r="F136" s="64"/>
    </row>
    <row r="137" spans="1:6" ht="15">
      <c r="A137" s="168" t="s">
        <v>310</v>
      </c>
      <c r="B137" s="209">
        <v>0.013678057</v>
      </c>
      <c r="D137" s="62"/>
      <c r="E137" s="62"/>
      <c r="F137" s="64"/>
    </row>
    <row r="138" spans="1:6" ht="15">
      <c r="A138" s="168" t="s">
        <v>311</v>
      </c>
      <c r="B138" s="209">
        <v>0.036095891</v>
      </c>
      <c r="D138" s="62"/>
      <c r="E138" s="62"/>
      <c r="F138" s="64"/>
    </row>
    <row r="139" spans="1:6" ht="15">
      <c r="A139" s="168" t="s">
        <v>312</v>
      </c>
      <c r="B139" s="209">
        <v>0.012111644</v>
      </c>
      <c r="D139" s="62"/>
      <c r="E139" s="62"/>
      <c r="F139" s="64"/>
    </row>
    <row r="140" spans="1:6" ht="15">
      <c r="A140" s="34" t="s">
        <v>313</v>
      </c>
      <c r="B140" s="210">
        <v>0.004423358</v>
      </c>
      <c r="D140" s="62"/>
      <c r="E140" s="62"/>
      <c r="F140" s="64"/>
    </row>
    <row r="141" spans="1:6" ht="15">
      <c r="A141" s="34" t="s">
        <v>314</v>
      </c>
      <c r="B141" s="210">
        <v>0.016616494</v>
      </c>
      <c r="D141" s="62"/>
      <c r="E141" s="62"/>
      <c r="F141" s="64"/>
    </row>
    <row r="142" spans="1:6" ht="15">
      <c r="A142" s="168" t="s">
        <v>315</v>
      </c>
      <c r="B142" s="209">
        <v>0.003635918</v>
      </c>
      <c r="D142" s="62"/>
      <c r="E142" s="62"/>
      <c r="F142" s="64"/>
    </row>
    <row r="143" spans="1:6" ht="15">
      <c r="A143" s="168" t="s">
        <v>316</v>
      </c>
      <c r="B143" s="209">
        <v>0.025751261</v>
      </c>
      <c r="D143" s="62"/>
      <c r="E143" s="62"/>
      <c r="F143" s="64"/>
    </row>
    <row r="144" spans="1:6" ht="15">
      <c r="A144" s="168" t="s">
        <v>317</v>
      </c>
      <c r="B144" s="209">
        <v>0.046311534</v>
      </c>
      <c r="D144" s="62"/>
      <c r="E144" s="62"/>
      <c r="F144" s="64"/>
    </row>
    <row r="145" spans="1:6" ht="15">
      <c r="A145" s="168" t="s">
        <v>318</v>
      </c>
      <c r="B145" s="209">
        <v>0.025164168</v>
      </c>
      <c r="D145" s="62"/>
      <c r="E145" s="62"/>
      <c r="F145" s="64"/>
    </row>
    <row r="146" spans="1:6" ht="15">
      <c r="A146" s="168" t="s">
        <v>319</v>
      </c>
      <c r="B146" s="209">
        <v>0.009932269</v>
      </c>
      <c r="D146" s="62"/>
      <c r="E146" s="62"/>
      <c r="F146" s="64"/>
    </row>
    <row r="147" spans="1:6" ht="15">
      <c r="A147" s="168" t="s">
        <v>320</v>
      </c>
      <c r="B147" s="209">
        <v>0.003244949</v>
      </c>
      <c r="D147" s="62"/>
      <c r="E147" s="62"/>
      <c r="F147" s="34"/>
    </row>
    <row r="148" spans="1:4" ht="15">
      <c r="A148" s="168" t="s">
        <v>321</v>
      </c>
      <c r="B148" s="209">
        <v>0.002360424</v>
      </c>
      <c r="D148" s="62"/>
    </row>
    <row r="149" spans="1:4" ht="15">
      <c r="A149" s="168"/>
      <c r="B149" s="169"/>
      <c r="D149" s="62"/>
    </row>
    <row r="150" spans="1:4" ht="15">
      <c r="A150" s="168"/>
      <c r="B150" s="169"/>
      <c r="D150" s="62"/>
    </row>
    <row r="151" spans="1:4" ht="15">
      <c r="A151" s="168"/>
      <c r="B151" s="169"/>
      <c r="D151" s="62"/>
    </row>
    <row r="152" spans="1:4" ht="15">
      <c r="A152" s="168"/>
      <c r="B152" s="169"/>
      <c r="D152" s="62"/>
    </row>
    <row r="153" spans="1:4" ht="15">
      <c r="A153" s="168"/>
      <c r="B153" s="169"/>
      <c r="D153" s="62"/>
    </row>
    <row r="154" spans="1:4" ht="15">
      <c r="A154" s="168"/>
      <c r="B154" s="169"/>
      <c r="D154" s="62"/>
    </row>
    <row r="155" spans="1:4" ht="15">
      <c r="A155" s="168"/>
      <c r="B155" s="169"/>
      <c r="D155" s="62"/>
    </row>
    <row r="156" spans="1:4" ht="15">
      <c r="A156" s="170"/>
      <c r="B156" s="169"/>
      <c r="C156" s="131"/>
      <c r="D156" s="62"/>
    </row>
    <row r="157" ht="15">
      <c r="D157" s="64"/>
    </row>
    <row r="158" ht="15">
      <c r="D158" s="64"/>
    </row>
    <row r="168" ht="15">
      <c r="F168" s="171"/>
    </row>
    <row r="169" spans="1:5" ht="15">
      <c r="A169" s="62" t="s">
        <v>70</v>
      </c>
      <c r="B169" s="1"/>
      <c r="D169" s="168" t="s">
        <v>341</v>
      </c>
      <c r="E169" s="171"/>
    </row>
    <row r="170" spans="1:6" ht="15">
      <c r="A170" s="1"/>
      <c r="B170" s="1"/>
      <c r="D170" s="1"/>
      <c r="E170" s="1"/>
      <c r="F170" s="172"/>
    </row>
    <row r="171" spans="1:6" ht="15">
      <c r="A171" s="62" t="s">
        <v>16</v>
      </c>
      <c r="B171" s="63">
        <v>43054.67122685185</v>
      </c>
      <c r="D171" s="168" t="s">
        <v>16</v>
      </c>
      <c r="E171" s="172">
        <v>43045.68958333333</v>
      </c>
      <c r="F171" s="172"/>
    </row>
    <row r="172" spans="1:6" ht="15">
      <c r="A172" s="62" t="s">
        <v>17</v>
      </c>
      <c r="B172" s="63">
        <v>43055.558085173616</v>
      </c>
      <c r="D172" s="168" t="s">
        <v>17</v>
      </c>
      <c r="E172" s="172">
        <v>43055.56195045139</v>
      </c>
      <c r="F172" s="168"/>
    </row>
    <row r="173" spans="1:5" ht="15">
      <c r="A173" s="62" t="s">
        <v>18</v>
      </c>
      <c r="B173" s="62" t="s">
        <v>19</v>
      </c>
      <c r="D173" s="168" t="s">
        <v>18</v>
      </c>
      <c r="E173" s="168" t="s">
        <v>19</v>
      </c>
    </row>
    <row r="174" spans="1:6" ht="15">
      <c r="A174" s="1"/>
      <c r="B174" s="1"/>
      <c r="D174" s="1"/>
      <c r="E174" s="1"/>
      <c r="F174" s="168"/>
    </row>
    <row r="175" spans="1:6" ht="15">
      <c r="A175" s="62" t="s">
        <v>69</v>
      </c>
      <c r="B175" s="62" t="s">
        <v>62</v>
      </c>
      <c r="D175" s="168" t="s">
        <v>206</v>
      </c>
      <c r="E175" s="168" t="s">
        <v>207</v>
      </c>
      <c r="F175" s="168"/>
    </row>
    <row r="176" spans="1:5" ht="15">
      <c r="A176" s="62" t="s">
        <v>67</v>
      </c>
      <c r="B176" s="62" t="s">
        <v>68</v>
      </c>
      <c r="D176" s="168" t="s">
        <v>204</v>
      </c>
      <c r="E176" s="168" t="s">
        <v>205</v>
      </c>
    </row>
    <row r="177" spans="1:7" ht="15">
      <c r="A177" s="1"/>
      <c r="B177" s="1"/>
      <c r="D177" s="1"/>
      <c r="E177" s="1"/>
      <c r="F177" s="168"/>
      <c r="G177" s="168" t="s">
        <v>342</v>
      </c>
    </row>
    <row r="178" spans="1:7" ht="15">
      <c r="A178" s="173" t="s">
        <v>61</v>
      </c>
      <c r="B178" s="173" t="s">
        <v>71</v>
      </c>
      <c r="D178" s="174" t="s">
        <v>22</v>
      </c>
      <c r="E178" s="174" t="s">
        <v>62</v>
      </c>
      <c r="F178" s="175"/>
      <c r="G178" s="1">
        <f aca="true" t="shared" si="0" ref="G178:G241">B179/(E179*1000)</f>
        <v>0.005529932184525999</v>
      </c>
    </row>
    <row r="179" spans="1:9" ht="15">
      <c r="A179" s="173" t="s">
        <v>84</v>
      </c>
      <c r="B179" s="31">
        <v>5863</v>
      </c>
      <c r="D179" s="174" t="s">
        <v>84</v>
      </c>
      <c r="E179" s="176">
        <v>1060.23</v>
      </c>
      <c r="F179" s="175"/>
      <c r="G179" s="1">
        <f t="shared" si="0"/>
        <v>0.0069100017446352465</v>
      </c>
      <c r="I179" s="1">
        <f>B179/E179</f>
        <v>5.5299321845259986</v>
      </c>
    </row>
    <row r="180" spans="1:9" ht="15">
      <c r="A180" s="173" t="s">
        <v>85</v>
      </c>
      <c r="B180" s="31">
        <v>5545</v>
      </c>
      <c r="D180" s="174" t="s">
        <v>85</v>
      </c>
      <c r="E180" s="176">
        <v>802.46</v>
      </c>
      <c r="F180" s="175"/>
      <c r="G180" s="1">
        <f t="shared" si="0"/>
        <v>0.008907559203719915</v>
      </c>
      <c r="I180" s="1">
        <f aca="true" t="shared" si="1" ref="I180:I183">B180/E180</f>
        <v>6.910001744635246</v>
      </c>
    </row>
    <row r="181" spans="1:9" ht="15">
      <c r="A181" s="173" t="s">
        <v>86</v>
      </c>
      <c r="B181" s="31">
        <v>7835</v>
      </c>
      <c r="D181" s="174" t="s">
        <v>86</v>
      </c>
      <c r="E181" s="176">
        <v>879.59</v>
      </c>
      <c r="F181" s="175"/>
      <c r="G181" s="1">
        <f t="shared" si="0"/>
        <v>0.02176372129659005</v>
      </c>
      <c r="I181" s="1">
        <f t="shared" si="1"/>
        <v>8.907559203719915</v>
      </c>
    </row>
    <row r="182" spans="1:9" ht="15">
      <c r="A182" s="173" t="s">
        <v>87</v>
      </c>
      <c r="B182" s="31">
        <v>19894</v>
      </c>
      <c r="D182" s="174" t="s">
        <v>87</v>
      </c>
      <c r="E182" s="176">
        <v>914.09</v>
      </c>
      <c r="F182" s="175"/>
      <c r="G182" s="1">
        <f t="shared" si="0"/>
        <v>0.005578219680805667</v>
      </c>
      <c r="I182" s="1">
        <f t="shared" si="1"/>
        <v>21.76372129659005</v>
      </c>
    </row>
    <row r="183" spans="1:9" ht="15">
      <c r="A183" s="173" t="s">
        <v>88</v>
      </c>
      <c r="B183" s="31">
        <v>3268</v>
      </c>
      <c r="D183" s="174" t="s">
        <v>88</v>
      </c>
      <c r="E183" s="176">
        <v>585.85</v>
      </c>
      <c r="F183" s="175"/>
      <c r="G183" s="1">
        <f t="shared" si="0"/>
        <v>0.022859037021630616</v>
      </c>
      <c r="I183" s="1">
        <f t="shared" si="1"/>
        <v>5.578219680805667</v>
      </c>
    </row>
    <row r="184" spans="1:7" ht="15">
      <c r="A184" s="173" t="s">
        <v>89</v>
      </c>
      <c r="B184" s="31">
        <v>17585</v>
      </c>
      <c r="D184" s="174" t="s">
        <v>89</v>
      </c>
      <c r="E184" s="176">
        <v>769.28</v>
      </c>
      <c r="F184" s="175"/>
      <c r="G184" s="1">
        <f t="shared" si="0"/>
        <v>0.00108010801080108</v>
      </c>
    </row>
    <row r="185" spans="1:7" ht="15">
      <c r="A185" s="173" t="s">
        <v>90</v>
      </c>
      <c r="B185" s="31">
        <v>12</v>
      </c>
      <c r="D185" s="174" t="s">
        <v>90</v>
      </c>
      <c r="E185" s="176">
        <v>11.11</v>
      </c>
      <c r="F185" s="175"/>
      <c r="G185" s="1">
        <f t="shared" si="0"/>
        <v>0.0005885975079687047</v>
      </c>
    </row>
    <row r="186" spans="1:7" ht="15">
      <c r="A186" s="173" t="s">
        <v>91</v>
      </c>
      <c r="B186" s="31">
        <v>325</v>
      </c>
      <c r="D186" s="174" t="s">
        <v>91</v>
      </c>
      <c r="E186" s="176">
        <v>552.16</v>
      </c>
      <c r="F186" s="175"/>
      <c r="G186" s="1">
        <f t="shared" si="0"/>
        <v>1.366456232406876E-06</v>
      </c>
    </row>
    <row r="187" spans="1:7" ht="15">
      <c r="A187" s="173" t="s">
        <v>92</v>
      </c>
      <c r="B187" s="31">
        <v>1</v>
      </c>
      <c r="D187" s="174" t="s">
        <v>92</v>
      </c>
      <c r="E187" s="176">
        <v>731.82</v>
      </c>
      <c r="F187" s="175"/>
      <c r="G187" s="1">
        <f t="shared" si="0"/>
        <v>0.001003387643168253</v>
      </c>
    </row>
    <row r="188" spans="1:7" ht="15">
      <c r="A188" s="173" t="s">
        <v>93</v>
      </c>
      <c r="B188" s="31">
        <v>311</v>
      </c>
      <c r="D188" s="174" t="s">
        <v>93</v>
      </c>
      <c r="E188" s="176">
        <v>309.95</v>
      </c>
      <c r="F188" s="175"/>
      <c r="G188" s="1">
        <f t="shared" si="0"/>
        <v>3.547168472766614E-06</v>
      </c>
    </row>
    <row r="189" spans="1:7" ht="15">
      <c r="A189" s="173" t="s">
        <v>94</v>
      </c>
      <c r="B189" s="31">
        <v>2</v>
      </c>
      <c r="D189" s="174" t="s">
        <v>94</v>
      </c>
      <c r="E189" s="176">
        <v>563.83</v>
      </c>
      <c r="F189" s="175"/>
      <c r="G189" s="1">
        <f t="shared" si="0"/>
        <v>0.023161020006104496</v>
      </c>
    </row>
    <row r="190" spans="1:7" ht="15">
      <c r="A190" s="173" t="s">
        <v>95</v>
      </c>
      <c r="B190" s="31">
        <v>16694</v>
      </c>
      <c r="D190" s="174" t="s">
        <v>95</v>
      </c>
      <c r="E190" s="176">
        <v>720.78</v>
      </c>
      <c r="F190" s="175"/>
      <c r="G190" s="1">
        <f t="shared" si="0"/>
        <v>0.0008683764145927745</v>
      </c>
    </row>
    <row r="191" spans="1:7" ht="15">
      <c r="A191" s="173" t="s">
        <v>96</v>
      </c>
      <c r="B191" s="31">
        <v>343</v>
      </c>
      <c r="D191" s="174" t="s">
        <v>96</v>
      </c>
      <c r="E191" s="176">
        <v>394.99</v>
      </c>
      <c r="F191" s="175"/>
      <c r="G191" s="1">
        <f t="shared" si="0"/>
        <v>0</v>
      </c>
    </row>
    <row r="192" spans="1:7" ht="15">
      <c r="A192" s="173" t="s">
        <v>97</v>
      </c>
      <c r="B192" s="31">
        <v>0</v>
      </c>
      <c r="D192" s="174" t="s">
        <v>97</v>
      </c>
      <c r="E192" s="176">
        <v>209.08</v>
      </c>
      <c r="F192" s="177"/>
      <c r="G192" s="1">
        <f t="shared" si="0"/>
        <v>0.01912365704655572</v>
      </c>
    </row>
    <row r="193" spans="1:7" ht="15">
      <c r="A193" s="173" t="s">
        <v>343</v>
      </c>
      <c r="B193" s="19">
        <v>27234</v>
      </c>
      <c r="D193" s="173" t="s">
        <v>343</v>
      </c>
      <c r="E193" s="178">
        <v>1424.1</v>
      </c>
      <c r="F193" s="177"/>
      <c r="G193" s="1">
        <f t="shared" si="0"/>
        <v>0.0019495180111618467</v>
      </c>
    </row>
    <row r="194" spans="1:7" ht="15">
      <c r="A194" s="173" t="s">
        <v>344</v>
      </c>
      <c r="B194" s="19">
        <v>6148</v>
      </c>
      <c r="D194" s="173" t="s">
        <v>344</v>
      </c>
      <c r="E194" s="178">
        <v>3153.6</v>
      </c>
      <c r="F194" s="177"/>
      <c r="G194" s="1">
        <f t="shared" si="0"/>
        <v>0</v>
      </c>
    </row>
    <row r="195" spans="1:7" ht="15">
      <c r="A195" s="173" t="s">
        <v>345</v>
      </c>
      <c r="B195" s="1"/>
      <c r="D195" s="173" t="s">
        <v>345</v>
      </c>
      <c r="E195" s="178">
        <v>2</v>
      </c>
      <c r="F195" s="177"/>
      <c r="G195" s="1">
        <f t="shared" si="0"/>
        <v>2.194143905576152E-05</v>
      </c>
    </row>
    <row r="196" spans="1:7" ht="15">
      <c r="A196" s="173" t="s">
        <v>346</v>
      </c>
      <c r="B196" s="19">
        <v>29</v>
      </c>
      <c r="D196" s="173" t="s">
        <v>346</v>
      </c>
      <c r="E196" s="178">
        <v>1321.7</v>
      </c>
      <c r="F196" s="177"/>
      <c r="G196" s="1">
        <f t="shared" si="0"/>
        <v>0</v>
      </c>
    </row>
    <row r="197" spans="1:7" ht="15">
      <c r="A197" s="173" t="s">
        <v>347</v>
      </c>
      <c r="B197" s="1"/>
      <c r="D197" s="173" t="s">
        <v>347</v>
      </c>
      <c r="E197" s="178">
        <v>8.5</v>
      </c>
      <c r="F197" s="177"/>
      <c r="G197" s="1">
        <f t="shared" si="0"/>
        <v>0</v>
      </c>
    </row>
    <row r="198" spans="1:7" ht="15">
      <c r="A198" s="173" t="s">
        <v>348</v>
      </c>
      <c r="B198" s="1"/>
      <c r="D198" s="173" t="s">
        <v>348</v>
      </c>
      <c r="E198" s="178">
        <v>14.4</v>
      </c>
      <c r="F198" s="177"/>
      <c r="G198" s="1">
        <f t="shared" si="0"/>
        <v>0.004722547108512021</v>
      </c>
    </row>
    <row r="199" spans="1:7" ht="15">
      <c r="A199" s="173" t="s">
        <v>349</v>
      </c>
      <c r="B199" s="19">
        <v>3634</v>
      </c>
      <c r="D199" s="173" t="s">
        <v>349</v>
      </c>
      <c r="E199" s="178">
        <v>769.5</v>
      </c>
      <c r="F199" s="177"/>
      <c r="G199" s="1">
        <f t="shared" si="0"/>
        <v>3.71415837171297E-06</v>
      </c>
    </row>
    <row r="200" spans="1:7" ht="15">
      <c r="A200" s="173" t="s">
        <v>350</v>
      </c>
      <c r="B200" s="19">
        <v>5</v>
      </c>
      <c r="D200" s="173" t="s">
        <v>350</v>
      </c>
      <c r="E200" s="178">
        <v>1346.2</v>
      </c>
      <c r="F200" s="177"/>
      <c r="G200" s="1">
        <f t="shared" si="0"/>
        <v>0</v>
      </c>
    </row>
    <row r="201" spans="1:7" ht="15">
      <c r="A201" s="173" t="s">
        <v>351</v>
      </c>
      <c r="B201" s="1"/>
      <c r="D201" s="173" t="s">
        <v>351</v>
      </c>
      <c r="E201" s="178">
        <v>2604.7</v>
      </c>
      <c r="F201" s="177"/>
      <c r="G201" s="1">
        <f t="shared" si="0"/>
        <v>1.3039599203898154E-05</v>
      </c>
    </row>
    <row r="202" spans="1:7" ht="15">
      <c r="A202" s="173" t="s">
        <v>352</v>
      </c>
      <c r="B202" s="19">
        <v>19</v>
      </c>
      <c r="D202" s="173" t="s">
        <v>352</v>
      </c>
      <c r="E202" s="178">
        <v>1457.1</v>
      </c>
      <c r="F202" s="177"/>
      <c r="G202" s="1">
        <f t="shared" si="0"/>
        <v>0.0706265948398072</v>
      </c>
    </row>
    <row r="203" spans="1:7" ht="15">
      <c r="A203" s="173" t="s">
        <v>353</v>
      </c>
      <c r="B203" s="19">
        <v>49820</v>
      </c>
      <c r="D203" s="173" t="s">
        <v>353</v>
      </c>
      <c r="E203" s="178">
        <v>705.4</v>
      </c>
      <c r="F203" s="177"/>
      <c r="G203" s="1">
        <f t="shared" si="0"/>
        <v>0.0015803108808290155</v>
      </c>
    </row>
    <row r="204" spans="1:7" ht="15">
      <c r="A204" s="173" t="s">
        <v>354</v>
      </c>
      <c r="B204" s="19">
        <v>122</v>
      </c>
      <c r="D204" s="173" t="s">
        <v>354</v>
      </c>
      <c r="E204" s="178">
        <v>77.2</v>
      </c>
      <c r="F204" s="177"/>
      <c r="G204" s="1">
        <f t="shared" si="0"/>
        <v>0.000524800708591674</v>
      </c>
    </row>
    <row r="205" spans="1:7" ht="15">
      <c r="A205" s="173" t="s">
        <v>355</v>
      </c>
      <c r="B205" s="19">
        <v>474</v>
      </c>
      <c r="D205" s="173" t="s">
        <v>355</v>
      </c>
      <c r="E205" s="178">
        <v>903.2</v>
      </c>
      <c r="F205" s="177"/>
      <c r="G205" s="1">
        <f t="shared" si="0"/>
        <v>0.0005692858360320436</v>
      </c>
    </row>
    <row r="206" spans="1:7" ht="15">
      <c r="A206" s="173" t="s">
        <v>356</v>
      </c>
      <c r="B206" s="19">
        <v>668</v>
      </c>
      <c r="D206" s="173" t="s">
        <v>356</v>
      </c>
      <c r="E206" s="178">
        <v>1173.4</v>
      </c>
      <c r="F206" s="177"/>
      <c r="G206" s="1">
        <f t="shared" si="0"/>
        <v>9.096422073984233E-06</v>
      </c>
    </row>
    <row r="207" spans="1:7" ht="15">
      <c r="A207" s="173" t="s">
        <v>357</v>
      </c>
      <c r="B207" s="19">
        <v>9</v>
      </c>
      <c r="D207" s="173" t="s">
        <v>357</v>
      </c>
      <c r="E207" s="178">
        <v>989.4</v>
      </c>
      <c r="F207" s="177"/>
      <c r="G207" s="1">
        <f t="shared" si="0"/>
        <v>0.0001460976547481738</v>
      </c>
    </row>
    <row r="208" spans="1:7" ht="15">
      <c r="A208" s="173" t="s">
        <v>358</v>
      </c>
      <c r="B208" s="19">
        <v>114</v>
      </c>
      <c r="D208" s="173" t="s">
        <v>358</v>
      </c>
      <c r="E208" s="178">
        <v>780.3</v>
      </c>
      <c r="F208" s="175"/>
      <c r="G208" s="1">
        <f t="shared" si="0"/>
        <v>0.0035939024800619172</v>
      </c>
    </row>
    <row r="209" spans="1:7" ht="15">
      <c r="A209" s="173" t="s">
        <v>102</v>
      </c>
      <c r="B209" s="31">
        <v>2136</v>
      </c>
      <c r="D209" s="174" t="s">
        <v>102</v>
      </c>
      <c r="E209" s="176">
        <v>594.34</v>
      </c>
      <c r="F209" s="175"/>
      <c r="G209" s="1">
        <f t="shared" si="0"/>
        <v>0.004884185049149699</v>
      </c>
    </row>
    <row r="210" spans="1:7" ht="15">
      <c r="A210" s="173" t="s">
        <v>103</v>
      </c>
      <c r="B210" s="31">
        <v>4601</v>
      </c>
      <c r="D210" s="174" t="s">
        <v>103</v>
      </c>
      <c r="E210" s="176">
        <v>942.02</v>
      </c>
      <c r="F210" s="175"/>
      <c r="G210" s="1">
        <f t="shared" si="0"/>
        <v>0.009038689593833383</v>
      </c>
    </row>
    <row r="211" spans="1:7" ht="15">
      <c r="A211" s="173" t="s">
        <v>104</v>
      </c>
      <c r="B211" s="31">
        <v>2439</v>
      </c>
      <c r="D211" s="174" t="s">
        <v>104</v>
      </c>
      <c r="E211" s="176">
        <v>269.84</v>
      </c>
      <c r="F211" s="175"/>
      <c r="G211" s="1">
        <f t="shared" si="0"/>
        <v>0.0013059982274543904</v>
      </c>
    </row>
    <row r="212" spans="1:7" ht="15">
      <c r="A212" s="173" t="s">
        <v>105</v>
      </c>
      <c r="B212" s="31">
        <v>781</v>
      </c>
      <c r="D212" s="174" t="s">
        <v>105</v>
      </c>
      <c r="E212" s="176">
        <v>598.01</v>
      </c>
      <c r="F212" s="175"/>
      <c r="G212" s="1">
        <f t="shared" si="0"/>
        <v>0.0042558242756428125</v>
      </c>
    </row>
    <row r="213" spans="1:7" ht="15">
      <c r="A213" s="173" t="s">
        <v>106</v>
      </c>
      <c r="B213" s="31">
        <v>4123</v>
      </c>
      <c r="D213" s="174" t="s">
        <v>106</v>
      </c>
      <c r="E213" s="176">
        <v>968.79</v>
      </c>
      <c r="F213" s="175"/>
      <c r="G213" s="1">
        <f t="shared" si="0"/>
        <v>0.0730036855036855</v>
      </c>
    </row>
    <row r="214" spans="1:7" ht="15">
      <c r="A214" s="173" t="s">
        <v>107</v>
      </c>
      <c r="B214" s="31">
        <v>4754</v>
      </c>
      <c r="D214" s="174" t="s">
        <v>107</v>
      </c>
      <c r="E214" s="176">
        <v>65.12</v>
      </c>
      <c r="F214" s="175"/>
      <c r="G214" s="1">
        <f t="shared" si="0"/>
        <v>0.06276239732278674</v>
      </c>
    </row>
    <row r="215" spans="1:7" ht="15">
      <c r="A215" s="173" t="s">
        <v>108</v>
      </c>
      <c r="B215" s="31">
        <v>16504</v>
      </c>
      <c r="D215" s="174" t="s">
        <v>108</v>
      </c>
      <c r="E215" s="176">
        <v>262.96</v>
      </c>
      <c r="F215" s="175"/>
      <c r="G215" s="1">
        <f t="shared" si="0"/>
        <v>0.015540967334416171</v>
      </c>
    </row>
    <row r="216" spans="1:7" ht="15">
      <c r="A216" s="173" t="s">
        <v>109</v>
      </c>
      <c r="B216" s="31">
        <v>6889</v>
      </c>
      <c r="D216" s="174" t="s">
        <v>109</v>
      </c>
      <c r="E216" s="176">
        <v>443.28</v>
      </c>
      <c r="F216" s="175"/>
      <c r="G216" s="1">
        <f t="shared" si="0"/>
        <v>0.06542041734860884</v>
      </c>
    </row>
    <row r="217" spans="1:7" ht="15">
      <c r="A217" s="173" t="s">
        <v>110</v>
      </c>
      <c r="B217" s="31">
        <v>25582</v>
      </c>
      <c r="D217" s="174" t="s">
        <v>110</v>
      </c>
      <c r="E217" s="176">
        <v>391.04</v>
      </c>
      <c r="F217" s="175"/>
      <c r="G217" s="1">
        <f t="shared" si="0"/>
        <v>0.07287789650618322</v>
      </c>
    </row>
    <row r="218" spans="1:7" ht="15">
      <c r="A218" s="173" t="s">
        <v>98</v>
      </c>
      <c r="B218" s="31">
        <v>6070</v>
      </c>
      <c r="D218" s="174" t="s">
        <v>98</v>
      </c>
      <c r="E218" s="176">
        <v>83.29</v>
      </c>
      <c r="F218" s="175"/>
      <c r="G218" s="1">
        <f t="shared" si="0"/>
        <v>0.02457727426445722</v>
      </c>
    </row>
    <row r="219" spans="1:7" ht="15">
      <c r="A219" s="173" t="s">
        <v>99</v>
      </c>
      <c r="B219" s="31">
        <v>2907</v>
      </c>
      <c r="D219" s="174" t="s">
        <v>99</v>
      </c>
      <c r="E219" s="176">
        <v>118.28</v>
      </c>
      <c r="F219" s="175"/>
      <c r="G219" s="1">
        <f t="shared" si="0"/>
        <v>0.044207351133951515</v>
      </c>
    </row>
    <row r="220" spans="1:7" ht="15">
      <c r="A220" s="173" t="s">
        <v>100</v>
      </c>
      <c r="B220" s="31">
        <v>3957</v>
      </c>
      <c r="D220" s="174" t="s">
        <v>100</v>
      </c>
      <c r="E220" s="176">
        <v>89.51</v>
      </c>
      <c r="F220" s="175"/>
      <c r="G220" s="1">
        <f t="shared" si="0"/>
        <v>0.08496892070069693</v>
      </c>
    </row>
    <row r="221" spans="1:7" ht="15">
      <c r="A221" s="173" t="s">
        <v>101</v>
      </c>
      <c r="B221" s="31">
        <v>22555</v>
      </c>
      <c r="D221" s="174" t="s">
        <v>101</v>
      </c>
      <c r="E221" s="176">
        <v>265.45</v>
      </c>
      <c r="F221" s="175"/>
      <c r="G221" s="1">
        <f t="shared" si="0"/>
        <v>0.03359590647741034</v>
      </c>
    </row>
    <row r="222" spans="1:7" ht="15">
      <c r="A222" s="173" t="s">
        <v>111</v>
      </c>
      <c r="B222" s="31">
        <v>30793</v>
      </c>
      <c r="D222" s="174" t="s">
        <v>111</v>
      </c>
      <c r="E222" s="176">
        <v>916.57</v>
      </c>
      <c r="F222" s="175"/>
      <c r="G222" s="1">
        <f t="shared" si="0"/>
        <v>0.000302272859384991</v>
      </c>
    </row>
    <row r="223" spans="1:7" ht="15">
      <c r="A223" s="173" t="s">
        <v>112</v>
      </c>
      <c r="B223" s="31">
        <v>104</v>
      </c>
      <c r="D223" s="174" t="s">
        <v>112</v>
      </c>
      <c r="E223" s="176">
        <v>344.06</v>
      </c>
      <c r="F223" s="175"/>
      <c r="G223" s="1">
        <f t="shared" si="0"/>
        <v>0.0005695877491946402</v>
      </c>
    </row>
    <row r="224" spans="1:7" ht="15">
      <c r="A224" s="173" t="s">
        <v>113</v>
      </c>
      <c r="B224" s="31">
        <v>122</v>
      </c>
      <c r="D224" s="174" t="s">
        <v>113</v>
      </c>
      <c r="E224" s="176">
        <v>214.19</v>
      </c>
      <c r="F224" s="175"/>
      <c r="G224" s="1">
        <f t="shared" si="0"/>
        <v>0.06891125879593432</v>
      </c>
    </row>
    <row r="225" spans="1:7" ht="15">
      <c r="A225" s="173" t="s">
        <v>114</v>
      </c>
      <c r="B225" s="31">
        <v>14102</v>
      </c>
      <c r="D225" s="174" t="s">
        <v>114</v>
      </c>
      <c r="E225" s="176">
        <v>204.64</v>
      </c>
      <c r="F225" s="175"/>
      <c r="G225" s="1">
        <f t="shared" si="0"/>
        <v>0.04151334838018375</v>
      </c>
    </row>
    <row r="226" spans="1:7" ht="15">
      <c r="A226" s="173" t="s">
        <v>115</v>
      </c>
      <c r="B226" s="31">
        <v>18209</v>
      </c>
      <c r="D226" s="174" t="s">
        <v>115</v>
      </c>
      <c r="E226" s="176">
        <v>438.63</v>
      </c>
      <c r="F226" s="175"/>
      <c r="G226" s="1">
        <f t="shared" si="0"/>
        <v>0.18770060077359887</v>
      </c>
    </row>
    <row r="227" spans="1:7" ht="15">
      <c r="A227" s="173" t="s">
        <v>116</v>
      </c>
      <c r="B227" s="31">
        <v>45615</v>
      </c>
      <c r="D227" s="174" t="s">
        <v>116</v>
      </c>
      <c r="E227" s="176">
        <v>243.02</v>
      </c>
      <c r="F227" s="175"/>
      <c r="G227" s="1">
        <f t="shared" si="0"/>
        <v>0.016008392664319766</v>
      </c>
    </row>
    <row r="228" spans="1:7" ht="15">
      <c r="A228" s="173" t="s">
        <v>117</v>
      </c>
      <c r="B228" s="31">
        <v>36470</v>
      </c>
      <c r="D228" s="174" t="s">
        <v>117</v>
      </c>
      <c r="E228" s="176">
        <v>2278.18</v>
      </c>
      <c r="F228" s="175"/>
      <c r="G228" s="1">
        <f t="shared" si="0"/>
        <v>0.03144377280704198</v>
      </c>
    </row>
    <row r="229" spans="1:7" ht="15">
      <c r="A229" s="173" t="s">
        <v>118</v>
      </c>
      <c r="B229" s="31">
        <v>11288</v>
      </c>
      <c r="D229" s="174" t="s">
        <v>118</v>
      </c>
      <c r="E229" s="176">
        <v>358.99</v>
      </c>
      <c r="F229" s="175"/>
      <c r="G229" s="1">
        <f t="shared" si="0"/>
        <v>0.014198037864966958</v>
      </c>
    </row>
    <row r="230" spans="1:7" ht="15">
      <c r="A230" s="173" t="s">
        <v>119</v>
      </c>
      <c r="B230" s="31">
        <v>75023</v>
      </c>
      <c r="D230" s="174" t="s">
        <v>119</v>
      </c>
      <c r="E230" s="176">
        <v>5284.04</v>
      </c>
      <c r="F230" s="175"/>
      <c r="G230" s="1">
        <f t="shared" si="0"/>
        <v>0.10399961625173887</v>
      </c>
    </row>
    <row r="231" spans="1:7" ht="15">
      <c r="A231" s="173" t="s">
        <v>120</v>
      </c>
      <c r="B231" s="31">
        <v>433616</v>
      </c>
      <c r="D231" s="174" t="s">
        <v>120</v>
      </c>
      <c r="E231" s="176">
        <v>4169.4</v>
      </c>
      <c r="F231" s="175"/>
      <c r="G231" s="1">
        <f t="shared" si="0"/>
        <v>0.03931216389927987</v>
      </c>
    </row>
    <row r="232" spans="1:7" ht="15">
      <c r="A232" s="173" t="s">
        <v>121</v>
      </c>
      <c r="B232" s="31">
        <v>88382</v>
      </c>
      <c r="D232" s="174" t="s">
        <v>121</v>
      </c>
      <c r="E232" s="176">
        <v>2248.21</v>
      </c>
      <c r="F232" s="175"/>
      <c r="G232" s="1">
        <f t="shared" si="0"/>
        <v>0.05316472420138725</v>
      </c>
    </row>
    <row r="233" spans="1:7" ht="15">
      <c r="A233" s="173" t="s">
        <v>122</v>
      </c>
      <c r="B233" s="31">
        <v>56336</v>
      </c>
      <c r="D233" s="174" t="s">
        <v>122</v>
      </c>
      <c r="E233" s="176">
        <v>1059.65</v>
      </c>
      <c r="F233" s="175"/>
      <c r="G233" s="1">
        <f t="shared" si="0"/>
        <v>0.08712489426068505</v>
      </c>
    </row>
    <row r="234" spans="1:7" ht="15">
      <c r="A234" s="173" t="s">
        <v>123</v>
      </c>
      <c r="B234" s="31">
        <v>60767</v>
      </c>
      <c r="D234" s="174" t="s">
        <v>123</v>
      </c>
      <c r="E234" s="176">
        <v>697.47</v>
      </c>
      <c r="F234" s="175"/>
      <c r="G234" s="1">
        <f t="shared" si="0"/>
        <v>0.011245283018867925</v>
      </c>
    </row>
    <row r="235" spans="1:7" ht="15">
      <c r="A235" s="173" t="s">
        <v>124</v>
      </c>
      <c r="B235" s="31">
        <v>1937</v>
      </c>
      <c r="D235" s="174" t="s">
        <v>124</v>
      </c>
      <c r="E235" s="176">
        <v>172.25</v>
      </c>
      <c r="F235" s="175"/>
      <c r="G235" s="1">
        <f t="shared" si="0"/>
        <v>0.006878263570577075</v>
      </c>
    </row>
    <row r="236" spans="1:7" ht="15">
      <c r="A236" s="173" t="s">
        <v>125</v>
      </c>
      <c r="B236" s="31">
        <v>32773</v>
      </c>
      <c r="D236" s="174" t="s">
        <v>125</v>
      </c>
      <c r="E236" s="176">
        <v>4764.72</v>
      </c>
      <c r="F236" s="175"/>
      <c r="G236" s="1">
        <f t="shared" si="0"/>
        <v>0.06060754652217618</v>
      </c>
    </row>
    <row r="237" spans="1:7" ht="15">
      <c r="A237" s="173" t="s">
        <v>126</v>
      </c>
      <c r="B237" s="31">
        <v>24720</v>
      </c>
      <c r="D237" s="174" t="s">
        <v>126</v>
      </c>
      <c r="E237" s="176">
        <v>407.87</v>
      </c>
      <c r="F237" s="175"/>
      <c r="G237" s="1">
        <f t="shared" si="0"/>
        <v>0.11439218979634684</v>
      </c>
    </row>
    <row r="238" spans="1:7" ht="15">
      <c r="A238" s="173" t="s">
        <v>127</v>
      </c>
      <c r="B238" s="31">
        <v>10897</v>
      </c>
      <c r="D238" s="174" t="s">
        <v>127</v>
      </c>
      <c r="E238" s="176">
        <v>95.26</v>
      </c>
      <c r="F238" s="175"/>
      <c r="G238" s="1">
        <f t="shared" si="0"/>
        <v>3.7982113877283244E-05</v>
      </c>
    </row>
    <row r="239" spans="1:7" ht="15">
      <c r="A239" s="173" t="s">
        <v>128</v>
      </c>
      <c r="B239" s="31">
        <v>22</v>
      </c>
      <c r="D239" s="174" t="s">
        <v>128</v>
      </c>
      <c r="E239" s="176">
        <v>579.22</v>
      </c>
      <c r="F239" s="175"/>
      <c r="G239" s="1">
        <f t="shared" si="0"/>
        <v>0.018869967643381072</v>
      </c>
    </row>
    <row r="240" spans="1:7" ht="15">
      <c r="A240" s="173" t="s">
        <v>129</v>
      </c>
      <c r="B240" s="31">
        <v>29276</v>
      </c>
      <c r="D240" s="174" t="s">
        <v>129</v>
      </c>
      <c r="E240" s="176">
        <v>1551.46</v>
      </c>
      <c r="F240" s="175"/>
      <c r="G240" s="1">
        <f t="shared" si="0"/>
        <v>0.0017141715207721173</v>
      </c>
    </row>
    <row r="241" spans="1:7" ht="15">
      <c r="A241" s="173" t="s">
        <v>130</v>
      </c>
      <c r="B241" s="31">
        <v>2316</v>
      </c>
      <c r="D241" s="174" t="s">
        <v>130</v>
      </c>
      <c r="E241" s="176">
        <v>1351.09</v>
      </c>
      <c r="F241" s="175"/>
      <c r="G241" s="1" t="e">
        <f t="shared" si="0"/>
        <v>#VALUE!</v>
      </c>
    </row>
    <row r="242" spans="1:7" ht="15">
      <c r="A242" s="173" t="s">
        <v>131</v>
      </c>
      <c r="B242" s="65" t="s">
        <v>14</v>
      </c>
      <c r="D242" s="174" t="s">
        <v>131</v>
      </c>
      <c r="E242" s="176">
        <v>802.37</v>
      </c>
      <c r="F242" s="175"/>
      <c r="G242" s="1">
        <f aca="true" t="shared" si="2" ref="G242:G296">B243/(E243*1000)</f>
        <v>0.009456936237103327</v>
      </c>
    </row>
    <row r="243" spans="1:7" ht="15">
      <c r="A243" s="173" t="s">
        <v>132</v>
      </c>
      <c r="B243" s="31">
        <v>22741</v>
      </c>
      <c r="D243" s="174" t="s">
        <v>132</v>
      </c>
      <c r="E243" s="176">
        <v>2404.69</v>
      </c>
      <c r="F243" s="175"/>
      <c r="G243" s="1" t="e">
        <f t="shared" si="2"/>
        <v>#VALUE!</v>
      </c>
    </row>
    <row r="244" spans="1:7" ht="15">
      <c r="A244" s="173" t="s">
        <v>133</v>
      </c>
      <c r="B244" s="65" t="s">
        <v>14</v>
      </c>
      <c r="D244" s="174" t="s">
        <v>133</v>
      </c>
      <c r="E244" s="176">
        <v>1283.47</v>
      </c>
      <c r="F244" s="175"/>
      <c r="G244" s="1">
        <f t="shared" si="2"/>
        <v>0.017378110675399887</v>
      </c>
    </row>
    <row r="245" spans="1:7" ht="15">
      <c r="A245" s="173" t="s">
        <v>134</v>
      </c>
      <c r="B245" s="31">
        <v>32528</v>
      </c>
      <c r="D245" s="174" t="s">
        <v>134</v>
      </c>
      <c r="E245" s="176">
        <v>1871.78</v>
      </c>
      <c r="F245" s="175"/>
      <c r="G245" s="1" t="e">
        <f t="shared" si="2"/>
        <v>#VALUE!</v>
      </c>
    </row>
    <row r="246" spans="1:7" ht="15">
      <c r="A246" s="173" t="s">
        <v>135</v>
      </c>
      <c r="B246" s="65" t="s">
        <v>14</v>
      </c>
      <c r="D246" s="174" t="s">
        <v>135</v>
      </c>
      <c r="E246" s="176">
        <v>820.04</v>
      </c>
      <c r="F246" s="175"/>
      <c r="G246" s="1">
        <f t="shared" si="2"/>
        <v>0.00033252999907630555</v>
      </c>
    </row>
    <row r="247" spans="1:7" ht="15">
      <c r="A247" s="173" t="s">
        <v>136</v>
      </c>
      <c r="B247" s="31">
        <v>396</v>
      </c>
      <c r="D247" s="174" t="s">
        <v>136</v>
      </c>
      <c r="E247" s="176">
        <v>1190.87</v>
      </c>
      <c r="F247" s="175"/>
      <c r="G247" s="1">
        <f t="shared" si="2"/>
        <v>0.049275960716076324</v>
      </c>
    </row>
    <row r="248" spans="1:7" ht="15">
      <c r="A248" s="173" t="s">
        <v>137</v>
      </c>
      <c r="B248" s="31">
        <v>16708</v>
      </c>
      <c r="D248" s="174" t="s">
        <v>137</v>
      </c>
      <c r="E248" s="176">
        <v>339.07</v>
      </c>
      <c r="F248" s="175"/>
      <c r="G248" s="1">
        <f t="shared" si="2"/>
        <v>0.0034852846641884906</v>
      </c>
    </row>
    <row r="249" spans="1:7" ht="15">
      <c r="A249" s="173" t="s">
        <v>138</v>
      </c>
      <c r="B249" s="31">
        <v>2494</v>
      </c>
      <c r="D249" s="174" t="s">
        <v>138</v>
      </c>
      <c r="E249" s="176">
        <v>715.58</v>
      </c>
      <c r="F249" s="175"/>
      <c r="G249" s="1">
        <f t="shared" si="2"/>
        <v>0.015289110386017801</v>
      </c>
    </row>
    <row r="250" spans="1:7" ht="15">
      <c r="A250" s="173" t="s">
        <v>139</v>
      </c>
      <c r="B250" s="31">
        <v>35096</v>
      </c>
      <c r="D250" s="174" t="s">
        <v>139</v>
      </c>
      <c r="E250" s="176">
        <v>2295.49</v>
      </c>
      <c r="F250" s="175"/>
      <c r="G250" s="1" t="e">
        <f t="shared" si="2"/>
        <v>#VALUE!</v>
      </c>
    </row>
    <row r="251" spans="1:7" ht="15">
      <c r="A251" s="173" t="s">
        <v>140</v>
      </c>
      <c r="B251" s="65" t="s">
        <v>14</v>
      </c>
      <c r="D251" s="174" t="s">
        <v>140</v>
      </c>
      <c r="E251" s="176">
        <v>1787.39</v>
      </c>
      <c r="F251" s="175"/>
      <c r="G251" s="1">
        <f t="shared" si="2"/>
        <v>0.0486522667449926</v>
      </c>
    </row>
    <row r="252" spans="1:7" ht="15">
      <c r="A252" s="173" t="s">
        <v>141</v>
      </c>
      <c r="B252" s="31">
        <v>86133</v>
      </c>
      <c r="D252" s="174" t="s">
        <v>141</v>
      </c>
      <c r="E252" s="176">
        <v>1770.38</v>
      </c>
      <c r="F252" s="175"/>
      <c r="G252" s="1">
        <f t="shared" si="2"/>
        <v>0.09174734754333883</v>
      </c>
    </row>
    <row r="253" spans="1:7" ht="15">
      <c r="A253" s="173" t="s">
        <v>142</v>
      </c>
      <c r="B253" s="31">
        <v>144325</v>
      </c>
      <c r="D253" s="174" t="s">
        <v>142</v>
      </c>
      <c r="E253" s="176">
        <v>1573.07</v>
      </c>
      <c r="F253" s="175"/>
      <c r="G253" s="1">
        <f t="shared" si="2"/>
        <v>0.014919426629370408</v>
      </c>
    </row>
    <row r="254" spans="1:7" ht="15">
      <c r="A254" s="173" t="s">
        <v>143</v>
      </c>
      <c r="B254" s="31">
        <v>37709</v>
      </c>
      <c r="D254" s="174" t="s">
        <v>143</v>
      </c>
      <c r="E254" s="176">
        <v>2527.51</v>
      </c>
      <c r="F254" s="175"/>
      <c r="G254" s="1">
        <f t="shared" si="2"/>
        <v>0.0002594299368492917</v>
      </c>
    </row>
    <row r="255" spans="1:7" ht="15">
      <c r="A255" s="173" t="s">
        <v>144</v>
      </c>
      <c r="B255" s="31">
        <v>228</v>
      </c>
      <c r="D255" s="174" t="s">
        <v>144</v>
      </c>
      <c r="E255" s="176">
        <v>878.85</v>
      </c>
      <c r="F255" s="175"/>
      <c r="G255" s="1">
        <f t="shared" si="2"/>
        <v>0.031722656371618044</v>
      </c>
    </row>
    <row r="256" spans="1:7" ht="15">
      <c r="A256" s="173" t="s">
        <v>145</v>
      </c>
      <c r="B256" s="31">
        <v>50945</v>
      </c>
      <c r="D256" s="174" t="s">
        <v>145</v>
      </c>
      <c r="E256" s="176">
        <v>1605.95</v>
      </c>
      <c r="F256" s="175"/>
      <c r="G256" s="1">
        <f t="shared" si="2"/>
        <v>0.0008729942707676375</v>
      </c>
    </row>
    <row r="257" spans="1:7" ht="15">
      <c r="A257" s="173" t="s">
        <v>146</v>
      </c>
      <c r="B257" s="31">
        <v>1315</v>
      </c>
      <c r="D257" s="174" t="s">
        <v>146</v>
      </c>
      <c r="E257" s="176">
        <v>1506.31</v>
      </c>
      <c r="F257" s="175"/>
      <c r="G257" s="1">
        <f t="shared" si="2"/>
        <v>0.23942610615029597</v>
      </c>
    </row>
    <row r="258" spans="1:7" ht="15">
      <c r="A258" s="173" t="s">
        <v>147</v>
      </c>
      <c r="B258" s="31">
        <v>238636</v>
      </c>
      <c r="D258" s="174" t="s">
        <v>147</v>
      </c>
      <c r="E258" s="176">
        <v>996.7</v>
      </c>
      <c r="F258" s="175"/>
      <c r="G258" s="1">
        <f t="shared" si="2"/>
        <v>0.11988225547298655</v>
      </c>
    </row>
    <row r="259" spans="1:7" ht="15">
      <c r="A259" s="173" t="s">
        <v>148</v>
      </c>
      <c r="B259" s="31">
        <v>95503</v>
      </c>
      <c r="D259" s="174" t="s">
        <v>148</v>
      </c>
      <c r="E259" s="176">
        <v>796.64</v>
      </c>
      <c r="F259" s="175"/>
      <c r="G259" s="1">
        <f t="shared" si="2"/>
        <v>0.02173071790765946</v>
      </c>
    </row>
    <row r="260" spans="1:7" ht="15">
      <c r="A260" s="173" t="s">
        <v>149</v>
      </c>
      <c r="B260" s="31">
        <v>6514</v>
      </c>
      <c r="D260" s="174" t="s">
        <v>149</v>
      </c>
      <c r="E260" s="176">
        <v>299.76</v>
      </c>
      <c r="F260" s="175"/>
      <c r="G260" s="1">
        <f t="shared" si="2"/>
        <v>0</v>
      </c>
    </row>
    <row r="261" spans="1:7" ht="15">
      <c r="A261" s="173" t="s">
        <v>150</v>
      </c>
      <c r="B261" s="31">
        <v>0</v>
      </c>
      <c r="D261" s="174" t="s">
        <v>150</v>
      </c>
      <c r="E261" s="176">
        <v>52.73</v>
      </c>
      <c r="F261" s="175"/>
      <c r="G261" s="1">
        <f t="shared" si="2"/>
        <v>0</v>
      </c>
    </row>
    <row r="262" spans="1:7" ht="15">
      <c r="A262" s="173" t="s">
        <v>151</v>
      </c>
      <c r="B262" s="31">
        <v>0</v>
      </c>
      <c r="D262" s="174" t="s">
        <v>151</v>
      </c>
      <c r="E262" s="176">
        <v>31.53</v>
      </c>
      <c r="F262" s="175"/>
      <c r="G262" s="1">
        <f t="shared" si="2"/>
        <v>0</v>
      </c>
    </row>
    <row r="263" spans="1:7" ht="15">
      <c r="A263" s="173" t="s">
        <v>152</v>
      </c>
      <c r="B263" s="31">
        <v>0</v>
      </c>
      <c r="D263" s="174" t="s">
        <v>152</v>
      </c>
      <c r="E263" s="176">
        <v>31.39</v>
      </c>
      <c r="F263" s="175"/>
      <c r="G263" s="1">
        <f t="shared" si="2"/>
        <v>0</v>
      </c>
    </row>
    <row r="264" spans="1:7" ht="15">
      <c r="A264" s="173" t="s">
        <v>153</v>
      </c>
      <c r="B264" s="31">
        <v>0</v>
      </c>
      <c r="D264" s="174" t="s">
        <v>153</v>
      </c>
      <c r="E264" s="176">
        <v>49.06</v>
      </c>
      <c r="F264" s="175"/>
      <c r="G264" s="1">
        <f t="shared" si="2"/>
        <v>0</v>
      </c>
    </row>
    <row r="265" spans="1:7" ht="15">
      <c r="A265" s="173" t="s">
        <v>154</v>
      </c>
      <c r="B265" s="31">
        <v>0</v>
      </c>
      <c r="D265" s="174" t="s">
        <v>154</v>
      </c>
      <c r="E265" s="176">
        <v>8.7</v>
      </c>
      <c r="F265" s="175"/>
      <c r="G265" s="1">
        <f t="shared" si="2"/>
        <v>0.020891323344487307</v>
      </c>
    </row>
    <row r="266" spans="1:7" ht="15">
      <c r="A266" s="173" t="s">
        <v>155</v>
      </c>
      <c r="B266" s="31">
        <v>9802</v>
      </c>
      <c r="D266" s="174" t="s">
        <v>155</v>
      </c>
      <c r="E266" s="176">
        <v>469.19</v>
      </c>
      <c r="F266" s="175"/>
      <c r="G266" s="1">
        <f t="shared" si="2"/>
        <v>0.009911646887050278</v>
      </c>
    </row>
    <row r="267" spans="1:7" ht="15">
      <c r="A267" s="173" t="s">
        <v>156</v>
      </c>
      <c r="B267" s="31">
        <v>10590</v>
      </c>
      <c r="D267" s="174" t="s">
        <v>156</v>
      </c>
      <c r="E267" s="176">
        <v>1068.44</v>
      </c>
      <c r="F267" s="177"/>
      <c r="G267" s="1">
        <f t="shared" si="2"/>
        <v>0.054835501318671494</v>
      </c>
    </row>
    <row r="268" spans="1:7" ht="15">
      <c r="A268" s="173" t="s">
        <v>164</v>
      </c>
      <c r="B268" s="31">
        <v>49069</v>
      </c>
      <c r="D268" s="174" t="s">
        <v>164</v>
      </c>
      <c r="E268" s="178">
        <v>894.84</v>
      </c>
      <c r="F268" s="177"/>
      <c r="G268" s="1">
        <f t="shared" si="2"/>
        <v>0.008079494799405647</v>
      </c>
    </row>
    <row r="269" spans="1:7" ht="15">
      <c r="A269" s="173" t="s">
        <v>165</v>
      </c>
      <c r="B269" s="31">
        <v>435</v>
      </c>
      <c r="D269" s="174" t="s">
        <v>165</v>
      </c>
      <c r="E269" s="178">
        <v>53.84</v>
      </c>
      <c r="F269" s="177"/>
      <c r="G269" s="1">
        <f t="shared" si="2"/>
        <v>0.022671353251318103</v>
      </c>
    </row>
    <row r="270" spans="1:7" ht="15">
      <c r="A270" s="173" t="s">
        <v>166</v>
      </c>
      <c r="B270" s="31">
        <v>1161</v>
      </c>
      <c r="D270" s="174" t="s">
        <v>166</v>
      </c>
      <c r="E270" s="178">
        <v>51.21</v>
      </c>
      <c r="F270" s="177"/>
      <c r="G270" s="1">
        <f t="shared" si="2"/>
        <v>0.025318904973484307</v>
      </c>
    </row>
    <row r="271" spans="1:7" ht="15">
      <c r="A271" s="173" t="s">
        <v>167</v>
      </c>
      <c r="B271" s="31">
        <v>24731</v>
      </c>
      <c r="D271" s="174" t="s">
        <v>167</v>
      </c>
      <c r="E271" s="178">
        <v>976.78</v>
      </c>
      <c r="F271" s="177"/>
      <c r="G271" s="1">
        <f t="shared" si="2"/>
        <v>0.022282427475825275</v>
      </c>
    </row>
    <row r="272" spans="1:7" ht="15">
      <c r="A272" s="173" t="s">
        <v>176</v>
      </c>
      <c r="B272" s="31">
        <v>5346</v>
      </c>
      <c r="D272" s="174" t="s">
        <v>176</v>
      </c>
      <c r="E272" s="178">
        <v>239.92</v>
      </c>
      <c r="F272" s="177"/>
      <c r="G272" s="1">
        <f t="shared" si="2"/>
        <v>0.07708379475821336</v>
      </c>
    </row>
    <row r="273" spans="1:7" ht="15">
      <c r="A273" s="173" t="s">
        <v>177</v>
      </c>
      <c r="B273" s="31">
        <v>10441</v>
      </c>
      <c r="D273" s="174" t="s">
        <v>177</v>
      </c>
      <c r="E273" s="178">
        <v>135.45</v>
      </c>
      <c r="F273" s="177"/>
      <c r="G273" s="1">
        <f t="shared" si="2"/>
        <v>0.11637343092218909</v>
      </c>
    </row>
    <row r="274" spans="1:7" ht="15">
      <c r="A274" s="173" t="s">
        <v>178</v>
      </c>
      <c r="B274" s="31">
        <v>90947</v>
      </c>
      <c r="D274" s="174" t="s">
        <v>178</v>
      </c>
      <c r="E274" s="178">
        <v>781.51</v>
      </c>
      <c r="F274" s="177"/>
      <c r="G274" s="1">
        <f t="shared" si="2"/>
        <v>0.10556101671113607</v>
      </c>
    </row>
    <row r="275" spans="1:7" ht="15">
      <c r="A275" s="173" t="s">
        <v>179</v>
      </c>
      <c r="B275" s="31">
        <v>22551</v>
      </c>
      <c r="D275" s="174" t="s">
        <v>179</v>
      </c>
      <c r="E275" s="178">
        <v>213.63</v>
      </c>
      <c r="F275" s="177"/>
      <c r="G275" s="1">
        <f t="shared" si="2"/>
        <v>0.059660730084240485</v>
      </c>
    </row>
    <row r="276" spans="1:7" ht="15">
      <c r="A276" s="173" t="s">
        <v>180</v>
      </c>
      <c r="B276" s="31">
        <v>62040</v>
      </c>
      <c r="D276" s="174" t="s">
        <v>180</v>
      </c>
      <c r="E276" s="178">
        <v>1039.88</v>
      </c>
      <c r="F276" s="177"/>
      <c r="G276" s="1">
        <f t="shared" si="2"/>
        <v>0.09034800205210056</v>
      </c>
    </row>
    <row r="277" spans="1:7" ht="15">
      <c r="A277" s="173" t="s">
        <v>181</v>
      </c>
      <c r="B277" s="31">
        <v>63399</v>
      </c>
      <c r="D277" s="174" t="s">
        <v>181</v>
      </c>
      <c r="E277" s="178">
        <v>701.72</v>
      </c>
      <c r="F277" s="177"/>
      <c r="G277" s="1">
        <f t="shared" si="2"/>
        <v>0.03821691690758183</v>
      </c>
    </row>
    <row r="278" spans="1:7" ht="15">
      <c r="A278" s="173" t="s">
        <v>182</v>
      </c>
      <c r="B278" s="31">
        <v>12294</v>
      </c>
      <c r="D278" s="174" t="s">
        <v>182</v>
      </c>
      <c r="E278" s="178">
        <v>321.69</v>
      </c>
      <c r="F278" s="177"/>
      <c r="G278" s="1">
        <f t="shared" si="2"/>
        <v>0.03672276928090881</v>
      </c>
    </row>
    <row r="279" spans="1:7" ht="15">
      <c r="A279" s="173" t="s">
        <v>183</v>
      </c>
      <c r="B279" s="31">
        <v>15775</v>
      </c>
      <c r="D279" s="174" t="s">
        <v>183</v>
      </c>
      <c r="E279" s="178">
        <v>429.57</v>
      </c>
      <c r="F279" s="177"/>
      <c r="G279" s="1">
        <f t="shared" si="2"/>
        <v>0.02320738264787095</v>
      </c>
    </row>
    <row r="280" spans="1:7" ht="15">
      <c r="A280" s="173" t="s">
        <v>184</v>
      </c>
      <c r="B280" s="31">
        <v>15969</v>
      </c>
      <c r="D280" s="174" t="s">
        <v>184</v>
      </c>
      <c r="E280" s="178">
        <v>688.1</v>
      </c>
      <c r="F280" s="177"/>
      <c r="G280" s="1">
        <f t="shared" si="2"/>
        <v>0.0647438599605085</v>
      </c>
    </row>
    <row r="281" spans="1:7" ht="15">
      <c r="A281" s="173" t="s">
        <v>168</v>
      </c>
      <c r="B281" s="31">
        <v>29182</v>
      </c>
      <c r="D281" s="174" t="s">
        <v>168</v>
      </c>
      <c r="E281" s="178">
        <v>450.73</v>
      </c>
      <c r="F281" s="177"/>
      <c r="G281" s="1">
        <f t="shared" si="2"/>
        <v>0.021711417816813048</v>
      </c>
    </row>
    <row r="282" spans="1:7" ht="15">
      <c r="A282" s="173" t="s">
        <v>169</v>
      </c>
      <c r="B282" s="31">
        <v>4326</v>
      </c>
      <c r="D282" s="174" t="s">
        <v>169</v>
      </c>
      <c r="E282" s="178">
        <v>199.25</v>
      </c>
      <c r="F282" s="177"/>
      <c r="G282" s="1">
        <f t="shared" si="2"/>
        <v>0.03255113253695367</v>
      </c>
    </row>
    <row r="283" spans="1:7" ht="15">
      <c r="A283" s="173" t="s">
        <v>170</v>
      </c>
      <c r="B283" s="31">
        <v>18366</v>
      </c>
      <c r="D283" s="174" t="s">
        <v>170</v>
      </c>
      <c r="E283" s="178">
        <v>564.22</v>
      </c>
      <c r="F283" s="177"/>
      <c r="G283" s="1">
        <f t="shared" si="2"/>
        <v>0.07070560225860144</v>
      </c>
    </row>
    <row r="284" spans="1:7" ht="15">
      <c r="A284" s="173" t="s">
        <v>171</v>
      </c>
      <c r="B284" s="31">
        <v>100677</v>
      </c>
      <c r="D284" s="174" t="s">
        <v>171</v>
      </c>
      <c r="E284" s="178">
        <v>1423.89</v>
      </c>
      <c r="F284" s="177"/>
      <c r="G284" s="1">
        <f t="shared" si="2"/>
        <v>0.009846547314578005</v>
      </c>
    </row>
    <row r="285" spans="1:7" ht="15">
      <c r="A285" s="173" t="s">
        <v>172</v>
      </c>
      <c r="B285" s="31">
        <v>3927</v>
      </c>
      <c r="D285" s="174" t="s">
        <v>172</v>
      </c>
      <c r="E285" s="178">
        <v>398.82</v>
      </c>
      <c r="F285" s="177"/>
      <c r="G285" s="1">
        <f t="shared" si="2"/>
        <v>0.015499841697008073</v>
      </c>
    </row>
    <row r="286" spans="1:7" ht="15">
      <c r="A286" s="173" t="s">
        <v>173</v>
      </c>
      <c r="B286" s="31">
        <v>7833</v>
      </c>
      <c r="D286" s="174" t="s">
        <v>173</v>
      </c>
      <c r="E286" s="178">
        <v>505.36</v>
      </c>
      <c r="F286" s="177"/>
      <c r="G286" s="1">
        <f t="shared" si="2"/>
        <v>0.06546175193809288</v>
      </c>
    </row>
    <row r="287" spans="1:7" ht="15">
      <c r="A287" s="173" t="s">
        <v>174</v>
      </c>
      <c r="B287" s="31">
        <v>93645</v>
      </c>
      <c r="D287" s="174" t="s">
        <v>174</v>
      </c>
      <c r="E287" s="178">
        <v>1430.53</v>
      </c>
      <c r="F287" s="177"/>
      <c r="G287" s="1">
        <f t="shared" si="2"/>
        <v>0.01601434532225249</v>
      </c>
    </row>
    <row r="288" spans="1:7" ht="15">
      <c r="A288" s="173" t="s">
        <v>175</v>
      </c>
      <c r="B288" s="31">
        <v>18576</v>
      </c>
      <c r="D288" s="174" t="s">
        <v>175</v>
      </c>
      <c r="E288" s="178">
        <v>1159.96</v>
      </c>
      <c r="F288" s="177"/>
      <c r="G288" s="1">
        <f t="shared" si="2"/>
        <v>0.06152447220684747</v>
      </c>
    </row>
    <row r="289" spans="1:7" ht="15">
      <c r="A289" s="173" t="s">
        <v>359</v>
      </c>
      <c r="B289" s="31">
        <v>7781</v>
      </c>
      <c r="D289" s="173" t="s">
        <v>359</v>
      </c>
      <c r="E289" s="178">
        <v>126.47</v>
      </c>
      <c r="F289" s="177"/>
      <c r="G289" s="1">
        <f t="shared" si="2"/>
        <v>0.009856903638301112</v>
      </c>
    </row>
    <row r="290" spans="1:7" ht="15">
      <c r="A290" s="173" t="s">
        <v>300</v>
      </c>
      <c r="B290" s="31">
        <v>1295</v>
      </c>
      <c r="D290" s="173" t="s">
        <v>300</v>
      </c>
      <c r="E290" s="178">
        <v>131.38</v>
      </c>
      <c r="F290" s="177"/>
      <c r="G290" s="1">
        <f t="shared" si="2"/>
        <v>0.004634513941220799</v>
      </c>
    </row>
    <row r="291" spans="1:7" ht="15">
      <c r="A291" s="173" t="s">
        <v>157</v>
      </c>
      <c r="B291" s="31">
        <v>1722</v>
      </c>
      <c r="D291" s="174" t="s">
        <v>157</v>
      </c>
      <c r="E291" s="178">
        <v>371.56</v>
      </c>
      <c r="F291" s="177"/>
      <c r="G291" s="1">
        <f t="shared" si="2"/>
        <v>0.013536680953254507</v>
      </c>
    </row>
    <row r="292" spans="1:7" ht="15">
      <c r="A292" s="173" t="s">
        <v>158</v>
      </c>
      <c r="B292" s="31">
        <v>8117</v>
      </c>
      <c r="D292" s="174" t="s">
        <v>158</v>
      </c>
      <c r="E292" s="178">
        <v>599.63</v>
      </c>
      <c r="F292" s="177"/>
      <c r="G292" s="1">
        <f t="shared" si="2"/>
        <v>0.007050452781371281</v>
      </c>
    </row>
    <row r="293" spans="1:7" ht="15">
      <c r="A293" s="173" t="s">
        <v>159</v>
      </c>
      <c r="B293" s="31">
        <v>4033</v>
      </c>
      <c r="D293" s="174" t="s">
        <v>159</v>
      </c>
      <c r="E293" s="178">
        <v>572.02</v>
      </c>
      <c r="F293" s="177"/>
      <c r="G293" s="1">
        <f t="shared" si="2"/>
        <v>0.013668910571565438</v>
      </c>
    </row>
    <row r="294" spans="1:7" ht="15">
      <c r="A294" s="173" t="s">
        <v>160</v>
      </c>
      <c r="B294" s="31">
        <v>10843</v>
      </c>
      <c r="D294" s="174" t="s">
        <v>160</v>
      </c>
      <c r="E294" s="178">
        <v>793.26</v>
      </c>
      <c r="F294" s="177"/>
      <c r="G294" s="1">
        <f t="shared" si="2"/>
        <v>0.029282416847462602</v>
      </c>
    </row>
    <row r="295" spans="1:7" ht="15">
      <c r="A295" s="173" t="s">
        <v>161</v>
      </c>
      <c r="B295" s="31">
        <v>17951</v>
      </c>
      <c r="D295" s="174" t="s">
        <v>161</v>
      </c>
      <c r="E295" s="178">
        <v>613.03</v>
      </c>
      <c r="F295" s="177"/>
      <c r="G295" s="1">
        <f t="shared" si="2"/>
        <v>0.0006509827577539838</v>
      </c>
    </row>
    <row r="296" spans="1:7" ht="15">
      <c r="A296" s="173" t="s">
        <v>162</v>
      </c>
      <c r="B296" s="31">
        <v>777</v>
      </c>
      <c r="D296" s="174" t="s">
        <v>162</v>
      </c>
      <c r="E296" s="178">
        <v>1193.58</v>
      </c>
      <c r="F296" s="177"/>
      <c r="G296" s="1">
        <f t="shared" si="2"/>
        <v>0.017955557771572928</v>
      </c>
    </row>
    <row r="297" spans="1:7" ht="15">
      <c r="A297" s="173" t="s">
        <v>163</v>
      </c>
      <c r="B297" s="31">
        <v>21607</v>
      </c>
      <c r="D297" s="174" t="s">
        <v>163</v>
      </c>
      <c r="E297" s="178">
        <v>1203.36</v>
      </c>
      <c r="F297" s="177"/>
      <c r="G297" s="1">
        <f>B298/(E298*1000)</f>
        <v>0.06507558938577017</v>
      </c>
    </row>
    <row r="298" spans="1:7" ht="15">
      <c r="A298" s="173" t="s">
        <v>75</v>
      </c>
      <c r="B298" s="31">
        <v>12311</v>
      </c>
      <c r="D298" s="174" t="s">
        <v>75</v>
      </c>
      <c r="E298" s="178">
        <v>189.18</v>
      </c>
      <c r="F298" s="177"/>
      <c r="G298" s="1">
        <f aca="true" t="shared" si="3" ref="G298:G325">B299/(E299*1000)</f>
        <v>0.03148941869809804</v>
      </c>
    </row>
    <row r="299" spans="1:7" ht="15">
      <c r="A299" s="173" t="s">
        <v>76</v>
      </c>
      <c r="B299" s="31">
        <v>28212</v>
      </c>
      <c r="D299" s="174" t="s">
        <v>76</v>
      </c>
      <c r="E299" s="178">
        <v>895.92</v>
      </c>
      <c r="F299" s="177"/>
      <c r="G299" s="1">
        <f t="shared" si="3"/>
        <v>0.09035769828926905</v>
      </c>
    </row>
    <row r="300" spans="1:7" ht="15">
      <c r="A300" s="173" t="s">
        <v>77</v>
      </c>
      <c r="B300" s="31">
        <v>581</v>
      </c>
      <c r="D300" s="174" t="s">
        <v>77</v>
      </c>
      <c r="E300" s="178">
        <v>6.43</v>
      </c>
      <c r="F300" s="177"/>
      <c r="G300" s="1">
        <f t="shared" si="3"/>
        <v>0.00032282652557951845</v>
      </c>
    </row>
    <row r="301" spans="1:7" ht="15">
      <c r="A301" s="173" t="s">
        <v>78</v>
      </c>
      <c r="B301" s="31">
        <v>72</v>
      </c>
      <c r="D301" s="174" t="s">
        <v>78</v>
      </c>
      <c r="E301" s="178">
        <v>223.03</v>
      </c>
      <c r="F301" s="177"/>
      <c r="G301" s="1">
        <f t="shared" si="3"/>
        <v>0.01162946848226036</v>
      </c>
    </row>
    <row r="302" spans="1:7" ht="15">
      <c r="A302" s="173" t="s">
        <v>79</v>
      </c>
      <c r="B302" s="31">
        <v>4330</v>
      </c>
      <c r="D302" s="174" t="s">
        <v>79</v>
      </c>
      <c r="E302" s="178">
        <v>372.33</v>
      </c>
      <c r="F302" s="177"/>
      <c r="G302" s="1">
        <f t="shared" si="3"/>
        <v>8.666345690900337E-05</v>
      </c>
    </row>
    <row r="303" spans="1:7" ht="15">
      <c r="A303" s="173" t="s">
        <v>80</v>
      </c>
      <c r="B303" s="31">
        <v>45</v>
      </c>
      <c r="D303" s="174" t="s">
        <v>80</v>
      </c>
      <c r="E303" s="178">
        <v>519.25</v>
      </c>
      <c r="F303" s="177"/>
      <c r="G303" s="1">
        <f t="shared" si="3"/>
        <v>3.908431044109436E-05</v>
      </c>
    </row>
    <row r="304" spans="1:7" ht="15">
      <c r="A304" s="173" t="s">
        <v>81</v>
      </c>
      <c r="B304" s="31">
        <v>7</v>
      </c>
      <c r="D304" s="174" t="s">
        <v>81</v>
      </c>
      <c r="E304" s="178">
        <v>179.1</v>
      </c>
      <c r="F304" s="177"/>
      <c r="G304" s="1">
        <f t="shared" si="3"/>
        <v>1.935583772065655E-05</v>
      </c>
    </row>
    <row r="305" spans="1:7" ht="15">
      <c r="A305" s="173" t="s">
        <v>82</v>
      </c>
      <c r="B305" s="31">
        <v>5</v>
      </c>
      <c r="D305" s="174" t="s">
        <v>82</v>
      </c>
      <c r="E305" s="178">
        <v>258.32</v>
      </c>
      <c r="F305" s="177"/>
      <c r="G305" s="1">
        <f t="shared" si="3"/>
        <v>0.0001301405517959396</v>
      </c>
    </row>
    <row r="306" spans="1:7" ht="15">
      <c r="A306" s="173" t="s">
        <v>83</v>
      </c>
      <c r="B306" s="31">
        <v>10</v>
      </c>
      <c r="D306" s="174" t="s">
        <v>83</v>
      </c>
      <c r="E306" s="178">
        <v>76.84</v>
      </c>
      <c r="F306" s="177"/>
      <c r="G306" s="1">
        <f t="shared" si="3"/>
        <v>0.1267827963619547</v>
      </c>
    </row>
    <row r="307" spans="1:7" ht="15">
      <c r="A307" s="173" t="s">
        <v>185</v>
      </c>
      <c r="B307" s="31">
        <v>82244</v>
      </c>
      <c r="D307" s="174" t="s">
        <v>185</v>
      </c>
      <c r="E307" s="178">
        <v>648.7</v>
      </c>
      <c r="F307" s="177"/>
      <c r="G307" s="1">
        <f t="shared" si="3"/>
        <v>0.019386580131895738</v>
      </c>
    </row>
    <row r="308" spans="1:7" ht="15">
      <c r="A308" s="173" t="s">
        <v>186</v>
      </c>
      <c r="B308" s="31">
        <v>1852</v>
      </c>
      <c r="D308" s="174" t="s">
        <v>186</v>
      </c>
      <c r="E308" s="178">
        <v>95.53</v>
      </c>
      <c r="F308" s="177"/>
      <c r="G308" s="1">
        <f t="shared" si="3"/>
        <v>0.12285602223700141</v>
      </c>
    </row>
    <row r="309" spans="1:7" ht="15">
      <c r="A309" s="173" t="s">
        <v>187</v>
      </c>
      <c r="B309" s="31">
        <v>72044</v>
      </c>
      <c r="D309" s="174" t="s">
        <v>187</v>
      </c>
      <c r="E309" s="178">
        <v>586.41</v>
      </c>
      <c r="F309" s="177"/>
      <c r="G309" s="1">
        <f t="shared" si="3"/>
        <v>0.12906093189964157</v>
      </c>
    </row>
    <row r="310" spans="1:7" ht="15">
      <c r="A310" s="173" t="s">
        <v>188</v>
      </c>
      <c r="B310" s="31">
        <v>9002</v>
      </c>
      <c r="D310" s="174" t="s">
        <v>188</v>
      </c>
      <c r="E310" s="178">
        <v>69.75</v>
      </c>
      <c r="F310" s="177"/>
      <c r="G310" s="1">
        <f t="shared" si="3"/>
        <v>0.015343607059784279</v>
      </c>
    </row>
    <row r="311" spans="1:7" ht="15">
      <c r="A311" s="173" t="s">
        <v>189</v>
      </c>
      <c r="B311" s="31">
        <v>33444</v>
      </c>
      <c r="D311" s="174" t="s">
        <v>189</v>
      </c>
      <c r="E311" s="178">
        <v>2179.67</v>
      </c>
      <c r="F311" s="177"/>
      <c r="G311" s="1">
        <f t="shared" si="3"/>
        <v>0.004102896129969477</v>
      </c>
    </row>
    <row r="312" spans="1:7" ht="15">
      <c r="A312" s="173" t="s">
        <v>190</v>
      </c>
      <c r="B312" s="31">
        <v>7541</v>
      </c>
      <c r="D312" s="174" t="s">
        <v>190</v>
      </c>
      <c r="E312" s="178">
        <v>1837.97</v>
      </c>
      <c r="F312" s="177"/>
      <c r="G312" s="1">
        <f t="shared" si="3"/>
        <v>0.0031783170035719274</v>
      </c>
    </row>
    <row r="313" spans="1:7" ht="15">
      <c r="A313" s="173" t="s">
        <v>191</v>
      </c>
      <c r="B313" s="31">
        <v>6371</v>
      </c>
      <c r="D313" s="174" t="s">
        <v>191</v>
      </c>
      <c r="E313" s="178">
        <v>2004.52</v>
      </c>
      <c r="F313" s="177"/>
      <c r="G313" s="1">
        <f t="shared" si="3"/>
        <v>0.01398094054693215</v>
      </c>
    </row>
    <row r="314" spans="1:7" ht="15">
      <c r="A314" s="173" t="s">
        <v>192</v>
      </c>
      <c r="B314" s="31">
        <v>27904</v>
      </c>
      <c r="D314" s="174" t="s">
        <v>192</v>
      </c>
      <c r="E314" s="178">
        <v>1995.86</v>
      </c>
      <c r="F314" s="177"/>
      <c r="G314" s="1">
        <f t="shared" si="3"/>
        <v>0.03306713630704764</v>
      </c>
    </row>
    <row r="315" spans="1:7" ht="15">
      <c r="A315" s="173" t="s">
        <v>193</v>
      </c>
      <c r="B315" s="31">
        <v>76230</v>
      </c>
      <c r="D315" s="174" t="s">
        <v>193</v>
      </c>
      <c r="E315" s="178">
        <v>2305.31</v>
      </c>
      <c r="F315" s="177"/>
      <c r="G315" s="1">
        <f t="shared" si="3"/>
        <v>0.012410895142869456</v>
      </c>
    </row>
    <row r="316" spans="1:7" ht="15">
      <c r="A316" s="173" t="s">
        <v>194</v>
      </c>
      <c r="B316" s="31">
        <v>28797</v>
      </c>
      <c r="D316" s="174" t="s">
        <v>194</v>
      </c>
      <c r="E316" s="178">
        <v>2320.3</v>
      </c>
      <c r="F316" s="177"/>
      <c r="G316" s="1">
        <f t="shared" si="3"/>
        <v>0.006978967495219885</v>
      </c>
    </row>
    <row r="317" spans="1:7" ht="15">
      <c r="A317" s="173" t="s">
        <v>195</v>
      </c>
      <c r="B317" s="31">
        <v>511</v>
      </c>
      <c r="D317" s="174" t="s">
        <v>195</v>
      </c>
      <c r="E317" s="178">
        <v>73.22</v>
      </c>
      <c r="F317" s="177"/>
      <c r="G317" s="1">
        <f t="shared" si="3"/>
        <v>0.01853498272270704</v>
      </c>
    </row>
    <row r="318" spans="1:7" ht="15">
      <c r="A318" s="173" t="s">
        <v>196</v>
      </c>
      <c r="B318" s="31">
        <v>30521</v>
      </c>
      <c r="D318" s="174" t="s">
        <v>196</v>
      </c>
      <c r="E318" s="178">
        <v>1646.67</v>
      </c>
      <c r="F318" s="177"/>
      <c r="G318" s="1">
        <f t="shared" si="3"/>
        <v>0.003489274794572903</v>
      </c>
    </row>
    <row r="319" spans="1:7" ht="15">
      <c r="A319" s="173" t="s">
        <v>197</v>
      </c>
      <c r="B319" s="31">
        <v>5843</v>
      </c>
      <c r="D319" s="174" t="s">
        <v>197</v>
      </c>
      <c r="E319" s="178">
        <v>1674.56</v>
      </c>
      <c r="F319" s="177"/>
      <c r="G319" s="1">
        <f t="shared" si="3"/>
        <v>0.027659132704514446</v>
      </c>
    </row>
    <row r="320" spans="1:7" ht="15">
      <c r="A320" s="173" t="s">
        <v>198</v>
      </c>
      <c r="B320" s="31">
        <v>9325</v>
      </c>
      <c r="D320" s="174" t="s">
        <v>198</v>
      </c>
      <c r="E320" s="178">
        <v>337.14</v>
      </c>
      <c r="F320" s="177"/>
      <c r="G320" s="1">
        <f t="shared" si="3"/>
        <v>0.04638230873828097</v>
      </c>
    </row>
    <row r="321" spans="1:7" ht="15">
      <c r="A321" s="173" t="s">
        <v>199</v>
      </c>
      <c r="B321" s="31">
        <v>6481</v>
      </c>
      <c r="D321" s="174" t="s">
        <v>199</v>
      </c>
      <c r="E321" s="178">
        <v>139.73</v>
      </c>
      <c r="F321" s="177"/>
      <c r="G321" s="1">
        <f t="shared" si="3"/>
        <v>0.028795411089866156</v>
      </c>
    </row>
    <row r="322" spans="1:7" ht="15">
      <c r="A322" s="173" t="s">
        <v>200</v>
      </c>
      <c r="B322" s="31">
        <v>2259</v>
      </c>
      <c r="D322" s="174" t="s">
        <v>200</v>
      </c>
      <c r="E322" s="178">
        <v>78.45</v>
      </c>
      <c r="F322" s="177"/>
      <c r="G322" s="1">
        <f t="shared" si="3"/>
        <v>0.00896846567903587</v>
      </c>
    </row>
    <row r="323" spans="1:7" ht="15">
      <c r="A323" s="173" t="s">
        <v>201</v>
      </c>
      <c r="B323" s="31">
        <v>7531</v>
      </c>
      <c r="D323" s="174" t="s">
        <v>201</v>
      </c>
      <c r="E323" s="178">
        <v>839.72</v>
      </c>
      <c r="F323" s="177"/>
      <c r="G323" s="1">
        <f t="shared" si="3"/>
        <v>0.002408905122184538</v>
      </c>
    </row>
    <row r="324" spans="1:7" ht="15">
      <c r="A324" s="173" t="s">
        <v>202</v>
      </c>
      <c r="B324" s="31">
        <v>1108</v>
      </c>
      <c r="D324" s="174" t="s">
        <v>202</v>
      </c>
      <c r="E324" s="178">
        <v>459.96</v>
      </c>
      <c r="F324" s="177"/>
      <c r="G324" s="1">
        <f t="shared" si="3"/>
        <v>0.0021271897541586928</v>
      </c>
    </row>
    <row r="325" spans="1:7" ht="15">
      <c r="A325" s="173" t="s">
        <v>203</v>
      </c>
      <c r="B325" s="31">
        <v>1156</v>
      </c>
      <c r="D325" s="179" t="s">
        <v>203</v>
      </c>
      <c r="E325" s="178">
        <v>543.44</v>
      </c>
      <c r="F325" s="177"/>
      <c r="G325" s="1">
        <f t="shared" si="3"/>
        <v>9.838455706537587E-05</v>
      </c>
    </row>
    <row r="326" spans="1:5" ht="15">
      <c r="A326" s="179" t="s">
        <v>322</v>
      </c>
      <c r="B326" s="31">
        <v>1687</v>
      </c>
      <c r="D326" s="179" t="s">
        <v>322</v>
      </c>
      <c r="E326" s="178">
        <v>17147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  <pageSetUpPr fitToPage="1"/>
  </sheetPr>
  <dimension ref="A1:H48"/>
  <sheetViews>
    <sheetView showGridLines="0" workbookViewId="0" topLeftCell="A1"/>
  </sheetViews>
  <sheetFormatPr defaultColWidth="8.8515625" defaultRowHeight="15"/>
  <cols>
    <col min="1" max="1" width="17.421875" style="1" customWidth="1"/>
    <col min="2" max="2" width="11.28125" style="1" customWidth="1"/>
    <col min="3" max="5" width="18.7109375" style="1" customWidth="1"/>
    <col min="6" max="6" width="10.421875" style="1" customWidth="1"/>
    <col min="7" max="7" width="8.8515625" style="1" customWidth="1"/>
    <col min="8" max="8" width="11.421875" style="1" customWidth="1"/>
    <col min="9" max="9" width="11.140625" style="1" customWidth="1"/>
    <col min="10" max="16384" width="8.8515625" style="1" customWidth="1"/>
  </cols>
  <sheetData>
    <row r="1" ht="24.75" customHeight="1">
      <c r="B1" s="13" t="s">
        <v>384</v>
      </c>
    </row>
    <row r="2" spans="2:6" ht="36.75" customHeight="1">
      <c r="B2" s="193"/>
      <c r="C2" s="192" t="s">
        <v>450</v>
      </c>
      <c r="D2" s="192" t="s">
        <v>49</v>
      </c>
      <c r="E2" s="192" t="s">
        <v>451</v>
      </c>
      <c r="F2" s="80"/>
    </row>
    <row r="3" spans="2:7" ht="13.5" customHeight="1">
      <c r="B3" s="6" t="s">
        <v>383</v>
      </c>
      <c r="C3" s="140">
        <v>3194614</v>
      </c>
      <c r="D3" s="140">
        <v>2227672</v>
      </c>
      <c r="E3" s="143">
        <v>1.4340594126963035</v>
      </c>
      <c r="F3" s="80"/>
      <c r="G3" s="166"/>
    </row>
    <row r="4" spans="2:6" ht="15">
      <c r="B4" s="84" t="s">
        <v>26</v>
      </c>
      <c r="C4" s="180" t="s">
        <v>50</v>
      </c>
      <c r="D4" s="180" t="s">
        <v>50</v>
      </c>
      <c r="E4" s="181" t="s">
        <v>50</v>
      </c>
      <c r="F4" s="80"/>
    </row>
    <row r="5" spans="2:8" ht="15">
      <c r="B5" s="76" t="s">
        <v>0</v>
      </c>
      <c r="C5" s="182">
        <v>60169</v>
      </c>
      <c r="D5" s="182">
        <v>44289</v>
      </c>
      <c r="E5" s="183">
        <v>1.358554042764569</v>
      </c>
      <c r="F5" s="37"/>
      <c r="G5" s="19"/>
      <c r="H5" s="14"/>
    </row>
    <row r="6" spans="2:8" ht="15">
      <c r="B6" s="76" t="s">
        <v>370</v>
      </c>
      <c r="C6" s="182">
        <v>18099</v>
      </c>
      <c r="D6" s="182">
        <v>16541</v>
      </c>
      <c r="E6" s="183">
        <v>1.0941901940632368</v>
      </c>
      <c r="F6" s="80"/>
      <c r="G6" s="19"/>
      <c r="H6" s="14"/>
    </row>
    <row r="7" spans="2:8" ht="15">
      <c r="B7" s="76" t="s">
        <v>27</v>
      </c>
      <c r="C7" s="184" t="s">
        <v>50</v>
      </c>
      <c r="D7" s="184" t="s">
        <v>50</v>
      </c>
      <c r="E7" s="183" t="s">
        <v>50</v>
      </c>
      <c r="F7" s="80"/>
      <c r="G7" s="19"/>
      <c r="H7" s="14"/>
    </row>
    <row r="8" spans="2:8" ht="15">
      <c r="B8" s="76" t="s">
        <v>13</v>
      </c>
      <c r="C8" s="182">
        <v>103554</v>
      </c>
      <c r="D8" s="182">
        <v>35093</v>
      </c>
      <c r="E8" s="183">
        <v>2.9508448978428747</v>
      </c>
      <c r="F8" s="80"/>
      <c r="G8" s="19"/>
      <c r="H8" s="14"/>
    </row>
    <row r="9" spans="2:8" ht="15">
      <c r="B9" s="76" t="s">
        <v>28</v>
      </c>
      <c r="C9" s="184" t="s">
        <v>50</v>
      </c>
      <c r="D9" s="184" t="s">
        <v>50</v>
      </c>
      <c r="E9" s="183" t="s">
        <v>50</v>
      </c>
      <c r="F9" s="80"/>
      <c r="G9" s="19"/>
      <c r="H9" s="14"/>
    </row>
    <row r="10" spans="2:8" ht="15">
      <c r="B10" s="76" t="s">
        <v>29</v>
      </c>
      <c r="C10" s="184" t="s">
        <v>50</v>
      </c>
      <c r="D10" s="184" t="s">
        <v>50</v>
      </c>
      <c r="E10" s="183" t="s">
        <v>50</v>
      </c>
      <c r="F10" s="80"/>
      <c r="G10" s="19"/>
      <c r="H10" s="14"/>
    </row>
    <row r="11" spans="2:8" ht="15">
      <c r="B11" s="76" t="s">
        <v>1</v>
      </c>
      <c r="C11" s="182">
        <v>103058</v>
      </c>
      <c r="D11" s="182">
        <v>193284</v>
      </c>
      <c r="E11" s="183">
        <v>0.5331946772624738</v>
      </c>
      <c r="F11" s="80"/>
      <c r="G11" s="19"/>
      <c r="H11" s="14"/>
    </row>
    <row r="12" spans="2:8" ht="15">
      <c r="B12" s="76" t="s">
        <v>2</v>
      </c>
      <c r="C12" s="182">
        <v>910859</v>
      </c>
      <c r="D12" s="182">
        <v>483749</v>
      </c>
      <c r="E12" s="183">
        <v>1.8829165538326693</v>
      </c>
      <c r="F12" s="80"/>
      <c r="G12" s="19"/>
      <c r="H12" s="14"/>
    </row>
    <row r="13" spans="2:8" ht="15">
      <c r="B13" s="76" t="s">
        <v>3</v>
      </c>
      <c r="C13" s="182">
        <v>792565</v>
      </c>
      <c r="D13" s="182">
        <v>75153</v>
      </c>
      <c r="E13" s="183">
        <v>10.546019453647892</v>
      </c>
      <c r="F13" s="80"/>
      <c r="G13" s="19"/>
      <c r="H13" s="14"/>
    </row>
    <row r="14" spans="2:8" ht="15">
      <c r="B14" s="76" t="s">
        <v>15</v>
      </c>
      <c r="C14" s="182">
        <v>17628</v>
      </c>
      <c r="D14" s="182">
        <v>33377</v>
      </c>
      <c r="E14" s="183">
        <v>0.5281481259549989</v>
      </c>
      <c r="F14" s="80"/>
      <c r="G14" s="19"/>
      <c r="H14" s="14"/>
    </row>
    <row r="15" spans="2:8" ht="15">
      <c r="B15" s="76" t="s">
        <v>4</v>
      </c>
      <c r="C15" s="182">
        <v>688985</v>
      </c>
      <c r="D15" s="182">
        <v>302686</v>
      </c>
      <c r="E15" s="183">
        <v>2.276236760206947</v>
      </c>
      <c r="F15" s="80"/>
      <c r="G15" s="19"/>
      <c r="H15" s="14"/>
    </row>
    <row r="16" spans="2:8" ht="15">
      <c r="B16" s="76" t="s">
        <v>5</v>
      </c>
      <c r="C16" s="182">
        <v>7613</v>
      </c>
      <c r="D16" s="182">
        <v>13740</v>
      </c>
      <c r="E16" s="183">
        <v>0.5540756914119359</v>
      </c>
      <c r="F16" s="80"/>
      <c r="G16" s="19"/>
      <c r="H16" s="14"/>
    </row>
    <row r="17" spans="2:8" ht="15">
      <c r="B17" s="76" t="s">
        <v>30</v>
      </c>
      <c r="C17" s="184" t="s">
        <v>50</v>
      </c>
      <c r="D17" s="184" t="s">
        <v>50</v>
      </c>
      <c r="E17" s="183" t="s">
        <v>50</v>
      </c>
      <c r="F17" s="81"/>
      <c r="G17" s="19"/>
      <c r="H17" s="14"/>
    </row>
    <row r="18" spans="2:8" ht="15">
      <c r="B18" s="76" t="s">
        <v>31</v>
      </c>
      <c r="C18" s="184" t="s">
        <v>50</v>
      </c>
      <c r="D18" s="184" t="s">
        <v>50</v>
      </c>
      <c r="E18" s="183" t="s">
        <v>50</v>
      </c>
      <c r="F18" s="80"/>
      <c r="G18" s="19"/>
      <c r="H18" s="14"/>
    </row>
    <row r="19" spans="2:8" ht="15">
      <c r="B19" s="76" t="s">
        <v>6</v>
      </c>
      <c r="C19" s="182">
        <v>1294</v>
      </c>
      <c r="D19" s="182">
        <v>279</v>
      </c>
      <c r="E19" s="183">
        <v>4.637992831541219</v>
      </c>
      <c r="F19" s="80"/>
      <c r="G19" s="19"/>
      <c r="H19" s="14"/>
    </row>
    <row r="20" spans="2:8" ht="15">
      <c r="B20" s="76" t="s">
        <v>7</v>
      </c>
      <c r="C20" s="182">
        <v>62108</v>
      </c>
      <c r="D20" s="182">
        <v>26279</v>
      </c>
      <c r="E20" s="183">
        <v>2.363408044446136</v>
      </c>
      <c r="F20" s="80"/>
      <c r="G20" s="19"/>
      <c r="H20" s="14"/>
    </row>
    <row r="21" spans="2:8" ht="15">
      <c r="B21" s="76" t="s">
        <v>58</v>
      </c>
      <c r="C21" s="183" t="s">
        <v>50</v>
      </c>
      <c r="D21" s="183" t="s">
        <v>50</v>
      </c>
      <c r="E21" s="183" t="s">
        <v>50</v>
      </c>
      <c r="F21" s="80"/>
      <c r="G21" s="19"/>
      <c r="H21" s="14"/>
    </row>
    <row r="22" spans="2:8" ht="15">
      <c r="B22" s="76" t="s">
        <v>32</v>
      </c>
      <c r="C22" s="184" t="s">
        <v>50</v>
      </c>
      <c r="D22" s="184" t="s">
        <v>50</v>
      </c>
      <c r="E22" s="183" t="s">
        <v>50</v>
      </c>
      <c r="F22" s="80"/>
      <c r="G22" s="19"/>
      <c r="H22" s="14"/>
    </row>
    <row r="23" spans="2:8" ht="15">
      <c r="B23" s="76" t="s">
        <v>9</v>
      </c>
      <c r="C23" s="182">
        <v>46273</v>
      </c>
      <c r="D23" s="182">
        <v>12098</v>
      </c>
      <c r="E23" s="183">
        <v>3.824847082162341</v>
      </c>
      <c r="F23" s="80"/>
      <c r="H23" s="14"/>
    </row>
    <row r="24" spans="2:8" ht="15">
      <c r="B24" s="76" t="s">
        <v>33</v>
      </c>
      <c r="C24" s="184" t="s">
        <v>50</v>
      </c>
      <c r="D24" s="184" t="s">
        <v>50</v>
      </c>
      <c r="E24" s="183" t="s">
        <v>50</v>
      </c>
      <c r="F24" s="37"/>
      <c r="H24" s="14"/>
    </row>
    <row r="25" spans="2:8" ht="15">
      <c r="B25" s="76" t="s">
        <v>10</v>
      </c>
      <c r="C25" s="182">
        <v>173254</v>
      </c>
      <c r="D25" s="182">
        <v>114220</v>
      </c>
      <c r="E25" s="183">
        <v>1.516844685694274</v>
      </c>
      <c r="F25" s="80"/>
      <c r="H25" s="14"/>
    </row>
    <row r="26" spans="2:8" ht="15">
      <c r="B26" s="76" t="s">
        <v>11</v>
      </c>
      <c r="C26" s="182">
        <v>180683</v>
      </c>
      <c r="D26" s="182">
        <v>844015</v>
      </c>
      <c r="E26" s="183">
        <v>0.2140755792254877</v>
      </c>
      <c r="F26" s="37"/>
      <c r="H26" s="14"/>
    </row>
    <row r="27" spans="2:8" ht="15">
      <c r="B27" s="76" t="s">
        <v>23</v>
      </c>
      <c r="C27" s="182">
        <v>15363</v>
      </c>
      <c r="D27" s="182">
        <v>28498</v>
      </c>
      <c r="E27" s="183">
        <v>0.5390904624885957</v>
      </c>
      <c r="H27" s="14"/>
    </row>
    <row r="28" spans="2:8" ht="15">
      <c r="B28" s="76" t="s">
        <v>12</v>
      </c>
      <c r="C28" s="182">
        <v>13108</v>
      </c>
      <c r="D28" s="182">
        <v>4371</v>
      </c>
      <c r="E28" s="183">
        <v>2.998856097002974</v>
      </c>
      <c r="H28" s="14"/>
    </row>
    <row r="29" spans="2:5" ht="15">
      <c r="B29" s="76" t="s">
        <v>34</v>
      </c>
      <c r="C29" s="184" t="s">
        <v>50</v>
      </c>
      <c r="D29" s="184" t="s">
        <v>50</v>
      </c>
      <c r="E29" s="183" t="s">
        <v>50</v>
      </c>
    </row>
    <row r="30" spans="2:5" ht="15">
      <c r="B30" s="77" t="s">
        <v>35</v>
      </c>
      <c r="C30" s="185" t="s">
        <v>50</v>
      </c>
      <c r="D30" s="185" t="s">
        <v>50</v>
      </c>
      <c r="E30" s="186" t="s">
        <v>50</v>
      </c>
    </row>
    <row r="31" ht="20.25" customHeight="1">
      <c r="B31" s="8" t="s">
        <v>52</v>
      </c>
    </row>
    <row r="32" ht="15">
      <c r="B32" s="41" t="s">
        <v>63</v>
      </c>
    </row>
    <row r="36" ht="15">
      <c r="A36" s="11"/>
    </row>
    <row r="47" ht="15">
      <c r="A47" s="11" t="s">
        <v>53</v>
      </c>
    </row>
    <row r="48" ht="15">
      <c r="A48" s="1" t="s">
        <v>371</v>
      </c>
    </row>
  </sheetData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  <pageSetUpPr fitToPage="1"/>
  </sheetPr>
  <dimension ref="A33:C74"/>
  <sheetViews>
    <sheetView showGridLines="0" workbookViewId="0" topLeftCell="A1"/>
  </sheetViews>
  <sheetFormatPr defaultColWidth="8.8515625" defaultRowHeight="15"/>
  <cols>
    <col min="1" max="1" width="8.8515625" style="1" customWidth="1"/>
    <col min="2" max="2" width="12.00390625" style="1" customWidth="1"/>
    <col min="3" max="7" width="8.8515625" style="1" customWidth="1"/>
    <col min="8" max="8" width="9.140625" style="1" customWidth="1"/>
    <col min="9" max="16384" width="8.8515625" style="1" customWidth="1"/>
  </cols>
  <sheetData>
    <row r="1" ht="12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>
      <c r="B33" s="3"/>
    </row>
    <row r="34" ht="12"/>
    <row r="35" ht="12"/>
    <row r="42" ht="15">
      <c r="A42" s="187" t="s">
        <v>457</v>
      </c>
    </row>
    <row r="43" ht="15">
      <c r="A43" s="2" t="s">
        <v>456</v>
      </c>
    </row>
    <row r="44" ht="15">
      <c r="A44" s="3" t="s">
        <v>64</v>
      </c>
    </row>
    <row r="46" ht="15">
      <c r="A46" s="11" t="s">
        <v>53</v>
      </c>
    </row>
    <row r="47" ht="15">
      <c r="A47" s="1" t="s">
        <v>372</v>
      </c>
    </row>
    <row r="51" ht="15">
      <c r="A51" s="11" t="s">
        <v>73</v>
      </c>
    </row>
    <row r="52" spans="1:2" ht="15">
      <c r="A52" s="82"/>
      <c r="B52" s="145">
        <v>2020</v>
      </c>
    </row>
    <row r="53" spans="1:2" ht="15">
      <c r="A53" s="76" t="s">
        <v>11</v>
      </c>
      <c r="B53" s="146">
        <v>844015</v>
      </c>
    </row>
    <row r="54" spans="1:2" ht="15">
      <c r="A54" s="76" t="s">
        <v>2</v>
      </c>
      <c r="B54" s="146">
        <v>483749</v>
      </c>
    </row>
    <row r="55" spans="1:2" ht="15">
      <c r="A55" s="76" t="s">
        <v>4</v>
      </c>
      <c r="B55" s="146">
        <v>302686</v>
      </c>
    </row>
    <row r="56" spans="1:2" ht="15">
      <c r="A56" s="76" t="s">
        <v>1</v>
      </c>
      <c r="B56" s="146">
        <v>193284</v>
      </c>
    </row>
    <row r="57" spans="1:2" ht="15">
      <c r="A57" s="76" t="s">
        <v>10</v>
      </c>
      <c r="B57" s="146">
        <v>114220</v>
      </c>
    </row>
    <row r="58" spans="1:2" ht="15">
      <c r="A58" s="76" t="s">
        <v>3</v>
      </c>
      <c r="B58" s="146">
        <v>75153</v>
      </c>
    </row>
    <row r="59" spans="1:2" ht="15">
      <c r="A59" s="76" t="s">
        <v>0</v>
      </c>
      <c r="B59" s="146">
        <v>44289</v>
      </c>
    </row>
    <row r="60" spans="1:2" ht="15">
      <c r="A60" s="76" t="s">
        <v>13</v>
      </c>
      <c r="B60" s="146">
        <v>35093</v>
      </c>
    </row>
    <row r="61" spans="1:2" ht="15">
      <c r="A61" s="76" t="s">
        <v>15</v>
      </c>
      <c r="B61" s="146">
        <v>33377</v>
      </c>
    </row>
    <row r="62" spans="1:2" ht="15">
      <c r="A62" s="76" t="s">
        <v>23</v>
      </c>
      <c r="B62" s="146">
        <v>28498</v>
      </c>
    </row>
    <row r="63" spans="1:2" ht="15">
      <c r="A63" s="76" t="s">
        <v>7</v>
      </c>
      <c r="B63" s="146">
        <v>26279</v>
      </c>
    </row>
    <row r="64" spans="1:2" ht="15">
      <c r="A64" s="76" t="s">
        <v>370</v>
      </c>
      <c r="B64" s="146">
        <v>16541</v>
      </c>
    </row>
    <row r="65" spans="1:2" ht="15">
      <c r="A65" s="76" t="s">
        <v>5</v>
      </c>
      <c r="B65" s="146">
        <v>13740</v>
      </c>
    </row>
    <row r="66" spans="1:2" ht="15">
      <c r="A66" s="76" t="s">
        <v>9</v>
      </c>
      <c r="B66" s="146">
        <v>12098</v>
      </c>
    </row>
    <row r="67" spans="1:2" ht="15">
      <c r="A67" s="76" t="s">
        <v>12</v>
      </c>
      <c r="B67" s="146">
        <v>4371</v>
      </c>
    </row>
    <row r="68" spans="1:2" ht="15">
      <c r="A68" s="77" t="s">
        <v>6</v>
      </c>
      <c r="B68" s="147">
        <v>279</v>
      </c>
    </row>
    <row r="69" spans="2:3" ht="15">
      <c r="B69" s="11"/>
      <c r="C69" s="75"/>
    </row>
    <row r="70" spans="2:3" ht="15">
      <c r="B70" s="11"/>
      <c r="C70" s="75"/>
    </row>
    <row r="71" spans="2:3" ht="15">
      <c r="B71" s="11"/>
      <c r="C71" s="75"/>
    </row>
    <row r="72" ht="15">
      <c r="C72" s="27"/>
    </row>
    <row r="73" ht="15">
      <c r="A73" s="26"/>
    </row>
    <row r="74" ht="15">
      <c r="A74" s="11"/>
    </row>
  </sheetData>
  <printOptions/>
  <pageMargins left="0.7" right="0.7" top="0.75" bottom="0.75" header="0.3" footer="0.3"/>
  <pageSetup fitToHeight="1" fitToWidth="1" horizontalDpi="600" verticalDpi="600" orientation="portrait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  <pageSetUpPr fitToPage="1"/>
  </sheetPr>
  <dimension ref="A18:AH69"/>
  <sheetViews>
    <sheetView showGridLines="0" workbookViewId="0" topLeftCell="A1"/>
  </sheetViews>
  <sheetFormatPr defaultColWidth="8.8515625" defaultRowHeight="15"/>
  <cols>
    <col min="1" max="1" width="8.8515625" style="1" customWidth="1"/>
    <col min="2" max="2" width="13.7109375" style="1" customWidth="1"/>
    <col min="3" max="3" width="10.421875" style="1" bestFit="1" customWidth="1"/>
    <col min="4" max="4" width="8.8515625" style="1" customWidth="1"/>
    <col min="5" max="5" width="11.421875" style="1" bestFit="1" customWidth="1"/>
    <col min="6" max="6" width="11.00390625" style="1" bestFit="1" customWidth="1"/>
    <col min="7" max="7" width="10.421875" style="1" bestFit="1" customWidth="1"/>
    <col min="8" max="8" width="12.421875" style="1" customWidth="1"/>
    <col min="9" max="14" width="8.8515625" style="1" customWidth="1"/>
    <col min="15" max="15" width="11.8515625" style="1" customWidth="1"/>
    <col min="16" max="16" width="8.8515625" style="1" customWidth="1"/>
    <col min="17" max="17" width="11.00390625" style="1" customWidth="1"/>
    <col min="18" max="16384" width="8.8515625" style="1" customWidth="1"/>
  </cols>
  <sheetData>
    <row r="1" ht="12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spans="33:34" ht="12">
      <c r="AG18" s="15"/>
      <c r="AH18" s="15"/>
    </row>
    <row r="19" spans="33:34" ht="12">
      <c r="AG19" s="15"/>
      <c r="AH19" s="15"/>
    </row>
    <row r="20" spans="33:34" ht="12">
      <c r="AG20" s="15"/>
      <c r="AH20" s="15"/>
    </row>
    <row r="21" spans="18:34" ht="12">
      <c r="R21" s="10"/>
      <c r="AG21" s="15"/>
      <c r="AH21" s="15"/>
    </row>
    <row r="22" spans="18:34" ht="12">
      <c r="R22" s="9"/>
      <c r="AG22" s="15"/>
      <c r="AH22" s="15"/>
    </row>
    <row r="23" spans="18:34" ht="12">
      <c r="R23" s="8"/>
      <c r="AG23" s="15"/>
      <c r="AH23" s="15"/>
    </row>
    <row r="24" ht="12">
      <c r="R24" s="8"/>
    </row>
    <row r="25" ht="12">
      <c r="R25" s="3"/>
    </row>
    <row r="26" ht="12"/>
    <row r="27" ht="12"/>
    <row r="28" ht="12"/>
    <row r="29" ht="12"/>
    <row r="30" ht="12"/>
    <row r="31" ht="12"/>
    <row r="32" ht="12"/>
    <row r="33" ht="12"/>
    <row r="40" ht="15">
      <c r="A40" s="187" t="s">
        <v>458</v>
      </c>
    </row>
    <row r="41" ht="15">
      <c r="A41" s="2" t="s">
        <v>459</v>
      </c>
    </row>
    <row r="42" ht="15">
      <c r="A42" s="3" t="s">
        <v>64</v>
      </c>
    </row>
    <row r="44" ht="15">
      <c r="A44" s="11" t="s">
        <v>53</v>
      </c>
    </row>
    <row r="45" ht="15">
      <c r="A45" s="1" t="s">
        <v>373</v>
      </c>
    </row>
    <row r="49" ht="15">
      <c r="A49" s="11" t="s">
        <v>74</v>
      </c>
    </row>
    <row r="50" spans="1:4" ht="15">
      <c r="A50" s="148">
        <v>2020</v>
      </c>
      <c r="B50" s="153" t="s">
        <v>367</v>
      </c>
      <c r="C50" s="153" t="s">
        <v>374</v>
      </c>
      <c r="D50" s="149" t="s">
        <v>375</v>
      </c>
    </row>
    <row r="51" spans="1:4" ht="15">
      <c r="A51" s="85" t="s">
        <v>3</v>
      </c>
      <c r="B51" s="154">
        <v>792565</v>
      </c>
      <c r="C51" s="154">
        <v>75153</v>
      </c>
      <c r="D51" s="150">
        <v>10.546019453647892</v>
      </c>
    </row>
    <row r="52" spans="1:4" ht="15">
      <c r="A52" s="85" t="s">
        <v>6</v>
      </c>
      <c r="B52" s="154">
        <v>1294</v>
      </c>
      <c r="C52" s="154">
        <v>279</v>
      </c>
      <c r="D52" s="150">
        <v>4.637992831541219</v>
      </c>
    </row>
    <row r="53" spans="1:4" ht="15">
      <c r="A53" s="85" t="s">
        <v>9</v>
      </c>
      <c r="B53" s="154">
        <v>46273</v>
      </c>
      <c r="C53" s="154">
        <v>12098</v>
      </c>
      <c r="D53" s="150">
        <v>3.824847082162341</v>
      </c>
    </row>
    <row r="54" spans="1:4" ht="15">
      <c r="A54" s="85" t="s">
        <v>12</v>
      </c>
      <c r="B54" s="154">
        <v>13108</v>
      </c>
      <c r="C54" s="154">
        <v>4371</v>
      </c>
      <c r="D54" s="150">
        <v>2.998856097002974</v>
      </c>
    </row>
    <row r="55" spans="1:4" ht="15">
      <c r="A55" s="85" t="s">
        <v>13</v>
      </c>
      <c r="B55" s="154">
        <v>103554</v>
      </c>
      <c r="C55" s="154">
        <v>35093</v>
      </c>
      <c r="D55" s="150">
        <v>2.9508448978428747</v>
      </c>
    </row>
    <row r="56" spans="1:4" ht="15">
      <c r="A56" s="85" t="s">
        <v>7</v>
      </c>
      <c r="B56" s="154">
        <v>62108</v>
      </c>
      <c r="C56" s="154">
        <v>26279</v>
      </c>
      <c r="D56" s="150">
        <v>2.363408044446136</v>
      </c>
    </row>
    <row r="57" spans="1:4" ht="15">
      <c r="A57" s="85" t="s">
        <v>4</v>
      </c>
      <c r="B57" s="154">
        <v>688985</v>
      </c>
      <c r="C57" s="154">
        <v>302686</v>
      </c>
      <c r="D57" s="150">
        <v>2.276236760206947</v>
      </c>
    </row>
    <row r="58" spans="1:4" ht="15">
      <c r="A58" s="85" t="s">
        <v>2</v>
      </c>
      <c r="B58" s="154">
        <v>910859</v>
      </c>
      <c r="C58" s="154">
        <v>483749</v>
      </c>
      <c r="D58" s="150">
        <v>1.8829165538326693</v>
      </c>
    </row>
    <row r="59" spans="1:4" ht="15">
      <c r="A59" s="85" t="s">
        <v>10</v>
      </c>
      <c r="B59" s="154">
        <v>173254</v>
      </c>
      <c r="C59" s="154">
        <v>114220</v>
      </c>
      <c r="D59" s="150">
        <v>1.516844685694274</v>
      </c>
    </row>
    <row r="60" spans="1:4" ht="15">
      <c r="A60" s="85" t="s">
        <v>383</v>
      </c>
      <c r="B60" s="154">
        <f>+SUM(B51:B59)+SUM(B61:B67)</f>
        <v>3194613</v>
      </c>
      <c r="C60" s="154">
        <f>+SUM(C51:C59)+SUM(C61:C67)</f>
        <v>2227672</v>
      </c>
      <c r="D60" s="150">
        <f>+B60/C60</f>
        <v>1.434058963797184</v>
      </c>
    </row>
    <row r="61" spans="1:4" ht="15">
      <c r="A61" s="85" t="s">
        <v>0</v>
      </c>
      <c r="B61" s="154">
        <v>60169</v>
      </c>
      <c r="C61" s="154">
        <v>44289</v>
      </c>
      <c r="D61" s="150">
        <v>1.358554042764569</v>
      </c>
    </row>
    <row r="62" spans="1:4" ht="15">
      <c r="A62" s="85" t="s">
        <v>370</v>
      </c>
      <c r="B62" s="154">
        <v>18099</v>
      </c>
      <c r="C62" s="154">
        <v>16541</v>
      </c>
      <c r="D62" s="150">
        <v>1.0941901940632368</v>
      </c>
    </row>
    <row r="63" spans="1:4" ht="15">
      <c r="A63" s="85" t="s">
        <v>5</v>
      </c>
      <c r="B63" s="154">
        <v>7613</v>
      </c>
      <c r="C63" s="154">
        <v>13740</v>
      </c>
      <c r="D63" s="150">
        <v>0.5540756914119359</v>
      </c>
    </row>
    <row r="64" spans="1:4" ht="15">
      <c r="A64" s="85" t="s">
        <v>23</v>
      </c>
      <c r="B64" s="154">
        <v>15363</v>
      </c>
      <c r="C64" s="154">
        <v>28498</v>
      </c>
      <c r="D64" s="150">
        <v>0.5390904624885957</v>
      </c>
    </row>
    <row r="65" spans="1:4" ht="15">
      <c r="A65" s="85" t="s">
        <v>1</v>
      </c>
      <c r="B65" s="154">
        <v>103058</v>
      </c>
      <c r="C65" s="154">
        <v>193284</v>
      </c>
      <c r="D65" s="150">
        <v>0.5331946772624738</v>
      </c>
    </row>
    <row r="66" spans="1:4" ht="15">
      <c r="A66" s="85" t="s">
        <v>15</v>
      </c>
      <c r="B66" s="154">
        <v>17628</v>
      </c>
      <c r="C66" s="154">
        <v>33377</v>
      </c>
      <c r="D66" s="150">
        <v>0.5281481259549989</v>
      </c>
    </row>
    <row r="67" spans="1:4" ht="15">
      <c r="A67" s="151" t="s">
        <v>11</v>
      </c>
      <c r="B67" s="155">
        <v>180683</v>
      </c>
      <c r="C67" s="155">
        <v>844015</v>
      </c>
      <c r="D67" s="152">
        <v>0.2140755792254877</v>
      </c>
    </row>
    <row r="68" spans="3:10" ht="15">
      <c r="C68" s="42"/>
      <c r="F68" s="80"/>
      <c r="G68" s="80"/>
      <c r="H68" s="80"/>
      <c r="J68" s="80"/>
    </row>
    <row r="69" spans="3:10" ht="15">
      <c r="C69" s="19"/>
      <c r="F69" s="80"/>
      <c r="G69" s="80"/>
      <c r="H69" s="80"/>
      <c r="I69" s="43"/>
      <c r="J69" s="80"/>
    </row>
  </sheetData>
  <printOptions/>
  <pageMargins left="0.7" right="0.7" top="0.75" bottom="0.75" header="0.3" footer="0.3"/>
  <pageSetup fitToHeight="1" fitToWidth="1" horizontalDpi="600" verticalDpi="6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39:S112"/>
  <sheetViews>
    <sheetView workbookViewId="0" topLeftCell="A1"/>
  </sheetViews>
  <sheetFormatPr defaultColWidth="9.140625" defaultRowHeight="15"/>
  <cols>
    <col min="1" max="16384" width="9.140625" style="16" customWidth="1"/>
  </cols>
  <sheetData>
    <row r="39" ht="15">
      <c r="A39" s="16" t="s">
        <v>461</v>
      </c>
    </row>
    <row r="40" ht="15">
      <c r="A40" s="16" t="s">
        <v>460</v>
      </c>
    </row>
    <row r="42" ht="15">
      <c r="A42" s="215" t="s">
        <v>53</v>
      </c>
    </row>
    <row r="43" ht="15">
      <c r="A43" s="16" t="s">
        <v>462</v>
      </c>
    </row>
    <row r="46" spans="3:9" ht="15">
      <c r="C46" s="214" t="s">
        <v>59</v>
      </c>
      <c r="D46" s="214" t="s">
        <v>400</v>
      </c>
      <c r="E46" s="214" t="s">
        <v>401</v>
      </c>
      <c r="F46" s="214" t="s">
        <v>402</v>
      </c>
      <c r="G46" s="214" t="s">
        <v>403</v>
      </c>
      <c r="H46" s="214" t="s">
        <v>404</v>
      </c>
      <c r="I46" s="214" t="s">
        <v>405</v>
      </c>
    </row>
    <row r="47" spans="2:9" ht="15">
      <c r="B47" s="214" t="s">
        <v>398</v>
      </c>
      <c r="C47" s="203">
        <v>1.2125721605176714</v>
      </c>
      <c r="D47" s="203">
        <v>5.992774087886675</v>
      </c>
      <c r="E47" s="203">
        <v>4.046905197310223</v>
      </c>
      <c r="F47" s="203">
        <v>9.999956176239133</v>
      </c>
      <c r="G47" s="203">
        <v>6.84915298061049</v>
      </c>
      <c r="H47" s="203">
        <v>12.712897395428682</v>
      </c>
      <c r="I47" s="203">
        <v>59.174097402690904</v>
      </c>
    </row>
    <row r="48" spans="2:9" ht="15">
      <c r="B48" s="16" t="s">
        <v>399</v>
      </c>
      <c r="C48" s="203">
        <v>34.09896070875784</v>
      </c>
      <c r="D48" s="203">
        <v>40.85435378278311</v>
      </c>
      <c r="E48" s="203">
        <v>8.361733684312592</v>
      </c>
      <c r="F48" s="203">
        <v>8.374437529402892</v>
      </c>
      <c r="G48" s="203">
        <v>2.5432828531309815</v>
      </c>
      <c r="H48" s="203">
        <v>2.5791498928028904</v>
      </c>
      <c r="I48" s="203">
        <v>3.1880815488096994</v>
      </c>
    </row>
    <row r="52" ht="15">
      <c r="B52" s="212" t="s">
        <v>385</v>
      </c>
    </row>
    <row r="54" spans="2:3" ht="15">
      <c r="B54" s="212" t="s">
        <v>16</v>
      </c>
      <c r="C54" s="213">
        <v>44680.09162037037</v>
      </c>
    </row>
    <row r="55" spans="2:3" ht="15">
      <c r="B55" s="212" t="s">
        <v>17</v>
      </c>
      <c r="C55" s="213">
        <v>44694.38540006944</v>
      </c>
    </row>
    <row r="56" spans="2:3" ht="15">
      <c r="B56" s="212" t="s">
        <v>18</v>
      </c>
      <c r="C56" s="212" t="s">
        <v>19</v>
      </c>
    </row>
    <row r="58" spans="2:3" ht="15">
      <c r="B58" s="212" t="s">
        <v>386</v>
      </c>
      <c r="C58" s="212" t="s">
        <v>71</v>
      </c>
    </row>
    <row r="59" spans="2:3" ht="15">
      <c r="B59" s="212" t="s">
        <v>69</v>
      </c>
      <c r="C59" s="212" t="s">
        <v>376</v>
      </c>
    </row>
    <row r="60" spans="2:3" ht="15">
      <c r="B60" s="212" t="s">
        <v>67</v>
      </c>
      <c r="C60" s="212" t="s">
        <v>68</v>
      </c>
    </row>
    <row r="62" spans="2:10" ht="15">
      <c r="B62" s="173" t="s">
        <v>449</v>
      </c>
      <c r="C62" s="173" t="s">
        <v>20</v>
      </c>
      <c r="D62" s="173" t="s">
        <v>387</v>
      </c>
      <c r="E62" s="173" t="s">
        <v>388</v>
      </c>
      <c r="F62" s="173" t="s">
        <v>389</v>
      </c>
      <c r="G62" s="173" t="s">
        <v>390</v>
      </c>
      <c r="H62" s="173" t="s">
        <v>391</v>
      </c>
      <c r="I62" s="173" t="s">
        <v>392</v>
      </c>
      <c r="J62" s="173" t="s">
        <v>393</v>
      </c>
    </row>
    <row r="63" spans="2:19" ht="15">
      <c r="B63" s="173" t="s">
        <v>463</v>
      </c>
      <c r="C63" s="31">
        <v>3194614</v>
      </c>
      <c r="D63" s="31">
        <v>38737</v>
      </c>
      <c r="E63" s="31">
        <v>191446</v>
      </c>
      <c r="F63" s="31">
        <v>129283</v>
      </c>
      <c r="G63" s="31">
        <v>319460</v>
      </c>
      <c r="H63" s="31">
        <v>218804</v>
      </c>
      <c r="I63" s="31">
        <v>406128</v>
      </c>
      <c r="J63" s="31">
        <v>1890384</v>
      </c>
      <c r="M63" s="203"/>
      <c r="N63" s="203"/>
      <c r="O63" s="203"/>
      <c r="P63" s="203"/>
      <c r="Q63" s="203"/>
      <c r="R63" s="203"/>
      <c r="S63" s="203"/>
    </row>
    <row r="64" spans="2:10" ht="15">
      <c r="B64" s="173" t="s">
        <v>0</v>
      </c>
      <c r="C64" s="31">
        <v>60169</v>
      </c>
      <c r="D64" s="31">
        <v>793</v>
      </c>
      <c r="E64" s="31">
        <v>4209</v>
      </c>
      <c r="F64" s="31">
        <v>3413</v>
      </c>
      <c r="G64" s="31">
        <v>5609</v>
      </c>
      <c r="H64" s="31">
        <v>2354</v>
      </c>
      <c r="I64" s="31">
        <v>4054</v>
      </c>
      <c r="J64" s="31">
        <v>39736</v>
      </c>
    </row>
    <row r="65" spans="2:10" ht="15">
      <c r="B65" s="173" t="s">
        <v>370</v>
      </c>
      <c r="C65" s="31">
        <v>18099</v>
      </c>
      <c r="D65" s="31">
        <v>462</v>
      </c>
      <c r="E65" s="31">
        <v>1397</v>
      </c>
      <c r="F65" s="31">
        <v>433</v>
      </c>
      <c r="G65" s="31">
        <v>1068</v>
      </c>
      <c r="H65" s="31">
        <v>710</v>
      </c>
      <c r="I65" s="31">
        <v>1406</v>
      </c>
      <c r="J65" s="31">
        <v>12623</v>
      </c>
    </row>
    <row r="66" spans="2:10" ht="15">
      <c r="B66" s="173" t="s">
        <v>395</v>
      </c>
      <c r="C66" s="31">
        <v>103554</v>
      </c>
      <c r="D66" s="31">
        <v>348</v>
      </c>
      <c r="E66" s="31">
        <v>3069</v>
      </c>
      <c r="F66" s="31">
        <v>2819</v>
      </c>
      <c r="G66" s="31">
        <v>8264</v>
      </c>
      <c r="H66" s="31">
        <v>7472</v>
      </c>
      <c r="I66" s="31">
        <v>18942</v>
      </c>
      <c r="J66" s="31">
        <v>62267</v>
      </c>
    </row>
    <row r="67" spans="2:10" ht="15">
      <c r="B67" s="173" t="s">
        <v>1</v>
      </c>
      <c r="C67" s="31">
        <v>103058</v>
      </c>
      <c r="D67" s="31">
        <v>1913</v>
      </c>
      <c r="E67" s="31">
        <v>21900</v>
      </c>
      <c r="F67" s="31">
        <v>18199</v>
      </c>
      <c r="G67" s="31">
        <v>37496</v>
      </c>
      <c r="H67" s="31">
        <v>12979</v>
      </c>
      <c r="I67" s="31">
        <v>7013</v>
      </c>
      <c r="J67" s="31">
        <v>3557</v>
      </c>
    </row>
    <row r="68" spans="2:10" ht="15">
      <c r="B68" s="173" t="s">
        <v>2</v>
      </c>
      <c r="C68" s="31">
        <v>910859</v>
      </c>
      <c r="D68" s="31">
        <v>7624</v>
      </c>
      <c r="E68" s="31">
        <v>36666</v>
      </c>
      <c r="F68" s="31">
        <v>32974</v>
      </c>
      <c r="G68" s="31">
        <v>85623</v>
      </c>
      <c r="H68" s="31">
        <v>64628</v>
      </c>
      <c r="I68" s="31">
        <v>130486</v>
      </c>
      <c r="J68" s="31">
        <v>552857</v>
      </c>
    </row>
    <row r="69" spans="2:10" ht="15">
      <c r="B69" s="173" t="s">
        <v>3</v>
      </c>
      <c r="C69" s="31">
        <v>792565</v>
      </c>
      <c r="D69" s="31">
        <v>133</v>
      </c>
      <c r="E69" s="31">
        <v>2988</v>
      </c>
      <c r="F69" s="31">
        <v>4946</v>
      </c>
      <c r="G69" s="31">
        <v>23212</v>
      </c>
      <c r="H69" s="31">
        <v>25585</v>
      </c>
      <c r="I69" s="31">
        <v>80327</v>
      </c>
      <c r="J69" s="31">
        <v>655374</v>
      </c>
    </row>
    <row r="70" spans="2:10" ht="15">
      <c r="B70" s="173" t="s">
        <v>15</v>
      </c>
      <c r="C70" s="31">
        <v>17628</v>
      </c>
      <c r="D70" s="31">
        <v>718</v>
      </c>
      <c r="E70" s="31">
        <v>3308</v>
      </c>
      <c r="F70" s="31">
        <v>1724</v>
      </c>
      <c r="G70" s="31">
        <v>3016</v>
      </c>
      <c r="H70" s="31">
        <v>1250</v>
      </c>
      <c r="I70" s="31">
        <v>1285</v>
      </c>
      <c r="J70" s="31">
        <v>6326</v>
      </c>
    </row>
    <row r="71" spans="2:10" ht="15">
      <c r="B71" s="173" t="s">
        <v>4</v>
      </c>
      <c r="C71" s="31">
        <v>688985</v>
      </c>
      <c r="D71" s="31">
        <v>2575</v>
      </c>
      <c r="E71" s="31">
        <v>29444</v>
      </c>
      <c r="F71" s="31">
        <v>30361</v>
      </c>
      <c r="G71" s="31">
        <v>95987</v>
      </c>
      <c r="H71" s="31">
        <v>71518</v>
      </c>
      <c r="I71" s="31">
        <v>114798</v>
      </c>
      <c r="J71" s="31">
        <v>344301</v>
      </c>
    </row>
    <row r="72" spans="2:10" ht="15">
      <c r="B72" s="173" t="s">
        <v>5</v>
      </c>
      <c r="C72" s="31">
        <v>7613</v>
      </c>
      <c r="D72" s="31">
        <v>98</v>
      </c>
      <c r="E72" s="31">
        <v>1875</v>
      </c>
      <c r="F72" s="31">
        <v>1885</v>
      </c>
      <c r="G72" s="31">
        <v>2694</v>
      </c>
      <c r="H72" s="31">
        <v>501</v>
      </c>
      <c r="I72" s="31">
        <v>269</v>
      </c>
      <c r="J72" s="31">
        <v>290</v>
      </c>
    </row>
    <row r="73" spans="2:10" ht="15">
      <c r="B73" s="173" t="s">
        <v>6</v>
      </c>
      <c r="C73" s="31">
        <v>1294</v>
      </c>
      <c r="D73" s="31">
        <v>1</v>
      </c>
      <c r="E73" s="31">
        <v>16</v>
      </c>
      <c r="F73" s="31">
        <v>28</v>
      </c>
      <c r="G73" s="31">
        <v>78</v>
      </c>
      <c r="H73" s="31">
        <v>120</v>
      </c>
      <c r="I73" s="31">
        <v>350</v>
      </c>
      <c r="J73" s="31">
        <v>701</v>
      </c>
    </row>
    <row r="74" spans="2:10" ht="15">
      <c r="B74" s="173" t="s">
        <v>7</v>
      </c>
      <c r="C74" s="31">
        <v>62108</v>
      </c>
      <c r="D74" s="31">
        <v>86</v>
      </c>
      <c r="E74" s="31">
        <v>3135</v>
      </c>
      <c r="F74" s="31">
        <v>2597</v>
      </c>
      <c r="G74" s="31">
        <v>7781</v>
      </c>
      <c r="H74" s="31">
        <v>5741</v>
      </c>
      <c r="I74" s="31">
        <v>10628</v>
      </c>
      <c r="J74" s="31">
        <v>32141</v>
      </c>
    </row>
    <row r="75" spans="2:10" ht="15">
      <c r="B75" s="173" t="s">
        <v>8</v>
      </c>
      <c r="C75" s="65" t="s">
        <v>14</v>
      </c>
      <c r="D75" s="65" t="s">
        <v>14</v>
      </c>
      <c r="E75" s="65" t="s">
        <v>14</v>
      </c>
      <c r="F75" s="65" t="s">
        <v>14</v>
      </c>
      <c r="G75" s="65" t="s">
        <v>14</v>
      </c>
      <c r="H75" s="65" t="s">
        <v>14</v>
      </c>
      <c r="I75" s="65" t="s">
        <v>14</v>
      </c>
      <c r="J75" s="65" t="s">
        <v>14</v>
      </c>
    </row>
    <row r="76" spans="2:10" ht="15">
      <c r="B76" s="173" t="s">
        <v>9</v>
      </c>
      <c r="C76" s="31">
        <v>46273</v>
      </c>
      <c r="D76" s="31">
        <v>42</v>
      </c>
      <c r="E76" s="31">
        <v>961</v>
      </c>
      <c r="F76" s="31">
        <v>1083</v>
      </c>
      <c r="G76" s="31">
        <v>4444</v>
      </c>
      <c r="H76" s="31">
        <v>4692</v>
      </c>
      <c r="I76" s="31">
        <v>10498</v>
      </c>
      <c r="J76" s="31">
        <v>24553</v>
      </c>
    </row>
    <row r="77" spans="2:10" ht="15">
      <c r="B77" s="173" t="s">
        <v>10</v>
      </c>
      <c r="C77" s="31">
        <v>173254</v>
      </c>
      <c r="D77" s="31">
        <v>834</v>
      </c>
      <c r="E77" s="31">
        <v>11743</v>
      </c>
      <c r="F77" s="31">
        <v>12308</v>
      </c>
      <c r="G77" s="31">
        <v>29447</v>
      </c>
      <c r="H77" s="31">
        <v>15995</v>
      </c>
      <c r="I77" s="31">
        <v>19057</v>
      </c>
      <c r="J77" s="31">
        <v>83871</v>
      </c>
    </row>
    <row r="78" spans="2:10" ht="15">
      <c r="B78" s="173" t="s">
        <v>11</v>
      </c>
      <c r="C78" s="31">
        <v>180683</v>
      </c>
      <c r="D78" s="31">
        <v>22187</v>
      </c>
      <c r="E78" s="31">
        <v>67600</v>
      </c>
      <c r="F78" s="31">
        <v>15057</v>
      </c>
      <c r="G78" s="31">
        <v>11656</v>
      </c>
      <c r="H78" s="31">
        <v>3394</v>
      </c>
      <c r="I78" s="31">
        <v>4121</v>
      </c>
      <c r="J78" s="31">
        <v>56668</v>
      </c>
    </row>
    <row r="79" spans="2:10" ht="15">
      <c r="B79" s="173" t="s">
        <v>23</v>
      </c>
      <c r="C79" s="31">
        <v>15363</v>
      </c>
      <c r="D79" s="31">
        <v>921</v>
      </c>
      <c r="E79" s="31">
        <v>2500</v>
      </c>
      <c r="F79" s="31">
        <v>1259</v>
      </c>
      <c r="G79" s="31">
        <v>2755</v>
      </c>
      <c r="H79" s="31">
        <v>1569</v>
      </c>
      <c r="I79" s="31">
        <v>2229</v>
      </c>
      <c r="J79" s="31">
        <v>4131</v>
      </c>
    </row>
    <row r="80" spans="2:10" ht="15">
      <c r="B80" s="173" t="s">
        <v>12</v>
      </c>
      <c r="C80" s="31">
        <v>13108</v>
      </c>
      <c r="D80" s="31">
        <v>1</v>
      </c>
      <c r="E80" s="31">
        <v>635</v>
      </c>
      <c r="F80" s="31">
        <v>198</v>
      </c>
      <c r="G80" s="31">
        <v>329</v>
      </c>
      <c r="H80" s="31">
        <v>294</v>
      </c>
      <c r="I80" s="31">
        <v>664</v>
      </c>
      <c r="J80" s="31">
        <v>10988</v>
      </c>
    </row>
    <row r="81" spans="2:10" ht="15">
      <c r="B81" s="173" t="s">
        <v>464</v>
      </c>
      <c r="C81" s="65" t="s">
        <v>14</v>
      </c>
      <c r="D81" s="65" t="s">
        <v>14</v>
      </c>
      <c r="E81" s="65" t="s">
        <v>14</v>
      </c>
      <c r="F81" s="65" t="s">
        <v>14</v>
      </c>
      <c r="G81" s="65" t="s">
        <v>14</v>
      </c>
      <c r="H81" s="65" t="s">
        <v>14</v>
      </c>
      <c r="I81" s="65" t="s">
        <v>14</v>
      </c>
      <c r="J81" s="65" t="s">
        <v>14</v>
      </c>
    </row>
    <row r="83" ht="15">
      <c r="B83" s="212" t="s">
        <v>396</v>
      </c>
    </row>
    <row r="84" spans="2:3" ht="15">
      <c r="B84" s="212" t="s">
        <v>14</v>
      </c>
      <c r="C84" s="212" t="s">
        <v>397</v>
      </c>
    </row>
    <row r="86" spans="2:3" ht="15">
      <c r="B86" s="212" t="s">
        <v>386</v>
      </c>
      <c r="C86" s="212" t="s">
        <v>71</v>
      </c>
    </row>
    <row r="87" spans="2:3" ht="15">
      <c r="B87" s="212" t="s">
        <v>69</v>
      </c>
      <c r="C87" s="212" t="s">
        <v>376</v>
      </c>
    </row>
    <row r="88" spans="2:3" ht="15">
      <c r="B88" s="212" t="s">
        <v>67</v>
      </c>
      <c r="C88" s="212" t="s">
        <v>374</v>
      </c>
    </row>
    <row r="90" spans="2:10" ht="15">
      <c r="B90" s="173" t="s">
        <v>449</v>
      </c>
      <c r="C90" s="173" t="s">
        <v>20</v>
      </c>
      <c r="D90" s="173" t="s">
        <v>387</v>
      </c>
      <c r="E90" s="173" t="s">
        <v>388</v>
      </c>
      <c r="F90" s="173" t="s">
        <v>389</v>
      </c>
      <c r="G90" s="173" t="s">
        <v>390</v>
      </c>
      <c r="H90" s="173" t="s">
        <v>391</v>
      </c>
      <c r="I90" s="173" t="s">
        <v>392</v>
      </c>
      <c r="J90" s="173" t="s">
        <v>393</v>
      </c>
    </row>
    <row r="91" spans="2:10" ht="15">
      <c r="B91" s="173" t="s">
        <v>463</v>
      </c>
      <c r="C91" s="31">
        <v>2227672</v>
      </c>
      <c r="D91" s="31">
        <v>759613</v>
      </c>
      <c r="E91" s="31">
        <v>910101</v>
      </c>
      <c r="F91" s="31">
        <v>186272</v>
      </c>
      <c r="G91" s="31">
        <v>186555</v>
      </c>
      <c r="H91" s="31">
        <v>56656</v>
      </c>
      <c r="I91" s="31">
        <v>57455</v>
      </c>
      <c r="J91" s="31">
        <v>71020</v>
      </c>
    </row>
    <row r="92" spans="2:10" ht="15">
      <c r="B92" s="173" t="s">
        <v>0</v>
      </c>
      <c r="C92" s="31">
        <v>44289</v>
      </c>
      <c r="D92" s="31">
        <v>13487</v>
      </c>
      <c r="E92" s="31">
        <v>20097</v>
      </c>
      <c r="F92" s="31">
        <v>4975</v>
      </c>
      <c r="G92" s="31">
        <v>3508</v>
      </c>
      <c r="H92" s="31">
        <v>610</v>
      </c>
      <c r="I92" s="31">
        <v>558</v>
      </c>
      <c r="J92" s="31">
        <v>1054</v>
      </c>
    </row>
    <row r="93" spans="2:10" ht="15">
      <c r="B93" s="173" t="s">
        <v>370</v>
      </c>
      <c r="C93" s="31">
        <v>16541</v>
      </c>
      <c r="D93" s="31">
        <v>6996</v>
      </c>
      <c r="E93" s="31">
        <v>7698</v>
      </c>
      <c r="F93" s="31">
        <v>611</v>
      </c>
      <c r="G93" s="31">
        <v>604</v>
      </c>
      <c r="H93" s="31">
        <v>184</v>
      </c>
      <c r="I93" s="31">
        <v>201</v>
      </c>
      <c r="J93" s="31">
        <v>247</v>
      </c>
    </row>
    <row r="94" spans="2:10" ht="15">
      <c r="B94" s="173" t="s">
        <v>395</v>
      </c>
      <c r="C94" s="31">
        <v>35093</v>
      </c>
      <c r="D94" s="31">
        <v>6406</v>
      </c>
      <c r="E94" s="31">
        <v>12293</v>
      </c>
      <c r="F94" s="31">
        <v>4026</v>
      </c>
      <c r="G94" s="31">
        <v>4705</v>
      </c>
      <c r="H94" s="31">
        <v>1912</v>
      </c>
      <c r="I94" s="31">
        <v>2616</v>
      </c>
      <c r="J94" s="31">
        <v>3135</v>
      </c>
    </row>
    <row r="95" spans="2:10" ht="15">
      <c r="B95" s="173" t="s">
        <v>1</v>
      </c>
      <c r="C95" s="31">
        <v>193284</v>
      </c>
      <c r="D95" s="31">
        <v>36016</v>
      </c>
      <c r="E95" s="31">
        <v>103105</v>
      </c>
      <c r="F95" s="31">
        <v>26510</v>
      </c>
      <c r="G95" s="31">
        <v>22917</v>
      </c>
      <c r="H95" s="31">
        <v>3481</v>
      </c>
      <c r="I95" s="31">
        <v>1104</v>
      </c>
      <c r="J95" s="31">
        <v>151</v>
      </c>
    </row>
    <row r="96" spans="2:10" ht="15">
      <c r="B96" s="173" t="s">
        <v>2</v>
      </c>
      <c r="C96" s="31">
        <v>483749</v>
      </c>
      <c r="D96" s="31">
        <v>173736</v>
      </c>
      <c r="E96" s="31">
        <v>157258</v>
      </c>
      <c r="F96" s="31">
        <v>46479</v>
      </c>
      <c r="G96" s="31">
        <v>49263</v>
      </c>
      <c r="H96" s="31">
        <v>16645</v>
      </c>
      <c r="I96" s="31">
        <v>18329</v>
      </c>
      <c r="J96" s="31">
        <v>22039</v>
      </c>
    </row>
    <row r="97" spans="2:10" ht="15">
      <c r="B97" s="173" t="s">
        <v>3</v>
      </c>
      <c r="C97" s="31">
        <v>75153</v>
      </c>
      <c r="D97" s="31">
        <v>2254</v>
      </c>
      <c r="E97" s="31">
        <v>11164</v>
      </c>
      <c r="F97" s="31">
        <v>6802</v>
      </c>
      <c r="G97" s="31">
        <v>12803</v>
      </c>
      <c r="H97" s="31">
        <v>6527</v>
      </c>
      <c r="I97" s="31">
        <v>10949</v>
      </c>
      <c r="J97" s="31">
        <v>24654</v>
      </c>
    </row>
    <row r="98" spans="2:10" ht="15">
      <c r="B98" s="173" t="s">
        <v>15</v>
      </c>
      <c r="C98" s="31">
        <v>33377</v>
      </c>
      <c r="D98" s="31">
        <v>12060</v>
      </c>
      <c r="E98" s="31">
        <v>16322</v>
      </c>
      <c r="F98" s="31">
        <v>2481</v>
      </c>
      <c r="G98" s="31">
        <v>1860</v>
      </c>
      <c r="H98" s="31">
        <v>329</v>
      </c>
      <c r="I98" s="31">
        <v>190</v>
      </c>
      <c r="J98" s="31">
        <v>135</v>
      </c>
    </row>
    <row r="99" spans="2:10" ht="15">
      <c r="B99" s="173" t="s">
        <v>4</v>
      </c>
      <c r="C99" s="31">
        <v>302686</v>
      </c>
      <c r="D99" s="31">
        <v>41251</v>
      </c>
      <c r="E99" s="31">
        <v>117199</v>
      </c>
      <c r="F99" s="31">
        <v>42468</v>
      </c>
      <c r="G99" s="31">
        <v>54090</v>
      </c>
      <c r="H99" s="31">
        <v>18455</v>
      </c>
      <c r="I99" s="31">
        <v>16481</v>
      </c>
      <c r="J99" s="31">
        <v>12742</v>
      </c>
    </row>
    <row r="100" spans="2:10" ht="15">
      <c r="B100" s="173" t="s">
        <v>5</v>
      </c>
      <c r="C100" s="31">
        <v>13740</v>
      </c>
      <c r="D100" s="31">
        <v>1764</v>
      </c>
      <c r="E100" s="31">
        <v>7299</v>
      </c>
      <c r="F100" s="31">
        <v>2740</v>
      </c>
      <c r="G100" s="31">
        <v>1749</v>
      </c>
      <c r="H100" s="31">
        <v>133</v>
      </c>
      <c r="I100" s="31">
        <v>40</v>
      </c>
      <c r="J100" s="31">
        <v>15</v>
      </c>
    </row>
    <row r="101" spans="2:10" ht="15">
      <c r="B101" s="173" t="s">
        <v>6</v>
      </c>
      <c r="C101" s="31">
        <v>279</v>
      </c>
      <c r="D101" s="31">
        <v>20</v>
      </c>
      <c r="E101" s="31">
        <v>56</v>
      </c>
      <c r="F101" s="31">
        <v>40</v>
      </c>
      <c r="G101" s="31">
        <v>41</v>
      </c>
      <c r="H101" s="31">
        <v>30</v>
      </c>
      <c r="I101" s="31">
        <v>48</v>
      </c>
      <c r="J101" s="31">
        <v>44</v>
      </c>
    </row>
    <row r="102" spans="2:10" ht="15">
      <c r="B102" s="173" t="s">
        <v>7</v>
      </c>
      <c r="C102" s="31">
        <v>26279</v>
      </c>
      <c r="D102" s="31">
        <v>1169</v>
      </c>
      <c r="E102" s="31">
        <v>12751</v>
      </c>
      <c r="F102" s="31">
        <v>3703</v>
      </c>
      <c r="G102" s="31">
        <v>4483</v>
      </c>
      <c r="H102" s="31">
        <v>1478</v>
      </c>
      <c r="I102" s="31">
        <v>1524</v>
      </c>
      <c r="J102" s="31">
        <v>1171</v>
      </c>
    </row>
    <row r="103" spans="2:10" ht="15">
      <c r="B103" s="173" t="s">
        <v>8</v>
      </c>
      <c r="C103" s="65" t="s">
        <v>14</v>
      </c>
      <c r="D103" s="65" t="s">
        <v>14</v>
      </c>
      <c r="E103" s="65" t="s">
        <v>14</v>
      </c>
      <c r="F103" s="65" t="s">
        <v>14</v>
      </c>
      <c r="G103" s="65" t="s">
        <v>14</v>
      </c>
      <c r="H103" s="65" t="s">
        <v>14</v>
      </c>
      <c r="I103" s="65" t="s">
        <v>14</v>
      </c>
      <c r="J103" s="65" t="s">
        <v>14</v>
      </c>
    </row>
    <row r="104" spans="2:10" ht="15">
      <c r="B104" s="173" t="s">
        <v>9</v>
      </c>
      <c r="C104" s="31">
        <v>12098</v>
      </c>
      <c r="D104" s="31">
        <v>632</v>
      </c>
      <c r="E104" s="31">
        <v>3584</v>
      </c>
      <c r="F104" s="31">
        <v>1527</v>
      </c>
      <c r="G104" s="31">
        <v>2441</v>
      </c>
      <c r="H104" s="31">
        <v>1194</v>
      </c>
      <c r="I104" s="31">
        <v>1465</v>
      </c>
      <c r="J104" s="31">
        <v>1255</v>
      </c>
    </row>
    <row r="105" spans="2:10" ht="15">
      <c r="B105" s="173" t="s">
        <v>10</v>
      </c>
      <c r="C105" s="31">
        <v>114220</v>
      </c>
      <c r="D105" s="31">
        <v>18354</v>
      </c>
      <c r="E105" s="31">
        <v>48141</v>
      </c>
      <c r="F105" s="31">
        <v>18739</v>
      </c>
      <c r="G105" s="31">
        <v>18517</v>
      </c>
      <c r="H105" s="31">
        <v>4307</v>
      </c>
      <c r="I105" s="31">
        <v>2933</v>
      </c>
      <c r="J105" s="31">
        <v>3229</v>
      </c>
    </row>
    <row r="106" spans="2:10" ht="15">
      <c r="B106" s="173" t="s">
        <v>11</v>
      </c>
      <c r="C106" s="31">
        <v>844015</v>
      </c>
      <c r="D106" s="31">
        <v>432917</v>
      </c>
      <c r="E106" s="31">
        <v>377957</v>
      </c>
      <c r="F106" s="31">
        <v>23104</v>
      </c>
      <c r="G106" s="31">
        <v>7749</v>
      </c>
      <c r="H106" s="31">
        <v>892</v>
      </c>
      <c r="I106" s="31">
        <v>605</v>
      </c>
      <c r="J106" s="31">
        <v>791</v>
      </c>
    </row>
    <row r="107" spans="2:10" ht="15">
      <c r="B107" s="173" t="s">
        <v>23</v>
      </c>
      <c r="C107" s="31">
        <v>28498</v>
      </c>
      <c r="D107" s="31">
        <v>12540</v>
      </c>
      <c r="E107" s="31">
        <v>11691</v>
      </c>
      <c r="F107" s="31">
        <v>1781</v>
      </c>
      <c r="G107" s="31">
        <v>1625</v>
      </c>
      <c r="H107" s="31">
        <v>404</v>
      </c>
      <c r="I107" s="31">
        <v>319</v>
      </c>
      <c r="J107" s="31">
        <v>138</v>
      </c>
    </row>
    <row r="108" spans="2:10" ht="15">
      <c r="B108" s="173" t="s">
        <v>12</v>
      </c>
      <c r="C108" s="31">
        <v>4371</v>
      </c>
      <c r="D108" s="31">
        <v>11</v>
      </c>
      <c r="E108" s="31">
        <v>3486</v>
      </c>
      <c r="F108" s="31">
        <v>286</v>
      </c>
      <c r="G108" s="31">
        <v>200</v>
      </c>
      <c r="H108" s="31">
        <v>75</v>
      </c>
      <c r="I108" s="31">
        <v>93</v>
      </c>
      <c r="J108" s="31">
        <v>220</v>
      </c>
    </row>
    <row r="109" spans="2:10" ht="15">
      <c r="B109" s="173" t="s">
        <v>464</v>
      </c>
      <c r="C109" s="65" t="s">
        <v>14</v>
      </c>
      <c r="D109" s="65" t="s">
        <v>14</v>
      </c>
      <c r="E109" s="65" t="s">
        <v>14</v>
      </c>
      <c r="F109" s="65" t="s">
        <v>14</v>
      </c>
      <c r="G109" s="65" t="s">
        <v>14</v>
      </c>
      <c r="H109" s="65" t="s">
        <v>14</v>
      </c>
      <c r="I109" s="65" t="s">
        <v>14</v>
      </c>
      <c r="J109" s="65" t="s">
        <v>14</v>
      </c>
    </row>
    <row r="111" ht="15">
      <c r="B111" s="212" t="s">
        <v>396</v>
      </c>
    </row>
    <row r="112" spans="2:3" ht="15">
      <c r="B112" s="212" t="s">
        <v>14</v>
      </c>
      <c r="C112" s="212" t="s">
        <v>397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  <pageSetUpPr fitToPage="1"/>
  </sheetPr>
  <dimension ref="A1:W75"/>
  <sheetViews>
    <sheetView showGridLines="0" workbookViewId="0" topLeftCell="A1"/>
  </sheetViews>
  <sheetFormatPr defaultColWidth="8.8515625" defaultRowHeight="15"/>
  <cols>
    <col min="1" max="1" width="8.8515625" style="1" customWidth="1"/>
    <col min="2" max="2" width="20.00390625" style="1" customWidth="1"/>
    <col min="3" max="3" width="11.8515625" style="1" customWidth="1"/>
    <col min="4" max="4" width="10.140625" style="1" customWidth="1"/>
    <col min="5" max="6" width="8.8515625" style="1" customWidth="1"/>
    <col min="7" max="7" width="9.421875" style="1" bestFit="1" customWidth="1"/>
    <col min="8" max="8" width="10.00390625" style="1" customWidth="1"/>
    <col min="9" max="9" width="12.421875" style="1" customWidth="1"/>
    <col min="10" max="10" width="12.7109375" style="1" customWidth="1"/>
    <col min="11" max="11" width="13.140625" style="1" customWidth="1"/>
    <col min="12" max="12" width="15.00390625" style="1" customWidth="1"/>
    <col min="13" max="16384" width="8.8515625" style="1" customWidth="1"/>
  </cols>
  <sheetData>
    <row r="1" ht="12">
      <c r="B1" s="188"/>
    </row>
    <row r="2" ht="12">
      <c r="B2" s="7"/>
    </row>
    <row r="3" ht="12">
      <c r="B3" s="13"/>
    </row>
    <row r="4" ht="12"/>
    <row r="5" ht="12"/>
    <row r="6" ht="41.25" customHeight="1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6" ht="15">
      <c r="A46" s="188" t="s">
        <v>465</v>
      </c>
    </row>
    <row r="47" ht="15">
      <c r="A47" s="7" t="s">
        <v>466</v>
      </c>
    </row>
    <row r="49" spans="1:11" ht="12" customHeight="1">
      <c r="A49" s="220" t="s">
        <v>380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04"/>
    </row>
    <row r="50" spans="1:11" ht="12" customHeight="1">
      <c r="A50" s="221" t="s">
        <v>476</v>
      </c>
      <c r="B50" s="221"/>
      <c r="C50" s="221"/>
      <c r="D50" s="221"/>
      <c r="E50" s="221"/>
      <c r="F50" s="221"/>
      <c r="G50" s="221"/>
      <c r="H50" s="221"/>
      <c r="I50" s="221"/>
      <c r="J50" s="204"/>
      <c r="K50" s="204"/>
    </row>
    <row r="51" ht="12" customHeight="1">
      <c r="A51" s="1" t="s">
        <v>65</v>
      </c>
    </row>
    <row r="53" ht="15">
      <c r="A53" s="11" t="s">
        <v>366</v>
      </c>
    </row>
    <row r="54" spans="1:5" ht="15">
      <c r="A54" s="1" t="s">
        <v>378</v>
      </c>
      <c r="C54" s="14"/>
      <c r="E54" s="14"/>
    </row>
    <row r="55" spans="1:5" ht="38.25" customHeight="1">
      <c r="A55" s="88" t="s">
        <v>379</v>
      </c>
      <c r="B55" s="79">
        <v>1</v>
      </c>
      <c r="C55" s="79">
        <v>2</v>
      </c>
      <c r="D55" s="79">
        <v>3</v>
      </c>
      <c r="E55" s="79">
        <v>4</v>
      </c>
    </row>
    <row r="56" spans="1:16" ht="79.5" customHeight="1">
      <c r="A56" s="86"/>
      <c r="B56" s="5" t="s">
        <v>209</v>
      </c>
      <c r="C56" s="5" t="s">
        <v>210</v>
      </c>
      <c r="D56" s="5" t="s">
        <v>211</v>
      </c>
      <c r="E56" s="5" t="s">
        <v>41</v>
      </c>
      <c r="P56" s="83"/>
    </row>
    <row r="57" spans="1:19" ht="15">
      <c r="A57" s="11" t="s">
        <v>383</v>
      </c>
      <c r="B57" s="14">
        <v>44.6</v>
      </c>
      <c r="C57" s="14">
        <v>52.7</v>
      </c>
      <c r="D57" s="14">
        <v>2.7</v>
      </c>
      <c r="E57" s="19">
        <v>2907787</v>
      </c>
      <c r="O57" s="87"/>
      <c r="P57" s="87"/>
      <c r="Q57" s="87"/>
      <c r="R57" s="87"/>
      <c r="S57" s="87"/>
    </row>
    <row r="58" spans="1:19" ht="15">
      <c r="A58" s="11"/>
      <c r="B58" s="14"/>
      <c r="C58" s="14"/>
      <c r="D58" s="14"/>
      <c r="E58" s="19"/>
      <c r="O58" s="87"/>
      <c r="P58" s="87"/>
      <c r="Q58" s="87"/>
      <c r="R58" s="87"/>
      <c r="S58" s="87"/>
    </row>
    <row r="59" spans="1:19" ht="15">
      <c r="A59" s="48" t="s">
        <v>9</v>
      </c>
      <c r="B59" s="98">
        <v>68.36840958078031</v>
      </c>
      <c r="C59" s="98">
        <v>31.631590419219684</v>
      </c>
      <c r="D59" s="98"/>
      <c r="E59" s="99">
        <v>41291</v>
      </c>
      <c r="O59" s="87"/>
      <c r="P59" s="87"/>
      <c r="Q59" s="87"/>
      <c r="R59" s="87"/>
      <c r="S59" s="87"/>
    </row>
    <row r="60" spans="1:19" ht="15">
      <c r="A60" s="49" t="s">
        <v>23</v>
      </c>
      <c r="B60" s="100">
        <v>68.25689766540556</v>
      </c>
      <c r="C60" s="100">
        <v>31.743102334594443</v>
      </c>
      <c r="D60" s="100"/>
      <c r="E60" s="101">
        <v>10837</v>
      </c>
      <c r="Q60" s="87"/>
      <c r="R60" s="87"/>
      <c r="S60" s="87"/>
    </row>
    <row r="61" spans="1:19" ht="15">
      <c r="A61" s="49" t="s">
        <v>13</v>
      </c>
      <c r="B61" s="100">
        <v>68.1081250916403</v>
      </c>
      <c r="C61" s="100">
        <v>31.89187490835969</v>
      </c>
      <c r="D61" s="100"/>
      <c r="E61" s="101">
        <v>95482</v>
      </c>
      <c r="Q61" s="87"/>
      <c r="R61" s="87"/>
      <c r="S61" s="87"/>
    </row>
    <row r="62" spans="1:19" ht="15">
      <c r="A62" s="49" t="s">
        <v>15</v>
      </c>
      <c r="B62" s="100">
        <v>67.32580915959332</v>
      </c>
      <c r="C62" s="100">
        <v>32.67419084040668</v>
      </c>
      <c r="D62" s="100"/>
      <c r="E62" s="101">
        <v>10721</v>
      </c>
      <c r="Q62" s="87"/>
      <c r="R62" s="87"/>
      <c r="S62" s="87"/>
    </row>
    <row r="63" spans="1:19" ht="15">
      <c r="A63" s="49" t="s">
        <v>7</v>
      </c>
      <c r="B63" s="100">
        <v>65.82004816058215</v>
      </c>
      <c r="C63" s="100">
        <v>29.79452656741603</v>
      </c>
      <c r="D63" s="100">
        <v>4.385425272001828</v>
      </c>
      <c r="E63" s="101">
        <v>56893</v>
      </c>
      <c r="Q63" s="87"/>
      <c r="R63" s="87"/>
      <c r="S63" s="87"/>
    </row>
    <row r="64" spans="1:19" ht="15">
      <c r="A64" s="49" t="s">
        <v>12</v>
      </c>
      <c r="B64" s="100">
        <v>64.99579092370092</v>
      </c>
      <c r="C64" s="100">
        <v>28.07836534782276</v>
      </c>
      <c r="D64" s="100">
        <v>6.925843728476314</v>
      </c>
      <c r="E64" s="101">
        <v>13067</v>
      </c>
      <c r="Q64" s="87"/>
      <c r="R64" s="87"/>
      <c r="S64" s="87"/>
    </row>
    <row r="65" spans="1:19" ht="15">
      <c r="A65" s="49" t="s">
        <v>11</v>
      </c>
      <c r="B65" s="100">
        <v>62.68783342680069</v>
      </c>
      <c r="C65" s="100">
        <v>37.31360453244755</v>
      </c>
      <c r="D65" s="100"/>
      <c r="E65" s="101">
        <v>69543</v>
      </c>
      <c r="Q65" s="87"/>
      <c r="R65" s="87"/>
      <c r="S65" s="87"/>
    </row>
    <row r="66" spans="1:19" ht="15">
      <c r="A66" s="49" t="s">
        <v>370</v>
      </c>
      <c r="B66" s="100">
        <v>61.10583446404342</v>
      </c>
      <c r="C66" s="100">
        <v>27.16417910447761</v>
      </c>
      <c r="D66" s="100">
        <v>11.729986431478968</v>
      </c>
      <c r="E66" s="101">
        <v>14740</v>
      </c>
      <c r="Q66" s="87"/>
      <c r="R66" s="87"/>
      <c r="S66" s="87"/>
    </row>
    <row r="67" spans="1:19" ht="15">
      <c r="A67" s="49" t="s">
        <v>2</v>
      </c>
      <c r="B67" s="100">
        <v>47.62016651039843</v>
      </c>
      <c r="C67" s="100">
        <v>52.25150525852038</v>
      </c>
      <c r="D67" s="100">
        <v>0.12821526608903902</v>
      </c>
      <c r="E67" s="101">
        <v>885230</v>
      </c>
      <c r="Q67" s="87"/>
      <c r="R67" s="87"/>
      <c r="S67" s="87"/>
    </row>
    <row r="68" spans="1:19" ht="15">
      <c r="A68" s="49" t="s">
        <v>4</v>
      </c>
      <c r="B68" s="100">
        <v>44.73551598580405</v>
      </c>
      <c r="C68" s="100">
        <v>48.44244035090415</v>
      </c>
      <c r="D68" s="100">
        <v>6.822043663291801</v>
      </c>
      <c r="E68" s="101">
        <v>650890</v>
      </c>
      <c r="Q68" s="87"/>
      <c r="R68" s="87"/>
      <c r="S68" s="87"/>
    </row>
    <row r="69" spans="1:19" ht="15">
      <c r="A69" s="49" t="s">
        <v>0</v>
      </c>
      <c r="B69" s="100">
        <v>42.75392007151105</v>
      </c>
      <c r="C69" s="100">
        <v>55.54583038474431</v>
      </c>
      <c r="D69" s="100">
        <v>1.7021118104957353</v>
      </c>
      <c r="E69" s="101">
        <v>53698</v>
      </c>
      <c r="Q69" s="87"/>
      <c r="R69" s="87"/>
      <c r="S69" s="87"/>
    </row>
    <row r="70" spans="1:19" ht="15">
      <c r="A70" s="49" t="s">
        <v>5</v>
      </c>
      <c r="B70" s="100">
        <v>42.0253164556962</v>
      </c>
      <c r="C70" s="100">
        <v>57.99415774099318</v>
      </c>
      <c r="D70" s="100"/>
      <c r="E70" s="101">
        <v>5135</v>
      </c>
      <c r="Q70" s="87"/>
      <c r="R70" s="87"/>
      <c r="S70" s="87"/>
    </row>
    <row r="71" spans="1:19" ht="15">
      <c r="A71" s="56" t="s">
        <v>1</v>
      </c>
      <c r="B71" s="102">
        <v>37.7605215223852</v>
      </c>
      <c r="C71" s="102">
        <v>41.34790528233151</v>
      </c>
      <c r="D71" s="102">
        <v>20.89157319528329</v>
      </c>
      <c r="E71" s="103">
        <v>52155</v>
      </c>
      <c r="Q71" s="87"/>
      <c r="R71" s="87"/>
      <c r="S71" s="87"/>
    </row>
    <row r="72" spans="1:19" ht="15">
      <c r="A72" s="71" t="s">
        <v>3</v>
      </c>
      <c r="B72" s="100">
        <v>35.409759688645444</v>
      </c>
      <c r="C72" s="100">
        <v>63.30670071249125</v>
      </c>
      <c r="D72" s="100">
        <v>1.283410897409497</v>
      </c>
      <c r="E72" s="101">
        <v>776992</v>
      </c>
      <c r="Q72" s="87"/>
      <c r="R72" s="87"/>
      <c r="S72" s="87"/>
    </row>
    <row r="73" spans="1:19" ht="13.5">
      <c r="A73" s="57" t="s">
        <v>477</v>
      </c>
      <c r="B73" s="104">
        <v>34.32216514426308</v>
      </c>
      <c r="C73" s="104">
        <v>62.0632221189754</v>
      </c>
      <c r="D73" s="104">
        <v>3.6146127367615173</v>
      </c>
      <c r="E73" s="105">
        <v>171111</v>
      </c>
      <c r="Q73" s="87"/>
      <c r="R73" s="87"/>
      <c r="S73" s="87"/>
    </row>
    <row r="74" spans="1:19" ht="15">
      <c r="A74" s="18"/>
      <c r="B74" s="18"/>
      <c r="C74" s="18"/>
      <c r="D74" s="18"/>
      <c r="E74" s="18"/>
      <c r="Q74" s="87"/>
      <c r="R74" s="87"/>
      <c r="S74" s="87"/>
    </row>
    <row r="75" spans="19:23" ht="15">
      <c r="S75" s="87"/>
      <c r="T75" s="87"/>
      <c r="U75" s="87"/>
      <c r="V75" s="87"/>
      <c r="W75" s="87"/>
    </row>
  </sheetData>
  <mergeCells count="2">
    <mergeCell ref="A49:J49"/>
    <mergeCell ref="A50:I50"/>
  </mergeCells>
  <printOptions/>
  <pageMargins left="0.7" right="0.7" top="0.75" bottom="0.75" header="0.3" footer="0.3"/>
  <pageSetup fitToHeight="1" fitToWidth="1"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  <pageSetUpPr fitToPage="1"/>
  </sheetPr>
  <dimension ref="A1:Y70"/>
  <sheetViews>
    <sheetView showGridLines="0" workbookViewId="0" topLeftCell="A1"/>
  </sheetViews>
  <sheetFormatPr defaultColWidth="8.8515625" defaultRowHeight="15"/>
  <cols>
    <col min="1" max="1" width="13.140625" style="1" customWidth="1"/>
    <col min="2" max="2" width="9.421875" style="1" customWidth="1"/>
    <col min="3" max="3" width="10.140625" style="1" customWidth="1"/>
    <col min="4" max="4" width="10.421875" style="1" customWidth="1"/>
    <col min="5" max="5" width="10.28125" style="1" customWidth="1"/>
    <col min="6" max="6" width="11.00390625" style="1" customWidth="1"/>
    <col min="7" max="8" width="8.8515625" style="1" customWidth="1"/>
    <col min="9" max="12" width="9.28125" style="1" bestFit="1" customWidth="1"/>
    <col min="13" max="14" width="8.8515625" style="1" customWidth="1"/>
    <col min="15" max="15" width="9.421875" style="1" bestFit="1" customWidth="1"/>
    <col min="16" max="17" width="8.8515625" style="1" customWidth="1"/>
    <col min="18" max="18" width="9.421875" style="1" bestFit="1" customWidth="1"/>
    <col min="19" max="16384" width="8.8515625" style="1" customWidth="1"/>
  </cols>
  <sheetData>
    <row r="1" ht="12">
      <c r="B1" s="13"/>
    </row>
    <row r="2" ht="12">
      <c r="B2" s="7"/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9" ht="15">
      <c r="A39" s="13" t="s">
        <v>467</v>
      </c>
    </row>
    <row r="40" ht="15">
      <c r="A40" s="7" t="s">
        <v>468</v>
      </c>
    </row>
    <row r="41" ht="15">
      <c r="A41" s="7"/>
    </row>
    <row r="42" spans="1:15" ht="12" customHeight="1">
      <c r="A42" s="220" t="s">
        <v>446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2"/>
      <c r="M42" s="222"/>
      <c r="N42" s="222"/>
      <c r="O42" s="222"/>
    </row>
    <row r="43" spans="1:15" ht="12" customHeight="1">
      <c r="A43" s="220" t="s">
        <v>476</v>
      </c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18"/>
      <c r="O43" s="218"/>
    </row>
    <row r="44" ht="12" customHeight="1">
      <c r="A44" s="1" t="s">
        <v>65</v>
      </c>
    </row>
    <row r="46" spans="1:25" ht="15">
      <c r="A46" s="11" t="s">
        <v>53</v>
      </c>
      <c r="X46" s="19"/>
      <c r="Y46" s="19"/>
    </row>
    <row r="47" spans="1:25" ht="15">
      <c r="A47" s="1" t="s">
        <v>381</v>
      </c>
      <c r="B47" s="4"/>
      <c r="C47" s="14"/>
      <c r="D47" s="14"/>
      <c r="E47" s="14"/>
      <c r="F47" s="1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X47" s="19"/>
      <c r="Y47" s="19"/>
    </row>
    <row r="48" spans="2:25" ht="15">
      <c r="B48" s="4"/>
      <c r="C48" s="14"/>
      <c r="D48" s="14"/>
      <c r="E48" s="14"/>
      <c r="F48" s="14"/>
      <c r="H48" s="62"/>
      <c r="I48" s="63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X48" s="19"/>
      <c r="Y48" s="19"/>
    </row>
    <row r="49" spans="2:21" ht="15">
      <c r="B49" s="4"/>
      <c r="C49" s="14"/>
      <c r="D49" s="14"/>
      <c r="E49" s="14"/>
      <c r="F49" s="14"/>
      <c r="H49" s="62"/>
      <c r="I49" s="62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</row>
    <row r="50" spans="2:21" ht="15">
      <c r="B50" s="4"/>
      <c r="C50" s="14"/>
      <c r="D50" s="14"/>
      <c r="E50" s="14"/>
      <c r="F50" s="14"/>
      <c r="H50" s="62"/>
      <c r="I50" s="62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</row>
    <row r="51" spans="1:21" ht="15">
      <c r="A51" s="34"/>
      <c r="B51" s="34"/>
      <c r="C51" s="34"/>
      <c r="D51" s="34"/>
      <c r="E51" s="34"/>
      <c r="F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</row>
    <row r="52" spans="1:21" ht="23.25" customHeight="1">
      <c r="A52" s="47" t="s">
        <v>36</v>
      </c>
      <c r="B52" s="47" t="s">
        <v>37</v>
      </c>
      <c r="C52" s="47" t="s">
        <v>38</v>
      </c>
      <c r="D52" s="47" t="s">
        <v>39</v>
      </c>
      <c r="E52" s="47" t="s">
        <v>40</v>
      </c>
      <c r="H52" s="62"/>
      <c r="I52" s="67"/>
      <c r="J52" s="67"/>
      <c r="K52" s="67"/>
      <c r="L52" s="67"/>
      <c r="M52" s="67"/>
      <c r="N52" s="34"/>
      <c r="O52" s="62"/>
      <c r="P52" s="67"/>
      <c r="Q52" s="67"/>
      <c r="R52" s="67"/>
      <c r="S52" s="67"/>
      <c r="T52" s="67"/>
      <c r="U52" s="34"/>
    </row>
    <row r="53" spans="1:24" ht="15">
      <c r="A53" s="45" t="s">
        <v>383</v>
      </c>
      <c r="B53" s="14">
        <v>4.4850246521152215</v>
      </c>
      <c r="C53" s="14">
        <v>17.538837866666483</v>
      </c>
      <c r="D53" s="14">
        <v>41.311912593702274</v>
      </c>
      <c r="E53" s="14">
        <v>36.664293637750205</v>
      </c>
      <c r="H53" s="62"/>
      <c r="I53" s="64"/>
      <c r="J53" s="64"/>
      <c r="K53" s="64"/>
      <c r="L53" s="64"/>
      <c r="M53" s="64"/>
      <c r="N53" s="34"/>
      <c r="O53" s="62"/>
      <c r="P53" s="138"/>
      <c r="Q53" s="138"/>
      <c r="R53" s="138"/>
      <c r="S53" s="138"/>
      <c r="T53" s="138"/>
      <c r="U53" s="139"/>
      <c r="V53" s="87"/>
      <c r="W53" s="87"/>
      <c r="X53" s="87"/>
    </row>
    <row r="54" spans="1:24" ht="15">
      <c r="A54" s="45"/>
      <c r="B54" s="14"/>
      <c r="C54" s="14"/>
      <c r="D54" s="14"/>
      <c r="E54" s="14"/>
      <c r="H54" s="62"/>
      <c r="I54" s="64"/>
      <c r="J54" s="64"/>
      <c r="K54" s="64"/>
      <c r="L54" s="64"/>
      <c r="M54" s="64"/>
      <c r="N54" s="34"/>
      <c r="O54" s="62"/>
      <c r="P54" s="138"/>
      <c r="Q54" s="138"/>
      <c r="R54" s="138"/>
      <c r="S54" s="138"/>
      <c r="T54" s="138"/>
      <c r="U54" s="139"/>
      <c r="V54" s="87"/>
      <c r="W54" s="87"/>
      <c r="X54" s="87"/>
    </row>
    <row r="55" spans="1:24" ht="15">
      <c r="A55" s="45" t="s">
        <v>0</v>
      </c>
      <c r="B55" s="46">
        <v>2.4712279786956683</v>
      </c>
      <c r="C55" s="46">
        <v>6.596148832358747</v>
      </c>
      <c r="D55" s="46">
        <v>22.149800737457632</v>
      </c>
      <c r="E55" s="46">
        <v>68.78468471823903</v>
      </c>
      <c r="H55" s="62"/>
      <c r="I55" s="64"/>
      <c r="J55" s="64"/>
      <c r="K55" s="64"/>
      <c r="L55" s="64"/>
      <c r="M55" s="64"/>
      <c r="N55" s="34"/>
      <c r="O55" s="62"/>
      <c r="P55" s="138"/>
      <c r="Q55" s="138"/>
      <c r="R55" s="138"/>
      <c r="S55" s="138"/>
      <c r="T55" s="138"/>
      <c r="U55" s="139"/>
      <c r="V55" s="87"/>
      <c r="W55" s="87"/>
      <c r="X55" s="87"/>
    </row>
    <row r="56" spans="1:24" ht="15">
      <c r="A56" s="45" t="s">
        <v>11</v>
      </c>
      <c r="B56" s="46">
        <v>11.968134823059115</v>
      </c>
      <c r="C56" s="46">
        <v>9.237450210661029</v>
      </c>
      <c r="D56" s="46">
        <v>13.078239362696461</v>
      </c>
      <c r="E56" s="46">
        <v>65.7161756035834</v>
      </c>
      <c r="H56" s="62"/>
      <c r="I56" s="64"/>
      <c r="J56" s="64"/>
      <c r="K56" s="64"/>
      <c r="L56" s="64"/>
      <c r="M56" s="64"/>
      <c r="N56" s="34"/>
      <c r="O56" s="62"/>
      <c r="P56" s="138"/>
      <c r="Q56" s="138"/>
      <c r="R56" s="138"/>
      <c r="S56" s="138"/>
      <c r="T56" s="138"/>
      <c r="U56" s="139"/>
      <c r="V56" s="87"/>
      <c r="W56" s="87"/>
      <c r="X56" s="87"/>
    </row>
    <row r="57" spans="1:24" ht="15">
      <c r="A57" s="45" t="s">
        <v>5</v>
      </c>
      <c r="B57" s="46">
        <v>3.388510223953262</v>
      </c>
      <c r="C57" s="46">
        <v>15.01460564751704</v>
      </c>
      <c r="D57" s="46">
        <v>16.923076923076923</v>
      </c>
      <c r="E57" s="46">
        <v>64.69328140214216</v>
      </c>
      <c r="H57" s="62"/>
      <c r="I57" s="64"/>
      <c r="J57" s="64"/>
      <c r="K57" s="64"/>
      <c r="L57" s="64"/>
      <c r="M57" s="64"/>
      <c r="N57" s="34"/>
      <c r="O57" s="62"/>
      <c r="P57" s="138"/>
      <c r="Q57" s="138"/>
      <c r="R57" s="138"/>
      <c r="S57" s="138"/>
      <c r="T57" s="138"/>
      <c r="U57" s="139"/>
      <c r="V57" s="87"/>
      <c r="W57" s="87"/>
      <c r="X57" s="87"/>
    </row>
    <row r="58" spans="1:24" ht="15">
      <c r="A58" s="45" t="s">
        <v>1</v>
      </c>
      <c r="B58" s="46">
        <v>4.825999424791487</v>
      </c>
      <c r="C58" s="46">
        <v>8.068258076886204</v>
      </c>
      <c r="D58" s="46">
        <v>33.37551529095964</v>
      </c>
      <c r="E58" s="46">
        <v>53.73022720736267</v>
      </c>
      <c r="H58" s="62"/>
      <c r="I58" s="64"/>
      <c r="J58" s="64"/>
      <c r="K58" s="64"/>
      <c r="L58" s="64"/>
      <c r="M58" s="64"/>
      <c r="N58" s="34"/>
      <c r="O58" s="62"/>
      <c r="P58" s="138"/>
      <c r="Q58" s="138"/>
      <c r="R58" s="138"/>
      <c r="S58" s="138"/>
      <c r="T58" s="138"/>
      <c r="U58" s="139"/>
      <c r="V58" s="87"/>
      <c r="W58" s="87"/>
      <c r="X58" s="87"/>
    </row>
    <row r="59" spans="1:24" ht="15">
      <c r="A59" s="45" t="s">
        <v>12</v>
      </c>
      <c r="B59" s="46">
        <v>4.951404300910691</v>
      </c>
      <c r="C59" s="46">
        <v>12.091528277339863</v>
      </c>
      <c r="D59" s="46">
        <v>34.0322950945129</v>
      </c>
      <c r="E59" s="46">
        <v>48.92477232723655</v>
      </c>
      <c r="H59" s="62"/>
      <c r="I59" s="64"/>
      <c r="J59" s="33"/>
      <c r="K59" s="33"/>
      <c r="L59" s="33"/>
      <c r="M59" s="33"/>
      <c r="N59" s="34"/>
      <c r="O59" s="34"/>
      <c r="P59" s="138"/>
      <c r="Q59" s="138"/>
      <c r="R59" s="138"/>
      <c r="S59" s="138"/>
      <c r="T59" s="138"/>
      <c r="U59" s="139"/>
      <c r="V59" s="87"/>
      <c r="W59" s="87"/>
      <c r="X59" s="87"/>
    </row>
    <row r="60" spans="1:24" ht="13.5">
      <c r="A60" s="45" t="s">
        <v>477</v>
      </c>
      <c r="B60" s="46">
        <v>6.2626014692217336</v>
      </c>
      <c r="C60" s="46">
        <v>10.545786068692252</v>
      </c>
      <c r="D60" s="46">
        <v>38.25586899731753</v>
      </c>
      <c r="E60" s="46">
        <v>44.935743464768485</v>
      </c>
      <c r="H60" s="62"/>
      <c r="I60" s="64"/>
      <c r="J60" s="64"/>
      <c r="K60" s="64"/>
      <c r="L60" s="64"/>
      <c r="M60" s="64"/>
      <c r="N60" s="34"/>
      <c r="O60" s="62"/>
      <c r="P60" s="138"/>
      <c r="Q60" s="138"/>
      <c r="R60" s="138"/>
      <c r="S60" s="138"/>
      <c r="T60" s="138"/>
      <c r="U60" s="139"/>
      <c r="V60" s="87"/>
      <c r="W60" s="87"/>
      <c r="X60" s="87"/>
    </row>
    <row r="61" spans="1:24" ht="15">
      <c r="A61" s="45" t="s">
        <v>2</v>
      </c>
      <c r="B61" s="46">
        <v>1.7320922246195904</v>
      </c>
      <c r="C61" s="46">
        <v>17.99035278967048</v>
      </c>
      <c r="D61" s="46">
        <v>41.20036600657456</v>
      </c>
      <c r="E61" s="46">
        <v>39.077188979135364</v>
      </c>
      <c r="H61" s="62"/>
      <c r="I61" s="64"/>
      <c r="J61" s="64"/>
      <c r="K61" s="64"/>
      <c r="L61" s="64"/>
      <c r="M61" s="64"/>
      <c r="N61" s="34"/>
      <c r="O61" s="62"/>
      <c r="P61" s="138"/>
      <c r="Q61" s="138"/>
      <c r="R61" s="138"/>
      <c r="S61" s="138"/>
      <c r="T61" s="138"/>
      <c r="U61" s="139"/>
      <c r="V61" s="87"/>
      <c r="W61" s="87"/>
      <c r="X61" s="87"/>
    </row>
    <row r="62" spans="1:24" ht="15">
      <c r="A62" s="45" t="s">
        <v>9</v>
      </c>
      <c r="B62" s="46">
        <v>3.371194691337095</v>
      </c>
      <c r="C62" s="46">
        <v>12.356203531035819</v>
      </c>
      <c r="D62" s="46">
        <v>47.54789179240028</v>
      </c>
      <c r="E62" s="46">
        <v>36.72713182049357</v>
      </c>
      <c r="H62" s="62"/>
      <c r="I62" s="64"/>
      <c r="J62" s="64"/>
      <c r="K62" s="64"/>
      <c r="L62" s="64"/>
      <c r="M62" s="64"/>
      <c r="N62" s="34"/>
      <c r="O62" s="62"/>
      <c r="P62" s="138"/>
      <c r="Q62" s="138"/>
      <c r="R62" s="138"/>
      <c r="S62" s="138"/>
      <c r="T62" s="138"/>
      <c r="U62" s="139"/>
      <c r="V62" s="87"/>
      <c r="W62" s="87"/>
      <c r="X62" s="87"/>
    </row>
    <row r="63" spans="1:24" ht="15">
      <c r="A63" s="45" t="s">
        <v>3</v>
      </c>
      <c r="B63" s="46">
        <v>4.552556525678514</v>
      </c>
      <c r="C63" s="46">
        <v>18.528247395082573</v>
      </c>
      <c r="D63" s="46">
        <v>40.48252749063053</v>
      </c>
      <c r="E63" s="46">
        <v>36.43666858860838</v>
      </c>
      <c r="H63" s="62"/>
      <c r="I63" s="64"/>
      <c r="J63" s="64"/>
      <c r="K63" s="64"/>
      <c r="L63" s="64"/>
      <c r="M63" s="64"/>
      <c r="N63" s="34"/>
      <c r="O63" s="62"/>
      <c r="P63" s="138"/>
      <c r="Q63" s="138"/>
      <c r="R63" s="138"/>
      <c r="S63" s="138"/>
      <c r="T63" s="138"/>
      <c r="U63" s="139"/>
      <c r="V63" s="87"/>
      <c r="W63" s="87"/>
      <c r="X63" s="87"/>
    </row>
    <row r="64" spans="1:24" ht="15">
      <c r="A64" s="45" t="s">
        <v>370</v>
      </c>
      <c r="B64" s="46">
        <v>6.132971506105834</v>
      </c>
      <c r="C64" s="46">
        <v>13.222523744911804</v>
      </c>
      <c r="D64" s="46">
        <v>48.53459972862958</v>
      </c>
      <c r="E64" s="46">
        <v>32.116689280868385</v>
      </c>
      <c r="H64" s="62"/>
      <c r="I64" s="64"/>
      <c r="J64" s="64"/>
      <c r="K64" s="64"/>
      <c r="L64" s="64"/>
      <c r="M64" s="64"/>
      <c r="N64" s="34"/>
      <c r="O64" s="62"/>
      <c r="P64" s="138"/>
      <c r="Q64" s="138"/>
      <c r="R64" s="138"/>
      <c r="S64" s="138"/>
      <c r="T64" s="138"/>
      <c r="U64" s="139"/>
      <c r="V64" s="87"/>
      <c r="W64" s="87"/>
      <c r="X64" s="87"/>
    </row>
    <row r="65" spans="1:24" ht="15">
      <c r="A65" s="45" t="s">
        <v>7</v>
      </c>
      <c r="B65" s="46">
        <v>6.782908266394811</v>
      </c>
      <c r="C65" s="46">
        <v>28.713549997363472</v>
      </c>
      <c r="D65" s="46">
        <v>34.403177895347405</v>
      </c>
      <c r="E65" s="46">
        <v>30.10036384089431</v>
      </c>
      <c r="H65" s="62"/>
      <c r="I65" s="64"/>
      <c r="J65" s="64"/>
      <c r="K65" s="64"/>
      <c r="L65" s="64"/>
      <c r="M65" s="64"/>
      <c r="N65" s="34"/>
      <c r="O65" s="62"/>
      <c r="P65" s="138"/>
      <c r="Q65" s="138"/>
      <c r="R65" s="138"/>
      <c r="S65" s="138"/>
      <c r="T65" s="138"/>
      <c r="U65" s="139"/>
      <c r="V65" s="87"/>
      <c r="W65" s="87"/>
      <c r="X65" s="87"/>
    </row>
    <row r="66" spans="1:24" ht="15">
      <c r="A66" s="45" t="s">
        <v>23</v>
      </c>
      <c r="B66" s="46">
        <v>5.970286979791455</v>
      </c>
      <c r="C66" s="46">
        <v>15.105656547014856</v>
      </c>
      <c r="D66" s="46">
        <v>50.63209375288364</v>
      </c>
      <c r="E66" s="46">
        <v>28.29196272031005</v>
      </c>
      <c r="H66" s="62"/>
      <c r="I66" s="64"/>
      <c r="J66" s="64"/>
      <c r="K66" s="64"/>
      <c r="L66" s="64"/>
      <c r="M66" s="64"/>
      <c r="N66" s="34"/>
      <c r="O66" s="62"/>
      <c r="P66" s="138"/>
      <c r="Q66" s="138"/>
      <c r="R66" s="138"/>
      <c r="S66" s="138"/>
      <c r="T66" s="138"/>
      <c r="U66" s="139"/>
      <c r="V66" s="87"/>
      <c r="W66" s="87"/>
      <c r="X66" s="87"/>
    </row>
    <row r="67" spans="1:24" ht="15">
      <c r="A67" s="45" t="s">
        <v>4</v>
      </c>
      <c r="B67" s="46">
        <v>6.459616832337261</v>
      </c>
      <c r="C67" s="46">
        <v>19.874325922967014</v>
      </c>
      <c r="D67" s="46">
        <v>47.01685384627203</v>
      </c>
      <c r="E67" s="46">
        <v>26.649203398423698</v>
      </c>
      <c r="H67" s="62"/>
      <c r="I67" s="64"/>
      <c r="J67" s="64"/>
      <c r="K67" s="64"/>
      <c r="L67" s="64"/>
      <c r="M67" s="64"/>
      <c r="N67" s="34"/>
      <c r="O67" s="62"/>
      <c r="P67" s="138"/>
      <c r="Q67" s="138"/>
      <c r="R67" s="138"/>
      <c r="S67" s="138"/>
      <c r="T67" s="138"/>
      <c r="U67" s="139"/>
      <c r="V67" s="87"/>
      <c r="W67" s="87"/>
      <c r="X67" s="87"/>
    </row>
    <row r="68" spans="1:24" ht="15">
      <c r="A68" s="45" t="s">
        <v>15</v>
      </c>
      <c r="B68" s="46">
        <v>3.563100457046917</v>
      </c>
      <c r="C68" s="46">
        <v>10.57737151385132</v>
      </c>
      <c r="D68" s="46">
        <v>60.759257531946645</v>
      </c>
      <c r="E68" s="46">
        <v>25.100270497155115</v>
      </c>
      <c r="H68" s="62"/>
      <c r="I68" s="64"/>
      <c r="J68" s="64"/>
      <c r="K68" s="64"/>
      <c r="L68" s="64"/>
      <c r="M68" s="64"/>
      <c r="N68" s="34"/>
      <c r="O68" s="62"/>
      <c r="P68" s="138"/>
      <c r="Q68" s="138"/>
      <c r="R68" s="138"/>
      <c r="S68" s="138"/>
      <c r="T68" s="138"/>
      <c r="U68" s="139"/>
      <c r="V68" s="87"/>
      <c r="W68" s="87"/>
      <c r="X68" s="87"/>
    </row>
    <row r="69" spans="1:24" ht="15">
      <c r="A69" s="45" t="s">
        <v>13</v>
      </c>
      <c r="B69" s="46">
        <v>7.111287991453887</v>
      </c>
      <c r="C69" s="46">
        <v>17.52686370205903</v>
      </c>
      <c r="D69" s="46">
        <v>50.71112879914539</v>
      </c>
      <c r="E69" s="46">
        <v>24.651766825160763</v>
      </c>
      <c r="H69" s="62"/>
      <c r="I69" s="64"/>
      <c r="J69" s="64"/>
      <c r="K69" s="64"/>
      <c r="L69" s="64"/>
      <c r="M69" s="64"/>
      <c r="N69" s="34"/>
      <c r="O69" s="62"/>
      <c r="P69" s="138"/>
      <c r="Q69" s="138"/>
      <c r="R69" s="138"/>
      <c r="S69" s="138"/>
      <c r="T69" s="138"/>
      <c r="U69" s="139"/>
      <c r="V69" s="87"/>
      <c r="W69" s="87"/>
      <c r="X69" s="87"/>
    </row>
    <row r="70" spans="8:21" ht="15">
      <c r="H70" s="34"/>
      <c r="I70" s="34"/>
      <c r="Q70" s="34"/>
      <c r="R70" s="34"/>
      <c r="S70" s="34"/>
      <c r="T70" s="34"/>
      <c r="U70" s="34"/>
    </row>
  </sheetData>
  <mergeCells count="2">
    <mergeCell ref="A42:O42"/>
    <mergeCell ref="A43:M43"/>
  </mergeCells>
  <printOptions/>
  <pageMargins left="0.7" right="0.7" top="0.75" bottom="0.75" header="0.3" footer="0.3"/>
  <pageSetup fitToHeight="1" fitToWidth="1"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  <pageSetUpPr fitToPage="1"/>
  </sheetPr>
  <dimension ref="A1:AV46"/>
  <sheetViews>
    <sheetView showGridLines="0" zoomScalePageLayoutView="120" workbookViewId="0" topLeftCell="A1"/>
  </sheetViews>
  <sheetFormatPr defaultColWidth="8.8515625" defaultRowHeight="15"/>
  <cols>
    <col min="1" max="1" width="16.7109375" style="1" customWidth="1"/>
    <col min="2" max="2" width="16.00390625" style="1" customWidth="1"/>
    <col min="3" max="3" width="9.28125" style="1" customWidth="1"/>
    <col min="4" max="5" width="9.421875" style="1" customWidth="1"/>
    <col min="6" max="6" width="8.7109375" style="1" customWidth="1"/>
    <col min="7" max="7" width="7.8515625" style="1" customWidth="1"/>
    <col min="8" max="8" width="8.8515625" style="1" customWidth="1"/>
    <col min="9" max="9" width="8.421875" style="1" customWidth="1"/>
    <col min="10" max="10" width="7.8515625" style="1" customWidth="1"/>
    <col min="11" max="11" width="10.00390625" style="1" customWidth="1"/>
    <col min="12" max="12" width="9.140625" style="1" customWidth="1"/>
    <col min="13" max="27" width="8.8515625" style="1" customWidth="1"/>
    <col min="28" max="36" width="9.28125" style="1" bestFit="1" customWidth="1"/>
    <col min="37" max="37" width="10.7109375" style="1" bestFit="1" customWidth="1"/>
    <col min="38" max="16384" width="8.8515625" style="1" customWidth="1"/>
  </cols>
  <sheetData>
    <row r="1" spans="2:38" ht="15">
      <c r="B1" s="13" t="s">
        <v>448</v>
      </c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</row>
    <row r="2" spans="2:38" ht="15">
      <c r="B2" s="225"/>
      <c r="C2" s="227" t="s">
        <v>54</v>
      </c>
      <c r="D2" s="228"/>
      <c r="E2" s="228"/>
      <c r="F2" s="228"/>
      <c r="G2" s="228"/>
      <c r="H2" s="228"/>
      <c r="I2" s="228"/>
      <c r="J2" s="225"/>
      <c r="K2" s="229"/>
      <c r="L2" s="229"/>
      <c r="Z2" s="35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35"/>
    </row>
    <row r="3" spans="2:38" ht="15" customHeight="1">
      <c r="B3" s="226"/>
      <c r="C3" s="230" t="s">
        <v>20</v>
      </c>
      <c r="D3" s="235" t="s">
        <v>212</v>
      </c>
      <c r="E3" s="25"/>
      <c r="F3" s="25"/>
      <c r="G3" s="25"/>
      <c r="H3" s="25"/>
      <c r="I3" s="235" t="s">
        <v>48</v>
      </c>
      <c r="J3" s="235" t="s">
        <v>213</v>
      </c>
      <c r="K3" s="224"/>
      <c r="L3" s="224"/>
      <c r="M3" s="34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4" spans="2:38" ht="12" customHeight="1">
      <c r="B4" s="226"/>
      <c r="C4" s="230"/>
      <c r="D4" s="236"/>
      <c r="E4" s="232" t="s">
        <v>55</v>
      </c>
      <c r="F4" s="233"/>
      <c r="G4" s="233"/>
      <c r="H4" s="234"/>
      <c r="I4" s="237"/>
      <c r="J4" s="237"/>
      <c r="K4" s="224"/>
      <c r="L4" s="224"/>
      <c r="M4" s="34"/>
      <c r="Z4" s="35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35"/>
    </row>
    <row r="5" spans="2:39" ht="27" customHeight="1">
      <c r="B5" s="226"/>
      <c r="C5" s="231"/>
      <c r="D5" s="236"/>
      <c r="E5" s="207" t="s">
        <v>56</v>
      </c>
      <c r="F5" s="207" t="s">
        <v>57</v>
      </c>
      <c r="G5" s="207" t="s">
        <v>47</v>
      </c>
      <c r="H5" s="206" t="s">
        <v>208</v>
      </c>
      <c r="I5" s="237"/>
      <c r="J5" s="237"/>
      <c r="K5" s="224"/>
      <c r="L5" s="224"/>
      <c r="M5" s="191"/>
      <c r="N5" s="191"/>
      <c r="AA5" s="35"/>
      <c r="AB5" s="109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35"/>
    </row>
    <row r="6" spans="2:39" ht="15" customHeight="1">
      <c r="B6" s="144" t="s">
        <v>383</v>
      </c>
      <c r="C6" s="140">
        <v>3194614</v>
      </c>
      <c r="D6" s="140">
        <v>3139048</v>
      </c>
      <c r="E6" s="140">
        <v>2085529</v>
      </c>
      <c r="F6" s="140">
        <v>545286</v>
      </c>
      <c r="G6" s="141">
        <v>421218</v>
      </c>
      <c r="H6" s="142">
        <v>87015</v>
      </c>
      <c r="I6" s="140">
        <v>38576</v>
      </c>
      <c r="J6" s="140">
        <v>16991</v>
      </c>
      <c r="K6" s="205"/>
      <c r="L6" s="199"/>
      <c r="M6" s="199"/>
      <c r="N6" s="200"/>
      <c r="O6" s="199"/>
      <c r="P6" s="189"/>
      <c r="Q6" s="190"/>
      <c r="R6" s="34"/>
      <c r="S6" s="34"/>
      <c r="T6" s="34"/>
      <c r="AA6" s="35"/>
      <c r="AB6" s="109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35"/>
    </row>
    <row r="7" spans="2:39" ht="15" customHeight="1">
      <c r="B7" s="48" t="s">
        <v>26</v>
      </c>
      <c r="C7" s="20" t="s">
        <v>50</v>
      </c>
      <c r="D7" s="20" t="s">
        <v>50</v>
      </c>
      <c r="E7" s="20" t="s">
        <v>50</v>
      </c>
      <c r="F7" s="20" t="s">
        <v>50</v>
      </c>
      <c r="G7" s="21" t="s">
        <v>50</v>
      </c>
      <c r="H7" s="58" t="s">
        <v>50</v>
      </c>
      <c r="I7" s="20" t="s">
        <v>50</v>
      </c>
      <c r="J7" s="20" t="s">
        <v>50</v>
      </c>
      <c r="K7" s="36"/>
      <c r="L7" s="199"/>
      <c r="M7" s="199"/>
      <c r="N7" s="200"/>
      <c r="O7" s="34"/>
      <c r="P7" s="34"/>
      <c r="Q7" s="34"/>
      <c r="R7" s="34"/>
      <c r="S7" s="34"/>
      <c r="T7" s="34"/>
      <c r="AA7" s="35"/>
      <c r="AB7" s="109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35"/>
    </row>
    <row r="8" spans="2:39" ht="15" customHeight="1">
      <c r="B8" s="49" t="s">
        <v>0</v>
      </c>
      <c r="C8" s="50">
        <v>60169</v>
      </c>
      <c r="D8" s="50">
        <v>60149</v>
      </c>
      <c r="E8" s="50">
        <v>15911</v>
      </c>
      <c r="F8" s="50">
        <v>20660</v>
      </c>
      <c r="G8" s="51">
        <v>23309</v>
      </c>
      <c r="H8" s="52">
        <v>269</v>
      </c>
      <c r="I8" s="53" t="s">
        <v>14</v>
      </c>
      <c r="J8" s="113">
        <v>20</v>
      </c>
      <c r="K8" s="38"/>
      <c r="L8" s="199"/>
      <c r="M8" s="199"/>
      <c r="N8" s="200"/>
      <c r="O8" s="189"/>
      <c r="P8" s="189"/>
      <c r="Q8" s="190"/>
      <c r="R8" s="34"/>
      <c r="S8" s="34"/>
      <c r="T8" s="34"/>
      <c r="AA8" s="35"/>
      <c r="AB8" s="109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35"/>
    </row>
    <row r="9" spans="2:39" ht="15" customHeight="1">
      <c r="B9" s="49" t="s">
        <v>370</v>
      </c>
      <c r="C9" s="50">
        <v>18099</v>
      </c>
      <c r="D9" s="50">
        <v>18077</v>
      </c>
      <c r="E9" s="50">
        <v>17970</v>
      </c>
      <c r="F9" s="50">
        <v>107</v>
      </c>
      <c r="G9" s="54" t="s">
        <v>14</v>
      </c>
      <c r="H9" s="55" t="s">
        <v>14</v>
      </c>
      <c r="I9" s="53" t="s">
        <v>14</v>
      </c>
      <c r="J9" s="113">
        <v>22</v>
      </c>
      <c r="K9" s="38"/>
      <c r="L9" s="199"/>
      <c r="M9" s="199"/>
      <c r="N9" s="200"/>
      <c r="O9" s="189"/>
      <c r="P9" s="189"/>
      <c r="Q9" s="190"/>
      <c r="R9" s="34"/>
      <c r="S9" s="34"/>
      <c r="T9" s="34"/>
      <c r="AA9" s="35"/>
      <c r="AB9" s="109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35"/>
    </row>
    <row r="10" spans="2:39" ht="15" customHeight="1">
      <c r="B10" s="49" t="s">
        <v>27</v>
      </c>
      <c r="C10" s="20" t="s">
        <v>50</v>
      </c>
      <c r="D10" s="20" t="s">
        <v>50</v>
      </c>
      <c r="E10" s="20" t="s">
        <v>50</v>
      </c>
      <c r="F10" s="20" t="s">
        <v>50</v>
      </c>
      <c r="G10" s="21" t="s">
        <v>50</v>
      </c>
      <c r="H10" s="58" t="s">
        <v>50</v>
      </c>
      <c r="I10" s="20" t="s">
        <v>50</v>
      </c>
      <c r="J10" s="20" t="s">
        <v>50</v>
      </c>
      <c r="K10" s="36"/>
      <c r="L10" s="199"/>
      <c r="M10" s="199"/>
      <c r="N10" s="200"/>
      <c r="O10" s="34"/>
      <c r="P10" s="34"/>
      <c r="Q10" s="34"/>
      <c r="R10" s="34"/>
      <c r="S10" s="34"/>
      <c r="T10" s="34"/>
      <c r="AA10" s="35"/>
      <c r="AB10" s="109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35"/>
    </row>
    <row r="11" spans="2:39" ht="15" customHeight="1">
      <c r="B11" s="49" t="s">
        <v>60</v>
      </c>
      <c r="C11" s="50">
        <v>103554</v>
      </c>
      <c r="D11" s="50">
        <v>103180</v>
      </c>
      <c r="E11" s="50">
        <v>102988</v>
      </c>
      <c r="F11" s="50">
        <v>192</v>
      </c>
      <c r="G11" s="54" t="s">
        <v>14</v>
      </c>
      <c r="H11" s="55" t="s">
        <v>14</v>
      </c>
      <c r="I11" s="53" t="s">
        <v>14</v>
      </c>
      <c r="J11" s="113">
        <v>374</v>
      </c>
      <c r="K11" s="38"/>
      <c r="L11" s="199"/>
      <c r="M11" s="199"/>
      <c r="N11" s="200"/>
      <c r="O11" s="189"/>
      <c r="P11" s="189"/>
      <c r="Q11" s="190"/>
      <c r="R11" s="34"/>
      <c r="S11" s="34"/>
      <c r="T11" s="34"/>
      <c r="AA11" s="35"/>
      <c r="AB11" s="109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35"/>
    </row>
    <row r="12" spans="2:39" ht="15" customHeight="1">
      <c r="B12" s="49" t="s">
        <v>28</v>
      </c>
      <c r="C12" s="20" t="s">
        <v>50</v>
      </c>
      <c r="D12" s="20" t="s">
        <v>50</v>
      </c>
      <c r="E12" s="20" t="s">
        <v>50</v>
      </c>
      <c r="F12" s="20" t="s">
        <v>50</v>
      </c>
      <c r="G12" s="21" t="s">
        <v>50</v>
      </c>
      <c r="H12" s="58" t="s">
        <v>50</v>
      </c>
      <c r="I12" s="20" t="s">
        <v>50</v>
      </c>
      <c r="J12" s="20" t="s">
        <v>50</v>
      </c>
      <c r="K12" s="36"/>
      <c r="L12" s="199"/>
      <c r="M12" s="199"/>
      <c r="N12" s="200"/>
      <c r="O12" s="34"/>
      <c r="P12" s="34"/>
      <c r="Q12" s="34"/>
      <c r="R12" s="34"/>
      <c r="S12" s="34"/>
      <c r="T12" s="34"/>
      <c r="AA12" s="35"/>
      <c r="AB12" s="109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35"/>
    </row>
    <row r="13" spans="2:39" ht="15" customHeight="1">
      <c r="B13" s="49" t="s">
        <v>29</v>
      </c>
      <c r="C13" s="20" t="s">
        <v>50</v>
      </c>
      <c r="D13" s="20" t="s">
        <v>50</v>
      </c>
      <c r="E13" s="20" t="s">
        <v>50</v>
      </c>
      <c r="F13" s="20" t="s">
        <v>50</v>
      </c>
      <c r="G13" s="21" t="s">
        <v>50</v>
      </c>
      <c r="H13" s="58" t="s">
        <v>50</v>
      </c>
      <c r="I13" s="20" t="s">
        <v>50</v>
      </c>
      <c r="J13" s="20" t="s">
        <v>50</v>
      </c>
      <c r="K13" s="36"/>
      <c r="L13" s="199"/>
      <c r="M13" s="199"/>
      <c r="N13" s="200"/>
      <c r="O13" s="34"/>
      <c r="P13" s="34"/>
      <c r="Q13" s="34"/>
      <c r="R13" s="34"/>
      <c r="S13" s="34"/>
      <c r="T13" s="34"/>
      <c r="AA13" s="35"/>
      <c r="AB13" s="109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35"/>
    </row>
    <row r="14" spans="2:39" ht="15" customHeight="1">
      <c r="B14" s="49" t="s">
        <v>1</v>
      </c>
      <c r="C14" s="50">
        <v>103058</v>
      </c>
      <c r="D14" s="50">
        <v>64409</v>
      </c>
      <c r="E14" s="50">
        <v>14203</v>
      </c>
      <c r="F14" s="50">
        <v>40672</v>
      </c>
      <c r="G14" s="51">
        <v>7311</v>
      </c>
      <c r="H14" s="52">
        <v>2223</v>
      </c>
      <c r="I14" s="50">
        <v>38526</v>
      </c>
      <c r="J14" s="113">
        <v>124</v>
      </c>
      <c r="K14" s="38"/>
      <c r="L14" s="199"/>
      <c r="M14" s="199"/>
      <c r="N14" s="200"/>
      <c r="O14" s="189"/>
      <c r="P14" s="189"/>
      <c r="Q14" s="189"/>
      <c r="R14" s="34"/>
      <c r="S14" s="34"/>
      <c r="T14" s="34"/>
      <c r="AA14" s="35"/>
      <c r="AB14" s="109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35"/>
    </row>
    <row r="15" spans="2:39" ht="15" customHeight="1">
      <c r="B15" s="49" t="s">
        <v>2</v>
      </c>
      <c r="C15" s="50">
        <v>910859</v>
      </c>
      <c r="D15" s="50">
        <v>909367</v>
      </c>
      <c r="E15" s="50">
        <v>829039</v>
      </c>
      <c r="F15" s="50">
        <v>55195</v>
      </c>
      <c r="G15" s="51">
        <v>24215</v>
      </c>
      <c r="H15" s="52">
        <v>918</v>
      </c>
      <c r="I15" s="50">
        <v>10</v>
      </c>
      <c r="J15" s="113">
        <v>1481</v>
      </c>
      <c r="K15" s="38"/>
      <c r="L15" s="199"/>
      <c r="M15" s="199"/>
      <c r="N15" s="200"/>
      <c r="O15" s="189"/>
      <c r="P15" s="189"/>
      <c r="Q15" s="189"/>
      <c r="R15" s="34"/>
      <c r="S15" s="34"/>
      <c r="T15" s="34"/>
      <c r="AA15" s="35"/>
      <c r="AB15" s="109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35"/>
    </row>
    <row r="16" spans="2:39" ht="15" customHeight="1">
      <c r="B16" s="49" t="s">
        <v>3</v>
      </c>
      <c r="C16" s="50">
        <v>792565</v>
      </c>
      <c r="D16" s="50">
        <v>788879</v>
      </c>
      <c r="E16" s="50">
        <v>480705</v>
      </c>
      <c r="F16" s="50">
        <v>197210</v>
      </c>
      <c r="G16" s="51">
        <v>28743</v>
      </c>
      <c r="H16" s="52">
        <v>82221</v>
      </c>
      <c r="I16" s="50">
        <v>0</v>
      </c>
      <c r="J16" s="113">
        <v>3687</v>
      </c>
      <c r="K16" s="38"/>
      <c r="L16" s="199"/>
      <c r="M16" s="199"/>
      <c r="N16" s="200"/>
      <c r="O16" s="189"/>
      <c r="P16" s="189"/>
      <c r="Q16" s="189"/>
      <c r="R16" s="34"/>
      <c r="S16" s="34"/>
      <c r="T16" s="34"/>
      <c r="AA16" s="35"/>
      <c r="AB16" s="109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35"/>
    </row>
    <row r="17" spans="2:39" ht="15" customHeight="1">
      <c r="B17" s="49" t="s">
        <v>15</v>
      </c>
      <c r="C17" s="50">
        <v>17628</v>
      </c>
      <c r="D17" s="50">
        <v>16483</v>
      </c>
      <c r="E17" s="50">
        <v>16483</v>
      </c>
      <c r="F17" s="50" t="s">
        <v>14</v>
      </c>
      <c r="G17" s="51">
        <v>0</v>
      </c>
      <c r="H17" s="55">
        <v>0</v>
      </c>
      <c r="I17" s="50">
        <v>0</v>
      </c>
      <c r="J17" s="113">
        <v>1145</v>
      </c>
      <c r="K17" s="38"/>
      <c r="L17" s="199"/>
      <c r="M17" s="199"/>
      <c r="N17" s="200"/>
      <c r="O17" s="189"/>
      <c r="P17" s="189"/>
      <c r="Q17" s="189"/>
      <c r="R17" s="34"/>
      <c r="S17" s="34"/>
      <c r="T17" s="34"/>
      <c r="AA17" s="35"/>
      <c r="AB17" s="109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35"/>
    </row>
    <row r="18" spans="2:39" ht="15" customHeight="1">
      <c r="B18" s="49" t="s">
        <v>4</v>
      </c>
      <c r="C18" s="50">
        <v>688985</v>
      </c>
      <c r="D18" s="50">
        <v>681415</v>
      </c>
      <c r="E18" s="50">
        <v>340017</v>
      </c>
      <c r="F18" s="50">
        <v>173359</v>
      </c>
      <c r="G18" s="51">
        <v>167124</v>
      </c>
      <c r="H18" s="55">
        <v>915</v>
      </c>
      <c r="I18" s="50">
        <v>40</v>
      </c>
      <c r="J18" s="113">
        <v>7530</v>
      </c>
      <c r="K18" s="38"/>
      <c r="L18" s="199"/>
      <c r="M18" s="199"/>
      <c r="N18" s="200"/>
      <c r="O18" s="189"/>
      <c r="P18" s="189"/>
      <c r="Q18" s="189"/>
      <c r="R18" s="34"/>
      <c r="S18" s="34"/>
      <c r="T18" s="34"/>
      <c r="AA18" s="35"/>
      <c r="AB18" s="109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35"/>
    </row>
    <row r="19" spans="2:39" ht="15" customHeight="1">
      <c r="B19" s="49" t="s">
        <v>5</v>
      </c>
      <c r="C19" s="50">
        <v>7613</v>
      </c>
      <c r="D19" s="50">
        <v>7599</v>
      </c>
      <c r="E19" s="50">
        <v>555</v>
      </c>
      <c r="F19" s="50">
        <v>6087</v>
      </c>
      <c r="G19" s="54">
        <v>489</v>
      </c>
      <c r="H19" s="52">
        <v>468</v>
      </c>
      <c r="I19" s="53" t="s">
        <v>14</v>
      </c>
      <c r="J19" s="113">
        <v>13</v>
      </c>
      <c r="K19" s="38"/>
      <c r="L19" s="199"/>
      <c r="M19" s="199"/>
      <c r="N19" s="200"/>
      <c r="O19" s="189"/>
      <c r="P19" s="189"/>
      <c r="Q19" s="190"/>
      <c r="R19" s="34"/>
      <c r="S19" s="34"/>
      <c r="T19" s="34"/>
      <c r="AA19" s="35"/>
      <c r="AB19" s="109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35"/>
    </row>
    <row r="20" spans="2:39" ht="15" customHeight="1">
      <c r="B20" s="49" t="s">
        <v>30</v>
      </c>
      <c r="C20" s="20" t="s">
        <v>50</v>
      </c>
      <c r="D20" s="20" t="s">
        <v>50</v>
      </c>
      <c r="E20" s="20" t="s">
        <v>50</v>
      </c>
      <c r="F20" s="20" t="s">
        <v>50</v>
      </c>
      <c r="G20" s="21" t="s">
        <v>50</v>
      </c>
      <c r="H20" s="58" t="s">
        <v>50</v>
      </c>
      <c r="I20" s="20" t="s">
        <v>50</v>
      </c>
      <c r="J20" s="20" t="s">
        <v>50</v>
      </c>
      <c r="K20" s="36"/>
      <c r="L20" s="199"/>
      <c r="M20" s="199"/>
      <c r="N20" s="200"/>
      <c r="O20" s="34"/>
      <c r="P20" s="34"/>
      <c r="Q20" s="34"/>
      <c r="R20" s="34"/>
      <c r="S20" s="34"/>
      <c r="T20" s="34"/>
      <c r="AA20" s="35"/>
      <c r="AB20" s="109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35"/>
    </row>
    <row r="21" spans="2:39" ht="15" customHeight="1">
      <c r="B21" s="49" t="s">
        <v>31</v>
      </c>
      <c r="C21" s="20" t="s">
        <v>50</v>
      </c>
      <c r="D21" s="20" t="s">
        <v>50</v>
      </c>
      <c r="E21" s="20" t="s">
        <v>50</v>
      </c>
      <c r="F21" s="20" t="s">
        <v>50</v>
      </c>
      <c r="G21" s="21" t="s">
        <v>50</v>
      </c>
      <c r="H21" s="58" t="s">
        <v>50</v>
      </c>
      <c r="I21" s="20" t="s">
        <v>50</v>
      </c>
      <c r="J21" s="20" t="s">
        <v>50</v>
      </c>
      <c r="K21" s="36"/>
      <c r="L21" s="199"/>
      <c r="M21" s="199"/>
      <c r="N21" s="200"/>
      <c r="O21" s="34"/>
      <c r="P21" s="34"/>
      <c r="Q21" s="34"/>
      <c r="R21" s="34"/>
      <c r="S21" s="34"/>
      <c r="T21" s="34"/>
      <c r="AA21" s="35"/>
      <c r="AB21" s="111"/>
      <c r="AC21" s="112"/>
      <c r="AD21" s="112"/>
      <c r="AE21" s="112"/>
      <c r="AF21" s="112"/>
      <c r="AG21" s="112"/>
      <c r="AH21" s="112"/>
      <c r="AI21" s="112"/>
      <c r="AJ21" s="112"/>
      <c r="AK21" s="112"/>
      <c r="AL21" s="108"/>
      <c r="AM21" s="35"/>
    </row>
    <row r="22" spans="2:39" ht="15" customHeight="1">
      <c r="B22" s="49" t="s">
        <v>6</v>
      </c>
      <c r="C22" s="50">
        <v>1294</v>
      </c>
      <c r="D22" s="50">
        <v>1294</v>
      </c>
      <c r="E22" s="50">
        <v>1294</v>
      </c>
      <c r="F22" s="54" t="s">
        <v>14</v>
      </c>
      <c r="G22" s="54" t="s">
        <v>14</v>
      </c>
      <c r="H22" s="55" t="s">
        <v>14</v>
      </c>
      <c r="I22" s="53" t="s">
        <v>14</v>
      </c>
      <c r="J22" s="114" t="s">
        <v>14</v>
      </c>
      <c r="K22" s="38"/>
      <c r="L22" s="199"/>
      <c r="M22" s="199"/>
      <c r="N22" s="200"/>
      <c r="O22" s="190"/>
      <c r="P22" s="190"/>
      <c r="Q22" s="190"/>
      <c r="R22" s="34"/>
      <c r="S22" s="34"/>
      <c r="T22" s="34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</row>
    <row r="23" spans="2:39" ht="15" customHeight="1">
      <c r="B23" s="49" t="s">
        <v>7</v>
      </c>
      <c r="C23" s="50">
        <v>62108</v>
      </c>
      <c r="D23" s="50">
        <v>62050</v>
      </c>
      <c r="E23" s="50">
        <v>46639</v>
      </c>
      <c r="F23" s="50">
        <v>10794</v>
      </c>
      <c r="G23" s="51">
        <v>4617</v>
      </c>
      <c r="H23" s="55" t="s">
        <v>14</v>
      </c>
      <c r="I23" s="53" t="s">
        <v>14</v>
      </c>
      <c r="J23" s="113">
        <v>59</v>
      </c>
      <c r="K23" s="38"/>
      <c r="L23" s="199"/>
      <c r="M23" s="199"/>
      <c r="N23" s="200"/>
      <c r="O23" s="189"/>
      <c r="P23" s="189"/>
      <c r="Q23" s="189"/>
      <c r="R23" s="34"/>
      <c r="S23" s="34"/>
      <c r="T23" s="34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</row>
    <row r="24" spans="2:19" ht="15" customHeight="1">
      <c r="B24" s="49" t="s">
        <v>8</v>
      </c>
      <c r="C24" s="20" t="s">
        <v>50</v>
      </c>
      <c r="D24" s="20" t="s">
        <v>50</v>
      </c>
      <c r="E24" s="20" t="s">
        <v>50</v>
      </c>
      <c r="F24" s="20" t="s">
        <v>50</v>
      </c>
      <c r="G24" s="21" t="s">
        <v>50</v>
      </c>
      <c r="H24" s="58" t="s">
        <v>50</v>
      </c>
      <c r="I24" s="20" t="s">
        <v>50</v>
      </c>
      <c r="J24" s="20" t="s">
        <v>50</v>
      </c>
      <c r="K24" s="36"/>
      <c r="L24" s="199"/>
      <c r="M24" s="199"/>
      <c r="N24" s="200"/>
      <c r="O24" s="34"/>
      <c r="P24" s="34"/>
      <c r="Q24" s="34"/>
      <c r="R24" s="34"/>
      <c r="S24" s="34"/>
    </row>
    <row r="25" spans="2:19" ht="15" customHeight="1">
      <c r="B25" s="49" t="s">
        <v>32</v>
      </c>
      <c r="C25" s="20" t="s">
        <v>50</v>
      </c>
      <c r="D25" s="20" t="s">
        <v>50</v>
      </c>
      <c r="E25" s="20" t="s">
        <v>50</v>
      </c>
      <c r="F25" s="20" t="s">
        <v>50</v>
      </c>
      <c r="G25" s="21" t="s">
        <v>50</v>
      </c>
      <c r="H25" s="58" t="s">
        <v>50</v>
      </c>
      <c r="I25" s="20" t="s">
        <v>50</v>
      </c>
      <c r="J25" s="20" t="s">
        <v>50</v>
      </c>
      <c r="K25" s="36"/>
      <c r="L25" s="199"/>
      <c r="M25" s="199"/>
      <c r="N25" s="200"/>
      <c r="O25" s="34"/>
      <c r="P25" s="34"/>
      <c r="Q25" s="34"/>
      <c r="R25" s="34"/>
      <c r="S25" s="34"/>
    </row>
    <row r="26" spans="2:19" ht="15" customHeight="1">
      <c r="B26" s="49" t="s">
        <v>9</v>
      </c>
      <c r="C26" s="50">
        <v>46273</v>
      </c>
      <c r="D26" s="50">
        <v>46165</v>
      </c>
      <c r="E26" s="50">
        <v>46165</v>
      </c>
      <c r="F26" s="54" t="s">
        <v>14</v>
      </c>
      <c r="G26" s="54" t="s">
        <v>14</v>
      </c>
      <c r="H26" s="55" t="s">
        <v>14</v>
      </c>
      <c r="I26" s="53" t="s">
        <v>14</v>
      </c>
      <c r="J26" s="113">
        <v>108</v>
      </c>
      <c r="K26" s="38"/>
      <c r="L26" s="199"/>
      <c r="M26" s="199"/>
      <c r="N26" s="200"/>
      <c r="O26" s="189"/>
      <c r="P26" s="190"/>
      <c r="Q26" s="34"/>
      <c r="R26" s="34"/>
      <c r="S26" s="34"/>
    </row>
    <row r="27" spans="2:19" ht="15" customHeight="1">
      <c r="B27" s="49" t="s">
        <v>33</v>
      </c>
      <c r="C27" s="20" t="s">
        <v>50</v>
      </c>
      <c r="D27" s="20" t="s">
        <v>50</v>
      </c>
      <c r="E27" s="20" t="s">
        <v>50</v>
      </c>
      <c r="F27" s="20" t="s">
        <v>50</v>
      </c>
      <c r="G27" s="21" t="s">
        <v>50</v>
      </c>
      <c r="H27" s="58" t="s">
        <v>50</v>
      </c>
      <c r="I27" s="20" t="s">
        <v>50</v>
      </c>
      <c r="J27" s="20" t="s">
        <v>50</v>
      </c>
      <c r="K27" s="36"/>
      <c r="L27" s="199"/>
      <c r="M27" s="199"/>
      <c r="N27" s="200"/>
      <c r="O27" s="34"/>
      <c r="P27" s="34"/>
      <c r="Q27" s="34"/>
      <c r="R27" s="34"/>
      <c r="S27" s="34"/>
    </row>
    <row r="28" spans="2:19" ht="15" customHeight="1">
      <c r="B28" s="49" t="s">
        <v>10</v>
      </c>
      <c r="C28" s="50">
        <v>173254</v>
      </c>
      <c r="D28" s="50">
        <v>170971</v>
      </c>
      <c r="E28" s="50">
        <v>111667</v>
      </c>
      <c r="F28" s="50">
        <v>24518</v>
      </c>
      <c r="G28" s="51">
        <v>34786</v>
      </c>
      <c r="H28" s="55" t="s">
        <v>14</v>
      </c>
      <c r="I28" s="53" t="s">
        <v>14</v>
      </c>
      <c r="J28" s="113">
        <v>2284</v>
      </c>
      <c r="K28" s="38"/>
      <c r="L28" s="199"/>
      <c r="M28" s="199"/>
      <c r="N28" s="200"/>
      <c r="O28" s="190"/>
      <c r="P28" s="190"/>
      <c r="Q28" s="34"/>
      <c r="R28" s="34"/>
      <c r="S28" s="34"/>
    </row>
    <row r="29" spans="2:19" ht="15" customHeight="1">
      <c r="B29" s="49" t="s">
        <v>11</v>
      </c>
      <c r="C29" s="50">
        <v>180683</v>
      </c>
      <c r="D29" s="50">
        <v>180683</v>
      </c>
      <c r="E29" s="50">
        <v>33832</v>
      </c>
      <c r="F29" s="50">
        <v>16493</v>
      </c>
      <c r="G29" s="51">
        <v>130358</v>
      </c>
      <c r="H29" s="52">
        <v>0</v>
      </c>
      <c r="I29" s="50">
        <v>0</v>
      </c>
      <c r="J29" s="113">
        <v>0</v>
      </c>
      <c r="K29" s="38"/>
      <c r="L29" s="199"/>
      <c r="M29" s="199"/>
      <c r="N29" s="200"/>
      <c r="O29" s="189"/>
      <c r="P29" s="189"/>
      <c r="Q29" s="34"/>
      <c r="R29" s="34"/>
      <c r="S29" s="34"/>
    </row>
    <row r="30" spans="2:19" ht="15" customHeight="1">
      <c r="B30" s="49" t="s">
        <v>23</v>
      </c>
      <c r="C30" s="50">
        <v>15363</v>
      </c>
      <c r="D30" s="50">
        <v>15261</v>
      </c>
      <c r="E30" s="50">
        <v>15261</v>
      </c>
      <c r="F30" s="50" t="s">
        <v>14</v>
      </c>
      <c r="G30" s="54" t="s">
        <v>14</v>
      </c>
      <c r="H30" s="55" t="s">
        <v>14</v>
      </c>
      <c r="I30" s="53" t="s">
        <v>14</v>
      </c>
      <c r="J30" s="113">
        <v>102</v>
      </c>
      <c r="K30" s="38"/>
      <c r="L30" s="199"/>
      <c r="M30" s="199"/>
      <c r="N30" s="200"/>
      <c r="O30" s="189"/>
      <c r="P30" s="190"/>
      <c r="Q30" s="34"/>
      <c r="R30" s="34"/>
      <c r="S30" s="34"/>
    </row>
    <row r="31" spans="2:19" ht="15" customHeight="1">
      <c r="B31" s="49" t="s">
        <v>12</v>
      </c>
      <c r="C31" s="50">
        <v>13108</v>
      </c>
      <c r="D31" s="50">
        <v>13067</v>
      </c>
      <c r="E31" s="50">
        <v>12802</v>
      </c>
      <c r="F31" s="50">
        <v>0</v>
      </c>
      <c r="G31" s="51">
        <v>265</v>
      </c>
      <c r="H31" s="55" t="s">
        <v>14</v>
      </c>
      <c r="I31" s="53" t="s">
        <v>14</v>
      </c>
      <c r="J31" s="113">
        <v>41</v>
      </c>
      <c r="K31" s="38"/>
      <c r="L31" s="199"/>
      <c r="M31" s="199"/>
      <c r="N31" s="200"/>
      <c r="O31" s="189"/>
      <c r="P31" s="190"/>
      <c r="Q31" s="34"/>
      <c r="R31" s="34"/>
      <c r="S31" s="34"/>
    </row>
    <row r="32" spans="2:19" ht="15" customHeight="1">
      <c r="B32" s="49" t="s">
        <v>34</v>
      </c>
      <c r="C32" s="20" t="s">
        <v>50</v>
      </c>
      <c r="D32" s="20" t="s">
        <v>50</v>
      </c>
      <c r="E32" s="20" t="s">
        <v>50</v>
      </c>
      <c r="F32" s="20" t="s">
        <v>50</v>
      </c>
      <c r="G32" s="21" t="s">
        <v>50</v>
      </c>
      <c r="H32" s="58" t="s">
        <v>50</v>
      </c>
      <c r="I32" s="20" t="s">
        <v>50</v>
      </c>
      <c r="J32" s="20" t="s">
        <v>50</v>
      </c>
      <c r="K32" s="36"/>
      <c r="L32" s="199"/>
      <c r="M32" s="199"/>
      <c r="N32" s="200"/>
      <c r="O32" s="34"/>
      <c r="P32" s="34"/>
      <c r="Q32" s="34"/>
      <c r="R32" s="34"/>
      <c r="S32" s="34"/>
    </row>
    <row r="33" spans="2:19" ht="15" customHeight="1">
      <c r="B33" s="162" t="s">
        <v>35</v>
      </c>
      <c r="C33" s="163" t="s">
        <v>50</v>
      </c>
      <c r="D33" s="163" t="s">
        <v>50</v>
      </c>
      <c r="E33" s="163" t="s">
        <v>50</v>
      </c>
      <c r="F33" s="163" t="s">
        <v>50</v>
      </c>
      <c r="G33" s="164" t="s">
        <v>50</v>
      </c>
      <c r="H33" s="165" t="s">
        <v>50</v>
      </c>
      <c r="I33" s="163" t="s">
        <v>50</v>
      </c>
      <c r="J33" s="163" t="s">
        <v>50</v>
      </c>
      <c r="K33" s="36"/>
      <c r="L33" s="199"/>
      <c r="M33" s="199"/>
      <c r="N33" s="200"/>
      <c r="O33" s="34"/>
      <c r="P33" s="34"/>
      <c r="Q33" s="34"/>
      <c r="R33" s="34"/>
      <c r="S33" s="34"/>
    </row>
    <row r="34" spans="2:19" ht="12.75" customHeight="1">
      <c r="B34" s="198" t="s">
        <v>215</v>
      </c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34"/>
      <c r="N34" s="189"/>
      <c r="O34" s="190"/>
      <c r="P34" s="190"/>
      <c r="Q34" s="34"/>
      <c r="R34" s="34"/>
      <c r="S34" s="34"/>
    </row>
    <row r="35" spans="2:19" ht="12" customHeight="1">
      <c r="B35" s="223" t="s">
        <v>364</v>
      </c>
      <c r="C35" s="223"/>
      <c r="D35" s="223"/>
      <c r="E35" s="223"/>
      <c r="F35" s="223"/>
      <c r="G35" s="223"/>
      <c r="H35" s="223"/>
      <c r="I35" s="223"/>
      <c r="J35" s="223"/>
      <c r="K35" s="38"/>
      <c r="L35" s="36"/>
      <c r="M35" s="33"/>
      <c r="N35" s="189"/>
      <c r="O35" s="190"/>
      <c r="P35" s="190"/>
      <c r="Q35" s="34"/>
      <c r="R35" s="34"/>
      <c r="S35" s="34"/>
    </row>
    <row r="36" spans="2:48" ht="27" customHeight="1">
      <c r="B36" s="223" t="s">
        <v>447</v>
      </c>
      <c r="C36" s="223"/>
      <c r="D36" s="223"/>
      <c r="E36" s="223"/>
      <c r="F36" s="223"/>
      <c r="G36" s="223"/>
      <c r="H36" s="223"/>
      <c r="I36" s="223"/>
      <c r="J36" s="223"/>
      <c r="K36" s="38"/>
      <c r="L36" s="36"/>
      <c r="M36" s="190"/>
      <c r="N36" s="189"/>
      <c r="O36" s="190"/>
      <c r="P36" s="190"/>
      <c r="Q36" s="34"/>
      <c r="R36" s="34"/>
      <c r="S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</row>
    <row r="37" spans="2:48" ht="15" customHeight="1">
      <c r="B37" s="8" t="s">
        <v>51</v>
      </c>
      <c r="M37" s="190"/>
      <c r="N37" s="34"/>
      <c r="O37" s="34"/>
      <c r="P37" s="34"/>
      <c r="Q37" s="34"/>
      <c r="R37" s="34"/>
      <c r="S37" s="34"/>
      <c r="AA37" s="60"/>
      <c r="AB37" s="34"/>
      <c r="AC37" s="34"/>
      <c r="AD37" s="60"/>
      <c r="AE37" s="60"/>
      <c r="AF37" s="60"/>
      <c r="AG37" s="60"/>
      <c r="AH37" s="60"/>
      <c r="AI37" s="60"/>
      <c r="AJ37" s="60"/>
      <c r="AK37" s="60"/>
      <c r="AL37" s="34"/>
      <c r="AM37" s="34"/>
      <c r="AN37" s="8"/>
      <c r="AO37" s="34"/>
      <c r="AP37" s="34"/>
      <c r="AQ37" s="34"/>
      <c r="AR37" s="34"/>
      <c r="AS37" s="34"/>
      <c r="AT37" s="34"/>
      <c r="AU37" s="34"/>
      <c r="AV37" s="34"/>
    </row>
    <row r="38" spans="2:48" ht="15">
      <c r="B38" s="8" t="s">
        <v>52</v>
      </c>
      <c r="M38" s="190"/>
      <c r="AA38" s="8"/>
      <c r="AB38" s="34"/>
      <c r="AC38" s="115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8"/>
      <c r="AO38" s="34"/>
      <c r="AP38" s="34"/>
      <c r="AQ38" s="34"/>
      <c r="AR38" s="34"/>
      <c r="AS38" s="34"/>
      <c r="AT38" s="34"/>
      <c r="AU38" s="34"/>
      <c r="AV38" s="34"/>
    </row>
    <row r="39" spans="2:48" ht="15">
      <c r="B39" s="1" t="s">
        <v>66</v>
      </c>
      <c r="M39" s="34"/>
      <c r="AA39" s="8"/>
      <c r="AB39" s="34"/>
      <c r="AC39" s="115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8"/>
      <c r="AO39" s="34"/>
      <c r="AP39" s="34"/>
      <c r="AQ39" s="34"/>
      <c r="AR39" s="34"/>
      <c r="AS39" s="34"/>
      <c r="AT39" s="34"/>
      <c r="AU39" s="34"/>
      <c r="AV39" s="34"/>
    </row>
    <row r="40" spans="27:48" ht="15">
      <c r="AA40" s="8"/>
      <c r="AB40" s="34"/>
      <c r="AC40" s="115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8"/>
      <c r="AO40" s="34"/>
      <c r="AP40" s="34"/>
      <c r="AQ40" s="34"/>
      <c r="AR40" s="34"/>
      <c r="AS40" s="34"/>
      <c r="AT40" s="34"/>
      <c r="AU40" s="34"/>
      <c r="AV40" s="34"/>
    </row>
    <row r="45" ht="15">
      <c r="A45" s="11" t="s">
        <v>53</v>
      </c>
    </row>
    <row r="46" ht="15">
      <c r="A46" s="1" t="s">
        <v>377</v>
      </c>
    </row>
  </sheetData>
  <mergeCells count="12">
    <mergeCell ref="B36:J36"/>
    <mergeCell ref="B35:J35"/>
    <mergeCell ref="L3:L5"/>
    <mergeCell ref="B2:B5"/>
    <mergeCell ref="C2:J2"/>
    <mergeCell ref="K2:L2"/>
    <mergeCell ref="C3:C5"/>
    <mergeCell ref="K3:K5"/>
    <mergeCell ref="E4:H4"/>
    <mergeCell ref="D3:D5"/>
    <mergeCell ref="I3:I5"/>
    <mergeCell ref="J3:J5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2022-05-17T15:54:02Z</dcterms:modified>
  <cp:category/>
  <cp:version/>
  <cp:contentType/>
  <cp:contentStatus/>
</cp:coreProperties>
</file>