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/>
  <bookViews>
    <workbookView xWindow="65416" yWindow="65416" windowWidth="29040" windowHeight="15720" activeTab="0"/>
  </bookViews>
  <sheets>
    <sheet name="Figure1" sheetId="10" r:id="rId1"/>
    <sheet name="Figure2" sheetId="9" r:id="rId2"/>
    <sheet name="Figure3" sheetId="7" r:id="rId3"/>
    <sheet name="Figure4" sheetId="19" r:id="rId4"/>
    <sheet name="Figure5" sheetId="17" r:id="rId5"/>
    <sheet name="Figure6" sheetId="18" r:id="rId6"/>
  </sheets>
  <definedNames>
    <definedName name="_xlnm.Print_Area" localSheetId="0">'Figure1'!$B$2:$U$59</definedName>
    <definedName name="_xlnm.Print_Area" localSheetId="1">'Figure2'!$B$1:$E$33</definedName>
    <definedName name="_xlnm.Print_Area" localSheetId="4">'Figure5'!$B$1:$E$34</definedName>
    <definedName name="_xlnm.Print_Area" localSheetId="5">'Figure6'!$B$1:$E$35</definedName>
  </definedNames>
  <calcPr calcId="191029"/>
</workbook>
</file>

<file path=xl/sharedStrings.xml><?xml version="1.0" encoding="utf-8"?>
<sst xmlns="http://schemas.openxmlformats.org/spreadsheetml/2006/main" count="201" uniqueCount="97">
  <si>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</si>
  <si>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</si>
  <si>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</si>
  <si>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</si>
  <si>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</si>
  <si>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</si>
  <si>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</si>
  <si>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</si>
  <si>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</si>
  <si>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</si>
  <si>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</si>
  <si>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</si>
  <si>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</si>
  <si>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</si>
  <si>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</si>
  <si>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</si>
  <si>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</si>
  <si>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</si>
  <si>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</si>
  <si>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</si>
  <si>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</si>
  <si>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</si>
  <si>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</si>
  <si>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Switzerland</t>
  </si>
  <si>
    <t>Norway</t>
  </si>
  <si>
    <t>International</t>
  </si>
  <si>
    <t>National</t>
  </si>
  <si>
    <t/>
  </si>
  <si>
    <t>Croatia</t>
  </si>
  <si>
    <t>Czechia</t>
  </si>
  <si>
    <t>(billion passenger-kilometres)</t>
  </si>
  <si>
    <t>North Macedonia</t>
  </si>
  <si>
    <t>Montenegro</t>
  </si>
  <si>
    <t>EU</t>
  </si>
  <si>
    <t>Q1</t>
  </si>
  <si>
    <t>Q2</t>
  </si>
  <si>
    <t>Q3</t>
  </si>
  <si>
    <t>Q4</t>
  </si>
  <si>
    <t>Billion PKM</t>
  </si>
  <si>
    <t>(%, based on passenger-kilometres)</t>
  </si>
  <si>
    <t>(¹) Includes only national transport.</t>
  </si>
  <si>
    <t>EU (¹)</t>
  </si>
  <si>
    <t>(million passengers)</t>
  </si>
  <si>
    <t>(passengers per capita)</t>
  </si>
  <si>
    <t>2015</t>
  </si>
  <si>
    <t>2016</t>
  </si>
  <si>
    <t>2017</t>
  </si>
  <si>
    <t>2018</t>
  </si>
  <si>
    <t>2019</t>
  </si>
  <si>
    <t>2020</t>
  </si>
  <si>
    <t>2021</t>
  </si>
  <si>
    <t>North Macedonia (¹)</t>
  </si>
  <si>
    <t>Estonia (¹)</t>
  </si>
  <si>
    <t>Greece (¹)</t>
  </si>
  <si>
    <t>(¹) No international tansport.</t>
  </si>
  <si>
    <t xml:space="preserve">Türkiye </t>
  </si>
  <si>
    <t>Change rate 2019/2015</t>
  </si>
  <si>
    <t>thousand pkm</t>
  </si>
  <si>
    <r>
      <t>Source:</t>
    </r>
    <r>
      <rPr>
        <sz val="10"/>
        <rFont val="Arial"/>
        <family val="2"/>
      </rPr>
      <t xml:space="preserve"> Eurostat (online data codes: rail_pa_typepas and rail_pa_quartal)</t>
    </r>
  </si>
  <si>
    <r>
      <t>Source:</t>
    </r>
    <r>
      <rPr>
        <sz val="10"/>
        <rFont val="Arial"/>
        <family val="2"/>
      </rPr>
      <t xml:space="preserve"> Eurostat (online data code: rail_pa_typepas)</t>
    </r>
  </si>
  <si>
    <t>2022-2015</t>
  </si>
  <si>
    <t>Change rate 2022/2019</t>
  </si>
  <si>
    <t>Figure 1: Rail passenger transport for main undertakings, EU, 2015-2022</t>
  </si>
  <si>
    <t>Figure 3: Rail passenger transport by type of transport for main undertakings, 2022</t>
  </si>
  <si>
    <t>Change rate 2022/2015</t>
  </si>
  <si>
    <r>
      <t>Source:</t>
    </r>
    <r>
      <rPr>
        <sz val="10"/>
        <rFont val="Arial"/>
        <family val="2"/>
      </rPr>
      <t xml:space="preserve"> Eurostat (online data codes: rail_pa_typepas, rail_pa_quartal and demo_gind)</t>
    </r>
  </si>
  <si>
    <t>2022</t>
  </si>
  <si>
    <t xml:space="preserve">Note: countries are ranked based on 2022 data. Data for Belgium, Hungary and the Netherlands are confidential. Cyprus and Malta have no railways. </t>
  </si>
  <si>
    <t>Note: Cyprus and Malta have no railways. Data are not available for Montenegro and Bosnia and Herzegovina.</t>
  </si>
  <si>
    <t>Poland (¹)</t>
  </si>
  <si>
    <t>(¹) 2019 and 2020 are confidential.</t>
  </si>
  <si>
    <t>Latvia (¹)</t>
  </si>
  <si>
    <t>Lithuania (²)</t>
  </si>
  <si>
    <t>Finland (²)</t>
  </si>
  <si>
    <t>Figure 4: Rail passenger transport for main undertakings, EU, 2015-2022</t>
  </si>
  <si>
    <t>(billion passengers)</t>
  </si>
  <si>
    <t>Figure 5: Rail passenger transport for main undertakings, 2019, 2020 and 2022</t>
  </si>
  <si>
    <t>Figure 2: Rail passenger transport for main undertakings, 2019, 2020 and 2022</t>
  </si>
  <si>
    <t>Note: countries are ranked based on 2022 data. Data for Belgium, Hungary and the Netherlands are confidential. Cyprus and Malta have no railways. Data are not available for Bosnia and Herzegovina.</t>
  </si>
  <si>
    <t>(²) 2019 and 2020 are confidential.</t>
  </si>
  <si>
    <t>2022-2019</t>
  </si>
  <si>
    <t>2022-2020</t>
  </si>
  <si>
    <t>Poland (²)</t>
  </si>
  <si>
    <t>Change rate 2022/2020</t>
  </si>
  <si>
    <t>Türkiye (²)</t>
  </si>
  <si>
    <t>(³) Based on quarterly data.</t>
  </si>
  <si>
    <t>Montenegro (³)</t>
  </si>
  <si>
    <t>(⁴) 2019 and 2020 are not available.</t>
  </si>
  <si>
    <t>Bosnia and Herzegovina (³)(⁴)</t>
  </si>
  <si>
    <t>(²) 2021 data instead of 2022.</t>
  </si>
  <si>
    <t>(³) 2021 data instead of 2022.</t>
  </si>
  <si>
    <t>Türkiye (³)</t>
  </si>
  <si>
    <t>(²) International transport is less than 0.5 %.</t>
  </si>
  <si>
    <t>Portugal (²)</t>
  </si>
  <si>
    <t>(⁴) Number of passengers based on quarterly data. Values: 0.3 in 2019, 0.1 in 2020 and 0.2 in 2022.</t>
  </si>
  <si>
    <t>North Macedonia (⁴)</t>
  </si>
  <si>
    <t>Note: includes only national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</si>
</sst>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0"/>
    <numFmt numFmtId="165" formatCode="#,##0.0"/>
    <numFmt numFmtId="166" formatCode="0.0%"/>
    <numFmt numFmtId="167" formatCode="###0"/>
    <numFmt numFmtId="168" formatCode="#,##0.0_i"/>
    <numFmt numFmtId="169" formatCode="#,##0_i"/>
    <numFmt numFmtId="170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indexed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8"/>
      <color rgb="FF333333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sz val="10"/>
      <name val="Calibri"/>
      <family val="2"/>
    </font>
    <font>
      <b/>
      <sz val="8.5"/>
      <color rgb="FF33333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13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/>
    </border>
    <border>
      <left/>
      <right/>
      <top style="thin">
        <color rgb="FF000000"/>
      </top>
      <bottom/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/>
      <right/>
      <top style="hair">
        <color theme="0" tint="-0.24993999302387238"/>
      </top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3" fillId="0" borderId="0" applyFill="0" applyBorder="0" applyProtection="0">
      <alignment horizontal="right"/>
    </xf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7" fontId="4" fillId="2" borderId="1" xfId="23" applyNumberFormat="1" applyFont="1" applyFill="1" applyBorder="1" applyAlignment="1">
      <alignment horizontal="center" vertical="center"/>
      <protection/>
    </xf>
    <xf numFmtId="0" fontId="7" fillId="0" borderId="0" xfId="23" applyFont="1" applyAlignment="1">
      <alignment horizontal="left"/>
      <protection/>
    </xf>
    <xf numFmtId="0" fontId="1" fillId="0" borderId="0" xfId="23" applyFont="1">
      <alignment/>
      <protection/>
    </xf>
    <xf numFmtId="1" fontId="5" fillId="3" borderId="2" xfId="23" applyNumberFormat="1" applyFont="1" applyFill="1" applyBorder="1" applyAlignment="1">
      <alignment horizontal="center" vertical="center"/>
      <protection/>
    </xf>
    <xf numFmtId="166" fontId="1" fillId="0" borderId="0" xfId="22" applyNumberFormat="1" applyFont="1" applyBorder="1"/>
    <xf numFmtId="9" fontId="1" fillId="0" borderId="0" xfId="22" applyFont="1" applyBorder="1"/>
    <xf numFmtId="164" fontId="1" fillId="4" borderId="1" xfId="0" applyNumberFormat="1" applyFont="1" applyFill="1" applyBorder="1" applyAlignment="1">
      <alignment horizontal="right" vertical="center"/>
    </xf>
    <xf numFmtId="0" fontId="4" fillId="2" borderId="0" xfId="23" applyFont="1" applyFill="1" applyAlignment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164" fontId="1" fillId="4" borderId="0" xfId="23" applyNumberFormat="1" applyFont="1" applyFill="1" applyAlignment="1">
      <alignment horizontal="right" vertical="center"/>
      <protection/>
    </xf>
    <xf numFmtId="1" fontId="1" fillId="4" borderId="1" xfId="23" applyNumberFormat="1" applyFont="1" applyFill="1" applyBorder="1" applyAlignment="1">
      <alignment horizontal="right" vertical="center"/>
      <protection/>
    </xf>
    <xf numFmtId="0" fontId="1" fillId="0" borderId="3" xfId="23" applyFont="1" applyBorder="1">
      <alignment/>
      <protection/>
    </xf>
    <xf numFmtId="0" fontId="5" fillId="0" borderId="0" xfId="23" applyFont="1" applyAlignment="1">
      <alignment horizontal="left" vertical="center"/>
      <protection/>
    </xf>
    <xf numFmtId="165" fontId="5" fillId="0" borderId="4" xfId="23" applyNumberFormat="1" applyFont="1" applyBorder="1" applyAlignment="1">
      <alignment horizontal="right" vertical="center"/>
      <protection/>
    </xf>
    <xf numFmtId="165" fontId="5" fillId="0" borderId="5" xfId="23" applyNumberFormat="1" applyFont="1" applyBorder="1" applyAlignment="1">
      <alignment horizontal="right" vertical="center"/>
      <protection/>
    </xf>
    <xf numFmtId="4" fontId="1" fillId="0" borderId="0" xfId="22" applyNumberFormat="1" applyFont="1" applyBorder="1"/>
    <xf numFmtId="165" fontId="1" fillId="5" borderId="0" xfId="22" applyNumberFormat="1" applyFont="1" applyFill="1" applyBorder="1"/>
    <xf numFmtId="165" fontId="1" fillId="0" borderId="0" xfId="22" applyNumberFormat="1" applyFont="1" applyBorder="1"/>
    <xf numFmtId="165" fontId="1" fillId="0" borderId="0" xfId="22" applyNumberFormat="1" applyFont="1" applyFill="1" applyBorder="1"/>
    <xf numFmtId="166" fontId="5" fillId="0" borderId="6" xfId="22" applyNumberFormat="1" applyFont="1" applyFill="1" applyBorder="1" applyAlignment="1">
      <alignment horizontal="right" vertical="center"/>
    </xf>
    <xf numFmtId="166" fontId="5" fillId="5" borderId="6" xfId="22" applyNumberFormat="1" applyFont="1" applyFill="1" applyBorder="1" applyAlignment="1">
      <alignment horizontal="right" vertical="center"/>
    </xf>
    <xf numFmtId="170" fontId="1" fillId="0" borderId="0" xfId="23" applyNumberFormat="1" applyFont="1">
      <alignment/>
      <protection/>
    </xf>
    <xf numFmtId="166" fontId="1" fillId="5" borderId="0" xfId="22" applyNumberFormat="1" applyFont="1" applyFill="1" applyBorder="1"/>
    <xf numFmtId="166" fontId="5" fillId="0" borderId="0" xfId="22" applyNumberFormat="1" applyFont="1" applyBorder="1"/>
    <xf numFmtId="0" fontId="1" fillId="0" borderId="0" xfId="23" applyFont="1" applyAlignment="1">
      <alignment horizontal="left"/>
      <protection/>
    </xf>
    <xf numFmtId="0" fontId="9" fillId="0" borderId="0" xfId="23" applyFont="1">
      <alignment/>
      <protection/>
    </xf>
    <xf numFmtId="0" fontId="1" fillId="6" borderId="0" xfId="23" applyFont="1" applyFill="1">
      <alignment/>
      <protection/>
    </xf>
    <xf numFmtId="0" fontId="5" fillId="0" borderId="0" xfId="23" applyFont="1">
      <alignment/>
      <protection/>
    </xf>
    <xf numFmtId="0" fontId="1" fillId="0" borderId="0" xfId="24">
      <alignment/>
      <protection/>
    </xf>
    <xf numFmtId="0" fontId="1" fillId="0" borderId="0" xfId="24" applyAlignment="1">
      <alignment horizontal="left"/>
      <protection/>
    </xf>
    <xf numFmtId="0" fontId="5" fillId="7" borderId="7" xfId="23" applyFont="1" applyFill="1" applyBorder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" fillId="0" borderId="8" xfId="23" applyFont="1" applyBorder="1">
      <alignment/>
      <protection/>
    </xf>
    <xf numFmtId="169" fontId="5" fillId="0" borderId="9" xfId="25" applyNumberFormat="1" applyFont="1" applyFill="1" applyBorder="1" applyAlignment="1">
      <alignment horizontal="right"/>
    </xf>
    <xf numFmtId="169" fontId="1" fillId="0" borderId="8" xfId="25" applyNumberFormat="1" applyFont="1" applyFill="1" applyBorder="1" applyAlignment="1">
      <alignment horizontal="right"/>
    </xf>
    <xf numFmtId="166" fontId="1" fillId="7" borderId="0" xfId="15" applyNumberFormat="1" applyFont="1" applyFill="1" applyBorder="1" applyAlignment="1">
      <alignment horizontal="right"/>
    </xf>
    <xf numFmtId="0" fontId="1" fillId="0" borderId="10" xfId="23" applyFont="1" applyBorder="1">
      <alignment/>
      <protection/>
    </xf>
    <xf numFmtId="169" fontId="5" fillId="0" borderId="11" xfId="25" applyNumberFormat="1" applyFont="1" applyFill="1" applyBorder="1" applyAlignment="1">
      <alignment horizontal="right"/>
    </xf>
    <xf numFmtId="166" fontId="1" fillId="6" borderId="0" xfId="15" applyNumberFormat="1" applyFont="1" applyFill="1" applyBorder="1" applyAlignment="1">
      <alignment horizontal="right"/>
    </xf>
    <xf numFmtId="169" fontId="5" fillId="6" borderId="0" xfId="25" applyNumberFormat="1" applyFont="1" applyFill="1" applyBorder="1" applyAlignment="1">
      <alignment horizontal="right"/>
    </xf>
    <xf numFmtId="0" fontId="1" fillId="6" borderId="10" xfId="23" applyFont="1" applyFill="1" applyBorder="1">
      <alignment/>
      <protection/>
    </xf>
    <xf numFmtId="169" fontId="5" fillId="6" borderId="11" xfId="25" applyNumberFormat="1" applyFont="1" applyFill="1" applyBorder="1" applyAlignment="1">
      <alignment horizontal="right"/>
    </xf>
    <xf numFmtId="169" fontId="1" fillId="6" borderId="8" xfId="25" applyNumberFormat="1" applyFont="1" applyFill="1" applyBorder="1" applyAlignment="1">
      <alignment horizontal="right"/>
    </xf>
    <xf numFmtId="0" fontId="1" fillId="6" borderId="10" xfId="23" applyFont="1" applyFill="1" applyBorder="1" applyAlignment="1">
      <alignment horizontal="left"/>
      <protection/>
    </xf>
    <xf numFmtId="169" fontId="5" fillId="6" borderId="11" xfId="25" applyNumberFormat="1" applyFont="1" applyFill="1" applyBorder="1" applyAlignment="1">
      <alignment horizontal="right" vertical="center"/>
    </xf>
    <xf numFmtId="169" fontId="1" fillId="6" borderId="8" xfId="25" applyNumberFormat="1" applyFont="1" applyFill="1" applyBorder="1" applyAlignment="1">
      <alignment horizontal="right" vertical="center"/>
    </xf>
    <xf numFmtId="169" fontId="5" fillId="6" borderId="0" xfId="25" applyNumberFormat="1" applyFont="1" applyFill="1" applyBorder="1" applyAlignment="1">
      <alignment horizontal="right" vertical="center"/>
    </xf>
    <xf numFmtId="0" fontId="1" fillId="6" borderId="0" xfId="23" applyFont="1" applyFill="1" quotePrefix="1">
      <alignment/>
      <protection/>
    </xf>
    <xf numFmtId="0" fontId="1" fillId="6" borderId="0" xfId="23" applyFont="1" applyFill="1" applyAlignment="1">
      <alignment horizontal="left"/>
      <protection/>
    </xf>
    <xf numFmtId="0" fontId="6" fillId="0" borderId="0" xfId="0" applyFont="1"/>
    <xf numFmtId="0" fontId="10" fillId="0" borderId="12" xfId="0" applyFont="1" applyBorder="1"/>
    <xf numFmtId="164" fontId="1" fillId="0" borderId="1" xfId="0" applyNumberFormat="1" applyFont="1" applyBorder="1" applyAlignment="1">
      <alignment horizontal="right" vertical="center"/>
    </xf>
    <xf numFmtId="0" fontId="10" fillId="0" borderId="13" xfId="0" applyFont="1" applyBorder="1"/>
    <xf numFmtId="0" fontId="10" fillId="0" borderId="14" xfId="0" applyFont="1" applyBorder="1"/>
    <xf numFmtId="0" fontId="10" fillId="8" borderId="12" xfId="0" applyFont="1" applyFill="1" applyBorder="1"/>
    <xf numFmtId="0" fontId="10" fillId="8" borderId="14" xfId="0" applyFont="1" applyFill="1" applyBorder="1"/>
    <xf numFmtId="0" fontId="10" fillId="8" borderId="0" xfId="0" applyFont="1" applyFill="1" applyAlignment="1">
      <alignment horizontal="left" vertical="center" wrapText="1" shrinkToFit="1"/>
    </xf>
    <xf numFmtId="164" fontId="1" fillId="4" borderId="0" xfId="0" applyNumberFormat="1" applyFont="1" applyFill="1" applyAlignment="1">
      <alignment horizontal="right" vertical="center"/>
    </xf>
    <xf numFmtId="0" fontId="1" fillId="6" borderId="0" xfId="0" applyFont="1" applyFill="1" quotePrefix="1"/>
    <xf numFmtId="0" fontId="9" fillId="0" borderId="0" xfId="0" applyFont="1"/>
    <xf numFmtId="170" fontId="6" fillId="0" borderId="0" xfId="15" applyNumberFormat="1" applyFont="1"/>
    <xf numFmtId="170" fontId="6" fillId="0" borderId="0" xfId="0" applyNumberFormat="1" applyFont="1"/>
    <xf numFmtId="9" fontId="6" fillId="0" borderId="0" xfId="15" applyFont="1"/>
    <xf numFmtId="164" fontId="6" fillId="0" borderId="0" xfId="0" applyNumberFormat="1" applyFont="1"/>
    <xf numFmtId="0" fontId="11" fillId="0" borderId="0" xfId="0" applyFont="1" applyAlignment="1">
      <alignment horizontal="left"/>
    </xf>
    <xf numFmtId="167" fontId="5" fillId="7" borderId="7" xfId="23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2" fillId="0" borderId="0" xfId="24" applyFont="1">
      <alignment/>
      <protection/>
    </xf>
    <xf numFmtId="164" fontId="14" fillId="9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0" xfId="23" applyFont="1" applyFill="1">
      <alignment/>
      <protection/>
    </xf>
    <xf numFmtId="0" fontId="10" fillId="0" borderId="0" xfId="0" applyFont="1"/>
    <xf numFmtId="164" fontId="1" fillId="0" borderId="0" xfId="0" applyNumberFormat="1" applyFont="1" applyAlignment="1">
      <alignment horizontal="right" vertical="center"/>
    </xf>
    <xf numFmtId="166" fontId="0" fillId="0" borderId="0" xfId="15" applyNumberFormat="1" applyFont="1"/>
    <xf numFmtId="168" fontId="5" fillId="6" borderId="11" xfId="25" applyFont="1" applyFill="1" applyBorder="1" applyAlignment="1">
      <alignment horizontal="right"/>
    </xf>
    <xf numFmtId="168" fontId="1" fillId="0" borderId="0" xfId="24" applyNumberFormat="1" applyAlignment="1">
      <alignment horizontal="right"/>
      <protection/>
    </xf>
    <xf numFmtId="168" fontId="1" fillId="0" borderId="0" xfId="23" applyNumberFormat="1" applyFont="1" applyAlignment="1">
      <alignment horizontal="right"/>
      <protection/>
    </xf>
    <xf numFmtId="168" fontId="5" fillId="0" borderId="9" xfId="25" applyFont="1" applyFill="1" applyBorder="1" applyAlignment="1">
      <alignment horizontal="right"/>
    </xf>
    <xf numFmtId="168" fontId="1" fillId="0" borderId="8" xfId="25" applyFont="1" applyFill="1" applyBorder="1" applyAlignment="1">
      <alignment horizontal="right"/>
    </xf>
    <xf numFmtId="168" fontId="5" fillId="0" borderId="11" xfId="25" applyFont="1" applyFill="1" applyBorder="1" applyAlignment="1">
      <alignment horizontal="right"/>
    </xf>
    <xf numFmtId="168" fontId="1" fillId="6" borderId="8" xfId="25" applyFont="1" applyFill="1" applyBorder="1" applyAlignment="1">
      <alignment horizontal="right"/>
    </xf>
    <xf numFmtId="168" fontId="5" fillId="6" borderId="11" xfId="25" applyFont="1" applyFill="1" applyBorder="1" applyAlignment="1">
      <alignment horizontal="right" vertical="center"/>
    </xf>
    <xf numFmtId="168" fontId="1" fillId="6" borderId="8" xfId="25" applyFont="1" applyFill="1" applyBorder="1" applyAlignment="1">
      <alignment horizontal="right" vertical="center"/>
    </xf>
    <xf numFmtId="170" fontId="1" fillId="4" borderId="15" xfId="23" applyNumberFormat="1" applyFont="1" applyFill="1" applyBorder="1" applyAlignment="1">
      <alignment horizontal="center" vertical="center"/>
      <protection/>
    </xf>
    <xf numFmtId="170" fontId="1" fillId="4" borderId="3" xfId="23" applyNumberFormat="1" applyFont="1" applyFill="1" applyBorder="1" applyAlignment="1">
      <alignment horizontal="center" vertical="center"/>
      <protection/>
    </xf>
    <xf numFmtId="170" fontId="1" fillId="4" borderId="16" xfId="23" applyNumberFormat="1" applyFont="1" applyFill="1" applyBorder="1" applyAlignment="1">
      <alignment horizontal="center" vertical="center"/>
      <protection/>
    </xf>
    <xf numFmtId="0" fontId="12" fillId="0" borderId="0" xfId="24" applyFont="1" applyAlignment="1">
      <alignment horizontal="lef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Percent 2" xfId="22"/>
    <cellStyle name="Normal 3" xfId="23"/>
    <cellStyle name="Normal 13" xfId="24"/>
    <cellStyle name="NumberCellStyle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75"/>
          <c:y val="0.1065"/>
          <c:w val="0.84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025"/>
                  <c:y val="-0.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+0.0&quot; &quot;%;\-0.0&quot; &quot;%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&quot; &quot;%;\+0.0&quot; &quot;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Figure1!$J$5</c:f>
              <c:numCache/>
            </c:numRef>
          </c:yVal>
          <c:smooth val="0"/>
        </c:ser>
        <c:axId val="47015938"/>
        <c:axId val="9611411"/>
      </c:scatterChart>
      <c:valAx>
        <c:axId val="47015938"/>
        <c:scaling>
          <c:orientation val="minMax"/>
        </c:scaling>
        <c:axPos val="b"/>
        <c:delete val="1"/>
        <c:majorTickMark val="out"/>
        <c:minorTickMark val="none"/>
        <c:tickLblPos val="nextTo"/>
        <c:crossAx val="9611411"/>
        <c:crosses val="autoZero"/>
        <c:crossBetween val="midCat"/>
        <c:dispUnits/>
      </c:valAx>
      <c:valAx>
        <c:axId val="9611411"/>
        <c:scaling>
          <c:orientation val="minMax"/>
        </c:scaling>
        <c:axPos val="l"/>
        <c:delete val="1"/>
        <c:majorTickMark val="out"/>
        <c:minorTickMark val="none"/>
        <c:tickLblPos val="nextTo"/>
        <c:crossAx val="4701593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5875"/>
          <c:w val="0.932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Figure4!$B$45:$I$45</c:f>
              <c:strCache/>
            </c:strRef>
          </c:cat>
          <c:val>
            <c:numRef>
              <c:f>Figure4!$B$46:$I$46</c:f>
              <c:numCache/>
            </c:numRef>
          </c:val>
        </c:ser>
        <c:axId val="43075004"/>
        <c:axId val="57467549"/>
      </c:barChart>
      <c:catAx>
        <c:axId val="430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67549"/>
        <c:crosses val="autoZero"/>
        <c:auto val="1"/>
        <c:lblOffset val="100"/>
        <c:noMultiLvlLbl val="0"/>
      </c:catAx>
      <c:valAx>
        <c:axId val="574675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430750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75"/>
          <c:y val="0.1065"/>
          <c:w val="0.84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025"/>
                  <c:y val="-0.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+0.0&quot; &quot;%;\-0.0&quot; &quot;%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&quot; &quot;%;\+0.0&quot; &quot;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Figure4!$I$48</c:f>
              <c:numCache/>
            </c:numRef>
          </c:yVal>
          <c:smooth val="0"/>
        </c:ser>
        <c:axId val="34381510"/>
        <c:axId val="26822263"/>
      </c:scatterChart>
      <c:valAx>
        <c:axId val="34381510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2263"/>
        <c:crosses val="autoZero"/>
        <c:crossBetween val="midCat"/>
        <c:dispUnits/>
      </c:valAx>
      <c:valAx>
        <c:axId val="26822263"/>
        <c:scaling>
          <c:orientation val="minMax"/>
        </c:scaling>
        <c:axPos val="l"/>
        <c:delete val="1"/>
        <c:majorTickMark val="out"/>
        <c:minorTickMark val="none"/>
        <c:tickLblPos val="nextTo"/>
        <c:crossAx val="3438151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Rail passenger transport for main undertakings, EU, 2015-2022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(billion passengers)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11868144"/>
        <c:axId val="61068145"/>
      </c:barChart>
      <c:catAx>
        <c:axId val="11868144"/>
        <c:scaling>
          <c:orientation val="minMax"/>
        </c:scaling>
        <c:axPos val="b"/>
        <c:delete val="1"/>
        <c:majorTickMark val="out"/>
        <c:minorTickMark val="none"/>
        <c:tickLblPos val="nextTo"/>
        <c:crossAx val="61068145"/>
        <c:crosses val="autoZero"/>
        <c:auto val="1"/>
        <c:lblOffset val="100"/>
        <c:noMultiLvlLbl val="0"/>
      </c:catAx>
      <c:valAx>
        <c:axId val="61068145"/>
        <c:scaling>
          <c:orientation val="minMax"/>
        </c:scaling>
        <c:axPos val="l"/>
        <c:delete val="1"/>
        <c:majorTickMark val="out"/>
        <c:minorTickMark val="none"/>
        <c:tickLblPos val="nextTo"/>
        <c:crossAx val="118681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75"/>
          <c:w val="0.895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Figure5!$B$5:$B$34</c:f>
              <c:strCache/>
            </c:strRef>
          </c:cat>
          <c:val>
            <c:numRef>
              <c:f>Figure5!$C$5:$C$34</c:f>
              <c:numCache/>
            </c:numRef>
          </c:val>
        </c:ser>
        <c:ser>
          <c:idx val="1"/>
          <c:order val="1"/>
          <c:tx>
            <c:strRef>
              <c:f>Figure5!$D$4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Figure5!$B$5:$B$34</c:f>
              <c:strCache/>
            </c:strRef>
          </c:cat>
          <c:val>
            <c:numRef>
              <c:f>Figure5!$D$5:$D$34</c:f>
              <c:numCache/>
            </c:numRef>
          </c:val>
        </c:ser>
        <c:ser>
          <c:idx val="2"/>
          <c:order val="2"/>
          <c:tx>
            <c:strRef>
              <c:f>Figure5!$E$4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Figure5!$B$5:$B$34</c:f>
              <c:strCache/>
            </c:strRef>
          </c:cat>
          <c:val>
            <c:numRef>
              <c:f>Figure5!$E$5:$E$34</c:f>
              <c:numCache/>
            </c:numRef>
          </c:val>
        </c:ser>
        <c:overlap val="-27"/>
        <c:axId val="28789562"/>
        <c:axId val="21263243"/>
      </c:barChart>
      <c:catAx>
        <c:axId val="2878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3243"/>
        <c:crosses val="autoZero"/>
        <c:auto val="1"/>
        <c:lblOffset val="100"/>
        <c:noMultiLvlLbl val="0"/>
      </c:catAx>
      <c:valAx>
        <c:axId val="212632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7895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75"/>
          <c:w val="0.895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Figure5!$B$15:$B$26</c:f>
              <c:strCache/>
            </c:strRef>
          </c:cat>
          <c:val>
            <c:numRef>
              <c:f>Figure5!$C$15:$C$26</c:f>
              <c:numCache/>
            </c:numRef>
          </c:val>
        </c:ser>
        <c:ser>
          <c:idx val="1"/>
          <c:order val="1"/>
          <c:tx>
            <c:strRef>
              <c:f>Figure5!$D$4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Figure5!$B$15:$B$26</c:f>
              <c:strCache/>
            </c:strRef>
          </c:cat>
          <c:val>
            <c:numRef>
              <c:f>Figure5!$D$15:$D$26</c:f>
              <c:numCache/>
            </c:numRef>
          </c:val>
        </c:ser>
        <c:ser>
          <c:idx val="2"/>
          <c:order val="2"/>
          <c:tx>
            <c:strRef>
              <c:f>Figure5!$E$4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Figure5!$B$15:$B$26</c:f>
              <c:strCache/>
            </c:strRef>
          </c:cat>
          <c:val>
            <c:numRef>
              <c:f>Figure5!$E$15:$E$26</c:f>
              <c:numCache/>
            </c:numRef>
          </c:val>
        </c:ser>
        <c:overlap val="-27"/>
        <c:axId val="8712868"/>
        <c:axId val="32059589"/>
      </c:barChart>
      <c:catAx>
        <c:axId val="871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9589"/>
        <c:crosses val="autoZero"/>
        <c:auto val="1"/>
        <c:lblOffset val="100"/>
        <c:noMultiLvlLbl val="0"/>
      </c:catAx>
      <c:valAx>
        <c:axId val="320595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71286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"/>
          <c:y val="0.03975"/>
          <c:w val="0.562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Figure5!$B$32:$B$34</c:f>
              <c:strCache/>
            </c:strRef>
          </c:cat>
          <c:val>
            <c:numRef>
              <c:f>Figure5!$C$32:$C$34</c:f>
              <c:numCache/>
            </c:numRef>
          </c:val>
        </c:ser>
        <c:ser>
          <c:idx val="1"/>
          <c:order val="1"/>
          <c:tx>
            <c:strRef>
              <c:f>Figure5!$D$4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Figure5!$B$32:$B$34</c:f>
              <c:strCache/>
            </c:strRef>
          </c:cat>
          <c:val>
            <c:numRef>
              <c:f>Figure5!$D$32:$D$34</c:f>
              <c:numCache/>
            </c:numRef>
          </c:val>
        </c:ser>
        <c:ser>
          <c:idx val="2"/>
          <c:order val="2"/>
          <c:tx>
            <c:strRef>
              <c:f>Figure5!$E$4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Figure5!$B$32:$B$34</c:f>
              <c:strCache/>
            </c:strRef>
          </c:cat>
          <c:val>
            <c:numRef>
              <c:f>Figure5!$E$32:$E$34</c:f>
              <c:numCache/>
            </c:numRef>
          </c:val>
        </c:ser>
        <c:overlap val="-27"/>
        <c:axId val="58648622"/>
        <c:axId val="53490975"/>
      </c:barChart>
      <c:catAx>
        <c:axId val="58648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0975"/>
        <c:crosses val="autoZero"/>
        <c:auto val="1"/>
        <c:lblOffset val="100"/>
        <c:noMultiLvlLbl val="0"/>
      </c:catAx>
      <c:valAx>
        <c:axId val="534909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86486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Rail passenger transport for main undertakings, 2019, 2020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passengers)</a:t>
            </a:r>
          </a:p>
        </c:rich>
      </c:tx>
      <c:layout>
        <c:manualLayout>
          <c:xMode val="edge"/>
          <c:yMode val="edge"/>
          <c:x val="0.004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Figure5!$B$1</c:f>
              <c:numCache/>
            </c:numRef>
          </c:cat>
          <c:val>
            <c:numRef>
              <c:f>Figure5!$B$2</c:f>
              <c:numCache/>
            </c:numRef>
          </c:val>
        </c:ser>
        <c:axId val="12527064"/>
        <c:axId val="42060441"/>
      </c:barChart>
      <c:catAx>
        <c:axId val="12527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2060441"/>
        <c:crosses val="autoZero"/>
        <c:auto val="1"/>
        <c:lblOffset val="100"/>
        <c:noMultiLvlLbl val="0"/>
      </c:catAx>
      <c:valAx>
        <c:axId val="42060441"/>
        <c:scaling>
          <c:orientation val="minMax"/>
        </c:scaling>
        <c:axPos val="l"/>
        <c:delete val="1"/>
        <c:majorTickMark val="out"/>
        <c:minorTickMark val="none"/>
        <c:tickLblPos val="nextTo"/>
        <c:crossAx val="125270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passenger transport for main undertakings, 2019, 2020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(passengers per capita)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75"/>
          <c:w val="0.97075"/>
          <c:h val="0.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Figure6!$C$4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Figure6!$B$5:$B$35</c:f>
              <c:strCache/>
            </c:strRef>
          </c:cat>
          <c:val>
            <c:numRef>
              <c:f>Figure6!$C$5:$C$35</c:f>
              <c:numCache/>
            </c:numRef>
          </c:val>
        </c:ser>
        <c:ser>
          <c:idx val="1"/>
          <c:order val="1"/>
          <c:tx>
            <c:strRef>
              <c:f>Figure6!$D$4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Figure6!$B$5:$B$35</c:f>
              <c:strCache/>
            </c:strRef>
          </c:cat>
          <c:val>
            <c:numRef>
              <c:f>Figure6!$D$5:$D$35</c:f>
              <c:numCache/>
            </c:numRef>
          </c:val>
        </c:ser>
        <c:ser>
          <c:idx val="2"/>
          <c:order val="2"/>
          <c:tx>
            <c:strRef>
              <c:f>Figure6!$E$4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Figure6!$B$5:$B$35</c:f>
              <c:strCache/>
            </c:strRef>
          </c:cat>
          <c:val>
            <c:numRef>
              <c:f>Figure6!$E$5:$E$35</c:f>
              <c:numCache/>
            </c:numRef>
          </c:val>
        </c:ser>
        <c:overlap val="-25"/>
        <c:axId val="50513314"/>
        <c:axId val="63593267"/>
      </c:barChart>
      <c:catAx>
        <c:axId val="505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3267"/>
        <c:crosses val="autoZero"/>
        <c:auto val="1"/>
        <c:lblOffset val="100"/>
        <c:noMultiLvlLbl val="0"/>
      </c:catAx>
      <c:valAx>
        <c:axId val="635932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5133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3275"/>
          <c:w val="0.186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6025"/>
          <c:w val="0.93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Figure1!$B$4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Figure1!$C$3:$J$3</c:f>
              <c:numCache/>
            </c:numRef>
          </c:cat>
          <c:val>
            <c:numRef>
              <c:f>Figure1!$C$4:$J$4</c:f>
              <c:numCache/>
            </c:numRef>
          </c:val>
          <c:smooth val="0"/>
        </c:ser>
        <c:marker val="1"/>
        <c:axId val="30544364"/>
        <c:axId val="15146061"/>
      </c:lineChart>
      <c:catAx>
        <c:axId val="30544364"/>
        <c:scaling>
          <c:orientation val="minMax"/>
        </c:scaling>
        <c:axPos val="b"/>
        <c:delete val="0"/>
        <c:numFmt formatCode="#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6061"/>
        <c:crosses val="autoZero"/>
        <c:auto val="1"/>
        <c:lblOffset val="100"/>
        <c:tickLblSkip val="1"/>
        <c:noMultiLvlLbl val="0"/>
      </c:catAx>
      <c:valAx>
        <c:axId val="15146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5443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224"/>
          <c:w val="0.89475"/>
          <c:h val="0.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D3C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Figure1!$Y$2:$AF$3</c:f>
              <c:multiLvlStrCache/>
            </c:multiLvlStrRef>
          </c:cat>
          <c:val>
            <c:numRef>
              <c:f>Figure1!$Y$4:$AF$4</c:f>
              <c:numCache/>
            </c:numRef>
          </c:val>
        </c:ser>
        <c:axId val="31920630"/>
        <c:axId val="48504615"/>
      </c:barChart>
      <c:catAx>
        <c:axId val="3192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504615"/>
        <c:crosses val="autoZero"/>
        <c:auto val="1"/>
        <c:lblOffset val="100"/>
        <c:tickLblSkip val="1"/>
        <c:noMultiLvlLbl val="0"/>
      </c:catAx>
      <c:valAx>
        <c:axId val="48504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920630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Rail passenger transport for main undertakings, EU, 2015-2022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(billion passenger-kilometres)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Figure1!$B$1</c:f>
              <c:numCache/>
            </c:numRef>
          </c:cat>
          <c:val>
            <c:numRef>
              <c:f>Figure1!$B$2</c:f>
              <c:numCache/>
            </c:numRef>
          </c:val>
        </c:ser>
        <c:axId val="51175968"/>
        <c:axId val="44858145"/>
      </c:barChart>
      <c:catAx>
        <c:axId val="51175968"/>
        <c:scaling>
          <c:orientation val="minMax"/>
        </c:scaling>
        <c:axPos val="b"/>
        <c:delete val="1"/>
        <c:majorTickMark val="out"/>
        <c:minorTickMark val="none"/>
        <c:tickLblPos val="nextTo"/>
        <c:crossAx val="44858145"/>
        <c:crosses val="autoZero"/>
        <c:auto val="1"/>
        <c:lblOffset val="100"/>
        <c:noMultiLvlLbl val="0"/>
      </c:catAx>
      <c:valAx>
        <c:axId val="44858145"/>
        <c:scaling>
          <c:orientation val="minMax"/>
        </c:scaling>
        <c:axPos val="l"/>
        <c:delete val="1"/>
        <c:majorTickMark val="out"/>
        <c:minorTickMark val="none"/>
        <c:tickLblPos val="nextTo"/>
        <c:crossAx val="511759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75"/>
          <c:w val="0.895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Figure2!$B$5:$B$34</c:f>
              <c:strCache/>
            </c:strRef>
          </c:cat>
          <c:val>
            <c:numRef>
              <c:f>Figure2!$C$5:$C$34</c:f>
              <c:numCache/>
            </c:numRef>
          </c:val>
        </c:ser>
        <c:ser>
          <c:idx val="1"/>
          <c:order val="1"/>
          <c:tx>
            <c:strRef>
              <c:f>Figure2!$D$4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Figure2!$B$5:$B$34</c:f>
              <c:strCache/>
            </c:strRef>
          </c:cat>
          <c:val>
            <c:numRef>
              <c:f>Figure2!$D$5:$D$34</c:f>
              <c:numCache/>
            </c:numRef>
          </c:val>
        </c:ser>
        <c:ser>
          <c:idx val="2"/>
          <c:order val="2"/>
          <c:tx>
            <c:strRef>
              <c:f>Figure2!$E$4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Figure2!$B$5:$B$34</c:f>
              <c:strCache/>
            </c:strRef>
          </c:cat>
          <c:val>
            <c:numRef>
              <c:f>Figure2!$E$5:$E$34</c:f>
              <c:numCache/>
            </c:numRef>
          </c:val>
        </c:ser>
        <c:overlap val="-27"/>
        <c:axId val="53419114"/>
        <c:axId val="7281211"/>
      </c:barChart>
      <c:catAx>
        <c:axId val="534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1211"/>
        <c:crosses val="autoZero"/>
        <c:auto val="1"/>
        <c:lblOffset val="100"/>
        <c:noMultiLvlLbl val="0"/>
      </c:catAx>
      <c:valAx>
        <c:axId val="7281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419114"/>
        <c:crosses val="autoZero"/>
        <c:crossBetween val="between"/>
        <c:dispUnits>
          <c:builtInUnit val="thousands"/>
        </c:dispUnits>
        <c:majorUnit val="1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75"/>
          <c:w val="0.895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Figure2!$B$17:$B$25</c:f>
              <c:strCache/>
            </c:strRef>
          </c:cat>
          <c:val>
            <c:numRef>
              <c:f>Figure2!$C$17:$C$25</c:f>
              <c:numCache/>
            </c:numRef>
          </c:val>
        </c:ser>
        <c:ser>
          <c:idx val="1"/>
          <c:order val="1"/>
          <c:tx>
            <c:strRef>
              <c:f>Figure2!$D$4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Figure2!$B$17:$B$25</c:f>
              <c:strCache/>
            </c:strRef>
          </c:cat>
          <c:val>
            <c:numRef>
              <c:f>Figure2!$D$17:$D$25</c:f>
              <c:numCache/>
            </c:numRef>
          </c:val>
        </c:ser>
        <c:ser>
          <c:idx val="2"/>
          <c:order val="2"/>
          <c:tx>
            <c:strRef>
              <c:f>Figure2!$E$4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Figure2!$B$17:$B$25</c:f>
              <c:strCache/>
            </c:strRef>
          </c:cat>
          <c:val>
            <c:numRef>
              <c:f>Figure2!$E$17:$E$25</c:f>
              <c:numCache/>
            </c:numRef>
          </c:val>
        </c:ser>
        <c:overlap val="-27"/>
        <c:axId val="61766356"/>
        <c:axId val="12650101"/>
      </c:barChart>
      <c:catAx>
        <c:axId val="6176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50101"/>
        <c:crosses val="autoZero"/>
        <c:auto val="1"/>
        <c:lblOffset val="100"/>
        <c:noMultiLvlLbl val="0"/>
      </c:catAx>
      <c:valAx>
        <c:axId val="126501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766356"/>
        <c:crosses val="autoZero"/>
        <c:crossBetween val="between"/>
        <c:dispUnits>
          <c:builtInUnit val="thousands"/>
        </c:dispUnits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75"/>
          <c:w val="0.615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Figure2!$B$32:$B$34</c:f>
              <c:strCache/>
            </c:strRef>
          </c:cat>
          <c:val>
            <c:numRef>
              <c:f>Figure2!$C$32:$C$34</c:f>
              <c:numCache/>
            </c:numRef>
          </c:val>
        </c:ser>
        <c:ser>
          <c:idx val="1"/>
          <c:order val="1"/>
          <c:tx>
            <c:strRef>
              <c:f>Figure2!$D$4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Figure2!$B$32:$B$34</c:f>
              <c:strCache/>
            </c:strRef>
          </c:cat>
          <c:val>
            <c:numRef>
              <c:f>Figure2!$D$32:$D$34</c:f>
              <c:numCache/>
            </c:numRef>
          </c:val>
        </c:ser>
        <c:ser>
          <c:idx val="2"/>
          <c:order val="2"/>
          <c:tx>
            <c:strRef>
              <c:f>Figure2!$E$4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Figure2!$B$32:$B$34</c:f>
              <c:strCache/>
            </c:strRef>
          </c:cat>
          <c:val>
            <c:numRef>
              <c:f>Figure2!$E$32:$E$34</c:f>
              <c:numCache/>
            </c:numRef>
          </c:val>
        </c:ser>
        <c:overlap val="-27"/>
        <c:axId val="51042142"/>
        <c:axId val="35088847"/>
      </c:barChart>
      <c:catAx>
        <c:axId val="5104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8847"/>
        <c:crosses val="autoZero"/>
        <c:auto val="1"/>
        <c:lblOffset val="100"/>
        <c:noMultiLvlLbl val="0"/>
      </c:catAx>
      <c:valAx>
        <c:axId val="350888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4214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Rail passenger transport for main undertakings, 2019, 2020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(billion passenger-kilometres)</a:t>
            </a:r>
          </a:p>
        </c:rich>
      </c:tx>
      <c:layout>
        <c:manualLayout>
          <c:xMode val="edge"/>
          <c:yMode val="edge"/>
          <c:x val="0.00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Figure2!$B$1</c:f>
              <c:numCache/>
            </c:numRef>
          </c:cat>
          <c:val>
            <c:numRef>
              <c:f>Figure2!$B$2</c:f>
              <c:numCache/>
            </c:numRef>
          </c:val>
        </c:ser>
        <c:axId val="11349000"/>
        <c:axId val="23170633"/>
      </c:barChart>
      <c:catAx>
        <c:axId val="1134900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70633"/>
        <c:crosses val="autoZero"/>
        <c:auto val="1"/>
        <c:lblOffset val="100"/>
        <c:noMultiLvlLbl val="0"/>
      </c:catAx>
      <c:valAx>
        <c:axId val="23170633"/>
        <c:scaling>
          <c:orientation val="minMax"/>
        </c:scaling>
        <c:axPos val="l"/>
        <c:delete val="1"/>
        <c:majorTickMark val="out"/>
        <c:minorTickMark val="none"/>
        <c:tickLblPos val="nextTo"/>
        <c:crossAx val="113490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passenger transport by type of transport for main undertakings,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passenger-kilometres)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3525"/>
          <c:w val="0.93075"/>
          <c:h val="0.4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Figure3!$E$2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Figure3!$B$3:$B$35</c:f>
              <c:strCache/>
            </c:strRef>
          </c:cat>
          <c:val>
            <c:numRef>
              <c:f>Figure3!$E$3:$E$35</c:f>
              <c:numCache/>
            </c:numRef>
          </c:val>
        </c:ser>
        <c:ser>
          <c:idx val="1"/>
          <c:order val="1"/>
          <c:tx>
            <c:strRef>
              <c:f>Figure3!$F$2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Figure3!$B$3:$B$35</c:f>
              <c:strCache/>
            </c:strRef>
          </c:cat>
          <c:val>
            <c:numRef>
              <c:f>Figure3!$F$3:$F$35</c:f>
              <c:numCache/>
            </c:numRef>
          </c:val>
        </c:ser>
        <c:overlap val="100"/>
        <c:gapWidth val="55"/>
        <c:axId val="13734610"/>
        <c:axId val="63102435"/>
      </c:barChart>
      <c:catAx>
        <c:axId val="1373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2435"/>
        <c:crosses val="autoZero"/>
        <c:auto val="1"/>
        <c:lblOffset val="100"/>
        <c:noMultiLvlLbl val="0"/>
      </c:catAx>
      <c:valAx>
        <c:axId val="63102435"/>
        <c:scaling>
          <c:orientation val="minMax"/>
          <c:max val="10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734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765"/>
          <c:w val="0.215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0.1275</cdr:y>
    </cdr:from>
    <cdr:to>
      <cdr:x>0.9855</cdr:x>
      <cdr:y>0.92125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28675"/>
          <a:ext cx="9639300" cy="5200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rail_pa_typepas and rail_pa_quartal)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95250</xdr:rowOff>
    </xdr:from>
    <xdr:to>
      <xdr:col>24</xdr:col>
      <xdr:colOff>238125</xdr:colOff>
      <xdr:row>35</xdr:row>
      <xdr:rowOff>114300</xdr:rowOff>
    </xdr:to>
    <xdr:grpSp>
      <xdr:nvGrpSpPr>
        <xdr:cNvPr id="14" name="Group 13"/>
        <xdr:cNvGrpSpPr/>
      </xdr:nvGrpSpPr>
      <xdr:grpSpPr>
        <a:xfrm>
          <a:off x="5486400" y="95250"/>
          <a:ext cx="10429875" cy="5810250"/>
          <a:chOff x="5486399" y="95250"/>
          <a:chExt cx="10429876" cy="5810250"/>
        </a:xfrm>
      </xdr:grpSpPr>
      <xdr:grpSp>
        <xdr:nvGrpSpPr>
          <xdr:cNvPr id="2" name="Group 1"/>
          <xdr:cNvGrpSpPr/>
        </xdr:nvGrpSpPr>
        <xdr:grpSpPr>
          <a:xfrm>
            <a:off x="5486399" y="210002"/>
            <a:ext cx="9905775" cy="5695498"/>
            <a:chOff x="6172199" y="210642"/>
            <a:chExt cx="9906001" cy="5532933"/>
          </a:xfrm>
        </xdr:grpSpPr>
        <xdr:grpSp>
          <xdr:nvGrpSpPr>
            <xdr:cNvPr id="3" name="Group 2"/>
            <xdr:cNvGrpSpPr/>
          </xdr:nvGrpSpPr>
          <xdr:grpSpPr>
            <a:xfrm>
              <a:off x="6172199" y="802666"/>
              <a:ext cx="9524620" cy="4940909"/>
              <a:chOff x="6515099" y="50624"/>
              <a:chExt cx="9525000" cy="4940476"/>
            </a:xfrm>
          </xdr:grpSpPr>
          <xdr:graphicFrame macro="">
            <xdr:nvGraphicFramePr>
              <xdr:cNvPr id="10" name="Chart 9"/>
              <xdr:cNvGraphicFramePr/>
            </xdr:nvGraphicFramePr>
            <xdr:xfrm>
              <a:off x="6515099" y="363109"/>
              <a:ext cx="9525000" cy="462799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graphicFrame macro="">
            <xdr:nvGraphicFramePr>
              <xdr:cNvPr id="11" name="Chart 10"/>
              <xdr:cNvGraphicFramePr/>
            </xdr:nvGraphicFramePr>
            <xdr:xfrm>
              <a:off x="10382249" y="50624"/>
              <a:ext cx="3752850" cy="2466533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</xdr:grpSp>
        <xdr:sp macro="" textlink="">
          <xdr:nvSpPr>
            <xdr:cNvPr id="4" name="Oval 3"/>
            <xdr:cNvSpPr/>
          </xdr:nvSpPr>
          <xdr:spPr bwMode="auto">
            <a:xfrm>
              <a:off x="9562528" y="210642"/>
              <a:ext cx="4591431" cy="3127490"/>
            </a:xfrm>
            <a:prstGeom prst="ellips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" name="Left Brace 4"/>
            <xdr:cNvSpPr/>
          </xdr:nvSpPr>
          <xdr:spPr bwMode="auto">
            <a:xfrm rot="5400000">
              <a:off x="11167300" y="1996396"/>
              <a:ext cx="173355" cy="3343275"/>
            </a:xfrm>
            <a:prstGeom prst="leftBrac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cxnSp macro="">
          <xdr:nvCxnSpPr>
            <xdr:cNvPr id="6" name="Straight Connector 5"/>
            <xdr:cNvCxnSpPr>
              <a:stCxn id="5" idx="1"/>
            </xdr:cNvCxnSpPr>
          </xdr:nvCxnSpPr>
          <xdr:spPr bwMode="auto">
            <a:xfrm flipV="1">
              <a:off x="11253978" y="3318767"/>
              <a:ext cx="148590" cy="261431"/>
            </a:xfrm>
            <a:prstGeom prst="line">
              <a:avLst/>
            </a:prstGeom>
            <a:solidFill>
              <a:srgbClr val="D1BBA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graphicFrame macro="">
          <xdr:nvGraphicFramePr>
            <xdr:cNvPr id="7" name="Chart 6"/>
            <xdr:cNvGraphicFramePr/>
          </xdr:nvGraphicFramePr>
          <xdr:xfrm>
            <a:off x="14782990" y="313001"/>
            <a:ext cx="1295210" cy="3321143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 macro="" textlink="">
          <xdr:nvSpPr>
            <xdr:cNvPr id="8" name="Left Brace 7"/>
            <xdr:cNvSpPr/>
          </xdr:nvSpPr>
          <xdr:spPr bwMode="auto">
            <a:xfrm rot="5400000">
              <a:off x="14726031" y="3304935"/>
              <a:ext cx="170879" cy="818874"/>
            </a:xfrm>
            <a:prstGeom prst="leftBrac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cxnSp macro="">
          <xdr:nvCxnSpPr>
            <xdr:cNvPr id="9" name="Straight Connector 8"/>
            <xdr:cNvCxnSpPr>
              <a:stCxn id="8" idx="1"/>
            </xdr:cNvCxnSpPr>
          </xdr:nvCxnSpPr>
          <xdr:spPr bwMode="auto">
            <a:xfrm flipV="1">
              <a:off x="14810232" y="3448791"/>
              <a:ext cx="200597" cy="179820"/>
            </a:xfrm>
            <a:prstGeom prst="line">
              <a:avLst/>
            </a:prstGeom>
            <a:solidFill>
              <a:srgbClr val="D1BBA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</xdr:grpSp>
      <xdr:sp macro="" textlink="">
        <xdr:nvSpPr>
          <xdr:cNvPr id="12" name="Oval 11"/>
          <xdr:cNvSpPr/>
        </xdr:nvSpPr>
        <xdr:spPr bwMode="auto">
          <a:xfrm>
            <a:off x="13496544" y="95250"/>
            <a:ext cx="2419731" cy="3552968"/>
          </a:xfrm>
          <a:prstGeom prst="ellips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28575</xdr:colOff>
      <xdr:row>48</xdr:row>
      <xdr:rowOff>0</xdr:rowOff>
    </xdr:from>
    <xdr:to>
      <xdr:col>15</xdr:col>
      <xdr:colOff>495300</xdr:colOff>
      <xdr:row>96</xdr:row>
      <xdr:rowOff>95250</xdr:rowOff>
    </xdr:to>
    <xdr:graphicFrame macro="">
      <xdr:nvGraphicFramePr>
        <xdr:cNvPr id="15" name="Chart 14"/>
        <xdr:cNvGraphicFramePr/>
      </xdr:nvGraphicFramePr>
      <xdr:xfrm>
        <a:off x="28575" y="8058150"/>
        <a:ext cx="10658475" cy="923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2022 data. Data for Belgium, Hungary and the Netherlands are confidential. Cyprus and Malta have no railways. Data are not available for Bosnia and Herzegovina.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only national transport.</a:t>
          </a:r>
        </a:p>
        <a:p>
          <a:r>
            <a:rPr lang="en-GB" sz="1200">
              <a:latin typeface="Arial" panose="020B0604020202020204" pitchFamily="34" charset="0"/>
            </a:rPr>
            <a:t>(²) 2019 and 2020 are confidential.</a:t>
          </a:r>
        </a:p>
        <a:p>
          <a:r>
            <a:rPr lang="en-GB" sz="1200">
              <a:latin typeface="Arial" panose="020B0604020202020204" pitchFamily="34" charset="0"/>
            </a:rPr>
            <a:t>(³)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(⁴) Number of passengers based on quarterly data. Values: 0.3 in 2019, 0.1 in 2020 and 0.2 in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rail_pa_typepas, rail_pa_quartal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</xdr:row>
      <xdr:rowOff>85725</xdr:rowOff>
    </xdr:from>
    <xdr:to>
      <xdr:col>24</xdr:col>
      <xdr:colOff>28575</xdr:colOff>
      <xdr:row>43</xdr:row>
      <xdr:rowOff>47625</xdr:rowOff>
    </xdr:to>
    <xdr:graphicFrame macro="">
      <xdr:nvGraphicFramePr>
        <xdr:cNvPr id="10" name="Chart 9"/>
        <xdr:cNvGraphicFramePr/>
      </xdr:nvGraphicFramePr>
      <xdr:xfrm>
        <a:off x="5886450" y="466725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57150</xdr:rowOff>
    </xdr:from>
    <xdr:to>
      <xdr:col>16</xdr:col>
      <xdr:colOff>323850</xdr:colOff>
      <xdr:row>41</xdr:row>
      <xdr:rowOff>104775</xdr:rowOff>
    </xdr:to>
    <xdr:grpSp>
      <xdr:nvGrpSpPr>
        <xdr:cNvPr id="9" name="Group 8"/>
        <xdr:cNvGrpSpPr/>
      </xdr:nvGrpSpPr>
      <xdr:grpSpPr>
        <a:xfrm>
          <a:off x="523875" y="2409825"/>
          <a:ext cx="9639300" cy="4419600"/>
          <a:chOff x="561975" y="9402661"/>
          <a:chExt cx="9639300" cy="4427642"/>
        </a:xfrm>
      </xdr:grpSpPr>
      <xdr:sp macro="" textlink="">
        <xdr:nvSpPr>
          <xdr:cNvPr id="2" name="AutoShape 1"/>
          <xdr:cNvSpPr>
            <a:spLocks noChangeArrowheads="1"/>
          </xdr:cNvSpPr>
        </xdr:nvSpPr>
        <xdr:spPr bwMode="auto">
          <a:xfrm>
            <a:off x="9037330" y="10598124"/>
            <a:ext cx="778373" cy="436123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pSp>
        <xdr:nvGrpSpPr>
          <xdr:cNvPr id="3" name="Group 2"/>
          <xdr:cNvGrpSpPr/>
        </xdr:nvGrpSpPr>
        <xdr:grpSpPr>
          <a:xfrm>
            <a:off x="525829" y="9393807"/>
            <a:ext cx="9639300" cy="4427642"/>
            <a:chOff x="4147768" y="8064443"/>
            <a:chExt cx="12967126" cy="4160961"/>
          </a:xfrm>
        </xdr:grpSpPr>
        <xdr:graphicFrame macro="">
          <xdr:nvGraphicFramePr>
            <xdr:cNvPr id="7" name="Chart 9"/>
            <xdr:cNvGraphicFramePr/>
          </xdr:nvGraphicFramePr>
          <xdr:xfrm>
            <a:off x="12067440" y="9183742"/>
            <a:ext cx="4502835" cy="53052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4" name="Chart 1"/>
            <xdr:cNvGraphicFramePr/>
          </xdr:nvGraphicFramePr>
          <xdr:xfrm>
            <a:off x="4147768" y="8064443"/>
            <a:ext cx="12967126" cy="416096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5" name="Chart 2"/>
            <xdr:cNvGraphicFramePr/>
          </xdr:nvGraphicFramePr>
          <xdr:xfrm>
            <a:off x="7071855" y="9385548"/>
            <a:ext cx="5047454" cy="2177223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 macro="" textlink="">
          <xdr:nvSpPr>
            <xdr:cNvPr id="6" name="Text Box 4"/>
            <xdr:cNvSpPr txBox="1">
              <a:spLocks noChangeArrowheads="1"/>
            </xdr:cNvSpPr>
          </xdr:nvSpPr>
          <xdr:spPr bwMode="auto">
            <a:xfrm>
              <a:off x="7045921" y="9461486"/>
              <a:ext cx="5128498" cy="343279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85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Quarterly performance of EU main undertakings, 2021 and 2022:</a:t>
              </a:r>
            </a:p>
            <a:p>
              <a:pPr algn="ctr" rtl="0">
                <a:defRPr sz="1000"/>
              </a:pPr>
              <a:r>
                <a:rPr lang="en-US" sz="85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change rate on the same quarter of the previous year (%)</a:t>
              </a:r>
            </a:p>
            <a:p>
              <a:pPr algn="ctr" rtl="0">
                <a:defRPr sz="1000"/>
              </a:pPr>
              <a:endParaRPr lang="en-US" sz="85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0</xdr:col>
      <xdr:colOff>28575</xdr:colOff>
      <xdr:row>45</xdr:row>
      <xdr:rowOff>0</xdr:rowOff>
    </xdr:from>
    <xdr:to>
      <xdr:col>16</xdr:col>
      <xdr:colOff>57150</xdr:colOff>
      <xdr:row>79</xdr:row>
      <xdr:rowOff>76200</xdr:rowOff>
    </xdr:to>
    <xdr:graphicFrame macro="">
      <xdr:nvGraphicFramePr>
        <xdr:cNvPr id="8" name="Chart 7"/>
        <xdr:cNvGraphicFramePr/>
      </xdr:nvGraphicFramePr>
      <xdr:xfrm>
        <a:off x="28575" y="7372350"/>
        <a:ext cx="986790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</cdr:y>
    </cdr:from>
    <cdr:to>
      <cdr:x>0.98725</cdr:x>
      <cdr:y>0.82975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28675"/>
          <a:ext cx="10172700" cy="68675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0.82175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620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2022 data. Data for Belgium, Hungary and the Netherlands are confidential. Cyprus and Malta have no railways.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and 2020 are confidential.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Based on quarterly data.</a:t>
          </a:r>
        </a:p>
        <a:p>
          <a:r>
            <a:rPr lang="en-GB" sz="1200">
              <a:latin typeface="Arial" panose="020B0604020202020204" pitchFamily="34" charset="0"/>
            </a:rPr>
            <a:t>(⁴) 2019 and 2020 are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rail_pa_typepas and rail_pa_quartal)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47625</xdr:rowOff>
    </xdr:from>
    <xdr:to>
      <xdr:col>24</xdr:col>
      <xdr:colOff>123825</xdr:colOff>
      <xdr:row>36</xdr:row>
      <xdr:rowOff>142875</xdr:rowOff>
    </xdr:to>
    <xdr:grpSp>
      <xdr:nvGrpSpPr>
        <xdr:cNvPr id="6" name="Group 5"/>
        <xdr:cNvGrpSpPr/>
      </xdr:nvGrpSpPr>
      <xdr:grpSpPr>
        <a:xfrm>
          <a:off x="5638800" y="247650"/>
          <a:ext cx="10163175" cy="5848350"/>
          <a:chOff x="6172199" y="57150"/>
          <a:chExt cx="10163176" cy="5686425"/>
        </a:xfrm>
      </xdr:grpSpPr>
      <xdr:grpSp>
        <xdr:nvGrpSpPr>
          <xdr:cNvPr id="20" name="Group 19"/>
          <xdr:cNvGrpSpPr/>
        </xdr:nvGrpSpPr>
        <xdr:grpSpPr>
          <a:xfrm>
            <a:off x="6172199" y="247645"/>
            <a:ext cx="9563549" cy="5495930"/>
            <a:chOff x="6172199" y="247649"/>
            <a:chExt cx="9563101" cy="5495926"/>
          </a:xfrm>
        </xdr:grpSpPr>
        <xdr:grpSp>
          <xdr:nvGrpSpPr>
            <xdr:cNvPr id="4" name="Group 3"/>
            <xdr:cNvGrpSpPr/>
          </xdr:nvGrpSpPr>
          <xdr:grpSpPr>
            <a:xfrm>
              <a:off x="6172199" y="904412"/>
              <a:ext cx="9524849" cy="4839163"/>
              <a:chOff x="6515099" y="152400"/>
              <a:chExt cx="9525000" cy="4838700"/>
            </a:xfrm>
          </xdr:grpSpPr>
          <xdr:graphicFrame macro="">
            <xdr:nvGraphicFramePr>
              <xdr:cNvPr id="3" name="Chart 2"/>
              <xdr:cNvGraphicFramePr/>
            </xdr:nvGraphicFramePr>
            <xdr:xfrm>
              <a:off x="6515099" y="362883"/>
              <a:ext cx="9525000" cy="4628217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graphicFrame macro="">
            <xdr:nvGraphicFramePr>
              <xdr:cNvPr id="2" name="Chart 1"/>
              <xdr:cNvGraphicFramePr/>
            </xdr:nvGraphicFramePr>
            <xdr:xfrm>
              <a:off x="10648949" y="152400"/>
              <a:ext cx="2809875" cy="2466527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</xdr:grpSp>
        <xdr:sp macro="" textlink="">
          <xdr:nvSpPr>
            <xdr:cNvPr id="5" name="Oval 4"/>
            <xdr:cNvSpPr/>
          </xdr:nvSpPr>
          <xdr:spPr bwMode="auto">
            <a:xfrm>
              <a:off x="9868338" y="419397"/>
              <a:ext cx="3418809" cy="3029629"/>
            </a:xfrm>
            <a:prstGeom prst="ellips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" name="Left Brace 7"/>
            <xdr:cNvSpPr/>
          </xdr:nvSpPr>
          <xdr:spPr bwMode="auto">
            <a:xfrm rot="5400000">
              <a:off x="11439077" y="2275646"/>
              <a:ext cx="179308" cy="2790556"/>
            </a:xfrm>
            <a:prstGeom prst="leftBrac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cxnSp macro="">
          <xdr:nvCxnSpPr>
            <xdr:cNvPr id="9" name="Straight Connector 8"/>
            <xdr:cNvCxnSpPr>
              <a:stCxn id="8" idx="1"/>
            </xdr:cNvCxnSpPr>
          </xdr:nvCxnSpPr>
          <xdr:spPr bwMode="auto">
            <a:xfrm flipV="1">
              <a:off x="11529926" y="3438034"/>
              <a:ext cx="100413" cy="142894"/>
            </a:xfrm>
            <a:prstGeom prst="line">
              <a:avLst/>
            </a:prstGeom>
            <a:solidFill>
              <a:srgbClr val="D1BBA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graphicFrame macro="">
          <xdr:nvGraphicFramePr>
            <xdr:cNvPr id="13" name="Chart 12"/>
            <xdr:cNvGraphicFramePr/>
          </xdr:nvGraphicFramePr>
          <xdr:xfrm>
            <a:off x="14506442" y="247649"/>
            <a:ext cx="1228858" cy="3305799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 macro="" textlink="">
          <xdr:nvSpPr>
            <xdr:cNvPr id="15" name="Left Brace 14"/>
            <xdr:cNvSpPr/>
          </xdr:nvSpPr>
          <xdr:spPr bwMode="auto">
            <a:xfrm rot="5400000">
              <a:off x="14731174" y="3328116"/>
              <a:ext cx="150619" cy="752942"/>
            </a:xfrm>
            <a:prstGeom prst="leftBrace">
              <a:avLst/>
            </a:pr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lang="en-GB" sz="1100"/>
            </a:p>
          </xdr:txBody>
        </xdr:sp>
        <xdr:cxnSp macro="">
          <xdr:nvCxnSpPr>
            <xdr:cNvPr id="16" name="Straight Connector 15"/>
            <xdr:cNvCxnSpPr>
              <a:stCxn id="15" idx="1"/>
            </xdr:cNvCxnSpPr>
          </xdr:nvCxnSpPr>
          <xdr:spPr bwMode="auto">
            <a:xfrm flipH="1" flipV="1">
              <a:off x="14793335" y="3543831"/>
              <a:ext cx="14345" cy="85187"/>
            </a:xfrm>
            <a:prstGeom prst="line">
              <a:avLst/>
            </a:prstGeom>
            <a:solidFill>
              <a:srgbClr val="D1BBA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</xdr:grpSp>
      <xdr:sp macro="" textlink="">
        <xdr:nvSpPr>
          <xdr:cNvPr id="14" name="Oval 13"/>
          <xdr:cNvSpPr/>
        </xdr:nvSpPr>
        <xdr:spPr bwMode="auto">
          <a:xfrm>
            <a:off x="13916539" y="57150"/>
            <a:ext cx="2418836" cy="3552594"/>
          </a:xfrm>
          <a:prstGeom prst="ellips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28575</xdr:colOff>
      <xdr:row>49</xdr:row>
      <xdr:rowOff>0</xdr:rowOff>
    </xdr:from>
    <xdr:to>
      <xdr:col>15</xdr:col>
      <xdr:colOff>228600</xdr:colOff>
      <xdr:row>97</xdr:row>
      <xdr:rowOff>133350</xdr:rowOff>
    </xdr:to>
    <xdr:graphicFrame macro="">
      <xdr:nvGraphicFramePr>
        <xdr:cNvPr id="7" name="Chart 6"/>
        <xdr:cNvGraphicFramePr/>
      </xdr:nvGraphicFramePr>
      <xdr:xfrm>
        <a:off x="28575" y="8201025"/>
        <a:ext cx="10391775" cy="927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73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and Malta have no railways. Data are not available for Montenegro and Bosnia and Herzegovina.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 international tansport.</a:t>
          </a:r>
        </a:p>
        <a:p>
          <a:r>
            <a:rPr lang="en-GB" sz="1200">
              <a:latin typeface="Arial" panose="020B0604020202020204" pitchFamily="34" charset="0"/>
            </a:rPr>
            <a:t>(²) International transport is less than 0.5 %.</a:t>
          </a:r>
        </a:p>
        <a:p>
          <a:r>
            <a:rPr lang="en-GB" sz="1200">
              <a:latin typeface="Arial" panose="020B0604020202020204" pitchFamily="34" charset="0"/>
            </a:rPr>
            <a:t>(³) 2021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rail_pa_typepas)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</xdr:row>
      <xdr:rowOff>28575</xdr:rowOff>
    </xdr:from>
    <xdr:to>
      <xdr:col>24</xdr:col>
      <xdr:colOff>219075</xdr:colOff>
      <xdr:row>38</xdr:row>
      <xdr:rowOff>85725</xdr:rowOff>
    </xdr:to>
    <xdr:graphicFrame macro="">
      <xdr:nvGraphicFramePr>
        <xdr:cNvPr id="2" name="Chart 1"/>
        <xdr:cNvGraphicFramePr/>
      </xdr:nvGraphicFramePr>
      <xdr:xfrm>
        <a:off x="5257800" y="695325"/>
        <a:ext cx="101346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0.09925</cdr:y>
    </cdr:from>
    <cdr:to>
      <cdr:x>0.9855</cdr:x>
      <cdr:y>0.9385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525000" cy="6010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0.93225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includes only national transport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rail_pa_typepas)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171450</xdr:rowOff>
    </xdr:from>
    <xdr:to>
      <xdr:col>16</xdr:col>
      <xdr:colOff>285750</xdr:colOff>
      <xdr:row>35</xdr:row>
      <xdr:rowOff>47625</xdr:rowOff>
    </xdr:to>
    <xdr:grpSp>
      <xdr:nvGrpSpPr>
        <xdr:cNvPr id="17" name="Group 16"/>
        <xdr:cNvGrpSpPr/>
      </xdr:nvGrpSpPr>
      <xdr:grpSpPr>
        <a:xfrm>
          <a:off x="514350" y="752475"/>
          <a:ext cx="9525000" cy="6010275"/>
          <a:chOff x="514350" y="757235"/>
          <a:chExt cx="9525000" cy="6009689"/>
        </a:xfrm>
      </xdr:grpSpPr>
      <xdr:graphicFrame macro="">
        <xdr:nvGraphicFramePr>
          <xdr:cNvPr id="2" name="Chart 1"/>
          <xdr:cNvGraphicFramePr/>
        </xdr:nvGraphicFramePr>
        <xdr:xfrm>
          <a:off x="514350" y="757235"/>
          <a:ext cx="9525000" cy="60096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0" name="AutoShape 1"/>
          <xdr:cNvSpPr>
            <a:spLocks noChangeArrowheads="1"/>
          </xdr:cNvSpPr>
        </xdr:nvSpPr>
        <xdr:spPr bwMode="auto">
          <a:xfrm>
            <a:off x="8058150" y="2199560"/>
            <a:ext cx="778669" cy="435702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cxnSp macro="">
        <xdr:nvCxnSpPr>
          <xdr:cNvPr id="12" name="Straight Arrow Connector 11"/>
          <xdr:cNvCxnSpPr/>
        </xdr:nvCxnSpPr>
        <xdr:spPr>
          <a:xfrm flipV="1">
            <a:off x="8524875" y="2113922"/>
            <a:ext cx="542925" cy="1123812"/>
          </a:xfrm>
          <a:prstGeom prst="straightConnector1">
            <a:avLst/>
          </a:prstGeom>
          <a:ln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3" name="Chart 9"/>
          <xdr:cNvGraphicFramePr/>
        </xdr:nvGraphicFramePr>
        <xdr:xfrm>
          <a:off x="5448300" y="2286701"/>
          <a:ext cx="3345656" cy="5649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50</xdr:row>
      <xdr:rowOff>0</xdr:rowOff>
    </xdr:from>
    <xdr:to>
      <xdr:col>16</xdr:col>
      <xdr:colOff>28575</xdr:colOff>
      <xdr:row>87</xdr:row>
      <xdr:rowOff>114300</xdr:rowOff>
    </xdr:to>
    <xdr:graphicFrame macro="">
      <xdr:nvGraphicFramePr>
        <xdr:cNvPr id="4" name="Chart 3"/>
        <xdr:cNvGraphicFramePr/>
      </xdr:nvGraphicFramePr>
      <xdr:xfrm>
        <a:off x="28575" y="9572625"/>
        <a:ext cx="9753600" cy="716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0.0905</cdr:y>
    </cdr:from>
    <cdr:to>
      <cdr:x>0.9885</cdr:x>
      <cdr:y>0.82875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28675"/>
          <a:ext cx="10448925" cy="6819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0.82075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581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2022 data. Data for Belgium, Hungary and the Netherlands are confidential. Cyprus and Malta have no railways.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and 2020 are confidential.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Based on quarterly data.</a:t>
          </a:r>
        </a:p>
        <a:p>
          <a:r>
            <a:rPr lang="en-GB" sz="1200">
              <a:latin typeface="Arial" panose="020B0604020202020204" pitchFamily="34" charset="0"/>
            </a:rPr>
            <a:t>(⁴) 2019 and 2020 are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rail_pa_typepas and rail_pa_quartal)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1E4A-984C-4E88-817F-3E0EE754C6D6}">
  <sheetPr>
    <pageSetUpPr fitToPage="1"/>
  </sheetPr>
  <dimension ref="B2:AF45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6" customWidth="1"/>
    <col min="2" max="2" width="14.421875" style="6" customWidth="1"/>
    <col min="3" max="9" width="9.28125" style="6" customWidth="1"/>
    <col min="10" max="10" width="9.28125" style="6" bestFit="1" customWidth="1"/>
    <col min="11" max="11" width="9.140625" style="6" customWidth="1"/>
    <col min="12" max="12" width="5.7109375" style="6" bestFit="1" customWidth="1"/>
    <col min="13" max="17" width="8.7109375" style="6" customWidth="1"/>
    <col min="18" max="18" width="7.57421875" style="6" customWidth="1"/>
    <col min="19" max="21" width="8.140625" style="6" bestFit="1" customWidth="1"/>
    <col min="22" max="26" width="7.28125" style="6" customWidth="1"/>
    <col min="27" max="29" width="9.421875" style="6" bestFit="1" customWidth="1"/>
    <col min="30" max="32" width="9.28125" style="6" bestFit="1" customWidth="1"/>
    <col min="33" max="16384" width="9.140625" style="6" customWidth="1"/>
  </cols>
  <sheetData>
    <row r="1" ht="12.75"/>
    <row r="2" spans="2:32" ht="15" customHeight="1">
      <c r="B2" s="11"/>
      <c r="C2" s="13"/>
      <c r="D2" s="13"/>
      <c r="E2" s="13"/>
      <c r="F2" s="13"/>
      <c r="G2" s="13"/>
      <c r="H2" s="13"/>
      <c r="I2" s="13"/>
      <c r="J2" s="13"/>
      <c r="L2" s="12"/>
      <c r="M2" s="87">
        <v>2020</v>
      </c>
      <c r="N2" s="88"/>
      <c r="O2" s="88"/>
      <c r="P2" s="89"/>
      <c r="Q2" s="87">
        <v>2021</v>
      </c>
      <c r="R2" s="88"/>
      <c r="S2" s="88"/>
      <c r="T2" s="89"/>
      <c r="U2" s="87">
        <v>2022</v>
      </c>
      <c r="V2" s="88"/>
      <c r="W2" s="88"/>
      <c r="X2" s="89"/>
      <c r="Y2" s="14">
        <v>2021</v>
      </c>
      <c r="Z2" s="9"/>
      <c r="AA2" s="9"/>
      <c r="AB2" s="9"/>
      <c r="AC2" s="14">
        <v>2022</v>
      </c>
      <c r="AD2" s="9"/>
      <c r="AE2" s="9"/>
      <c r="AF2" s="9"/>
    </row>
    <row r="3" spans="2:32" ht="12.75" customHeight="1">
      <c r="B3" s="15" t="s">
        <v>38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L3" s="15"/>
      <c r="M3" s="7" t="s">
        <v>34</v>
      </c>
      <c r="N3" s="7" t="s">
        <v>35</v>
      </c>
      <c r="O3" s="7" t="s">
        <v>36</v>
      </c>
      <c r="P3" s="7" t="s">
        <v>37</v>
      </c>
      <c r="Q3" s="7" t="s">
        <v>34</v>
      </c>
      <c r="R3" s="7" t="s">
        <v>35</v>
      </c>
      <c r="S3" s="7" t="s">
        <v>36</v>
      </c>
      <c r="T3" s="7" t="s">
        <v>37</v>
      </c>
      <c r="U3" s="7" t="s">
        <v>34</v>
      </c>
      <c r="V3" s="7" t="s">
        <v>35</v>
      </c>
      <c r="W3" s="7" t="s">
        <v>36</v>
      </c>
      <c r="X3" s="7" t="s">
        <v>37</v>
      </c>
      <c r="Y3" s="7" t="s">
        <v>34</v>
      </c>
      <c r="Z3" s="7" t="s">
        <v>35</v>
      </c>
      <c r="AA3" s="7" t="s">
        <v>36</v>
      </c>
      <c r="AB3" s="7" t="s">
        <v>37</v>
      </c>
      <c r="AC3" s="7" t="s">
        <v>34</v>
      </c>
      <c r="AD3" s="7" t="s">
        <v>35</v>
      </c>
      <c r="AE3" s="7" t="s">
        <v>36</v>
      </c>
      <c r="AF3" s="7" t="s">
        <v>37</v>
      </c>
    </row>
    <row r="4" spans="2:32" ht="12.75">
      <c r="B4" s="16" t="s">
        <v>33</v>
      </c>
      <c r="C4" s="17">
        <v>375.7131609999999</v>
      </c>
      <c r="D4" s="17">
        <v>384.33456499999994</v>
      </c>
      <c r="E4" s="17">
        <v>394.141604</v>
      </c>
      <c r="F4" s="17">
        <v>400.426594</v>
      </c>
      <c r="G4" s="17">
        <v>413.9238359999999</v>
      </c>
      <c r="H4" s="17">
        <v>223.66742299999999</v>
      </c>
      <c r="I4" s="17">
        <v>260.714956</v>
      </c>
      <c r="J4" s="17">
        <v>393.3755310000001</v>
      </c>
      <c r="L4" s="16" t="s">
        <v>33</v>
      </c>
      <c r="M4" s="18">
        <v>80136.91000000002</v>
      </c>
      <c r="N4" s="18">
        <v>27888.204</v>
      </c>
      <c r="O4" s="18">
        <v>67190.163</v>
      </c>
      <c r="P4" s="18">
        <v>47457.59000000001</v>
      </c>
      <c r="Q4" s="18">
        <v>41870.74099999999</v>
      </c>
      <c r="R4" s="18">
        <v>55301.488999999994</v>
      </c>
      <c r="S4" s="18">
        <v>80513.179</v>
      </c>
      <c r="T4" s="18">
        <v>82355.95400000001</v>
      </c>
      <c r="U4" s="18">
        <v>74199.64699999998</v>
      </c>
      <c r="V4" s="18">
        <v>103253.737</v>
      </c>
      <c r="W4" s="18">
        <v>111604.31800000001</v>
      </c>
      <c r="X4" s="18">
        <v>105062.90000000004</v>
      </c>
      <c r="Y4" s="19">
        <v>-47.75099139709782</v>
      </c>
      <c r="Z4" s="20">
        <v>98.29706136687753</v>
      </c>
      <c r="AA4" s="21">
        <v>19.82881928713285</v>
      </c>
      <c r="AB4" s="20">
        <v>73.53589594414717</v>
      </c>
      <c r="AC4" s="22">
        <v>77.21121056825817</v>
      </c>
      <c r="AD4" s="21">
        <v>86.71059110180562</v>
      </c>
      <c r="AE4" s="21">
        <v>38.6162108938712</v>
      </c>
      <c r="AF4" s="21">
        <v>27.5717114514878</v>
      </c>
    </row>
    <row r="5" spans="2:10" ht="12.75">
      <c r="B5" s="16" t="s">
        <v>33</v>
      </c>
      <c r="C5" s="23"/>
      <c r="D5" s="23">
        <f aca="true" t="shared" si="0" ref="D5">(D4/C4-1)</f>
        <v>0.022946771353586026</v>
      </c>
      <c r="E5" s="23">
        <f aca="true" t="shared" si="1" ref="E5">(E4/D4-1)</f>
        <v>0.025516932103153422</v>
      </c>
      <c r="F5" s="23">
        <f aca="true" t="shared" si="2" ref="F5:I5">(F4/E4-1)</f>
        <v>0.015946020253167825</v>
      </c>
      <c r="G5" s="23">
        <f t="shared" si="2"/>
        <v>0.03370715682285552</v>
      </c>
      <c r="H5" s="23">
        <f t="shared" si="2"/>
        <v>-0.4596411137821016</v>
      </c>
      <c r="I5" s="24">
        <f t="shared" si="2"/>
        <v>0.16563669623000932</v>
      </c>
      <c r="J5" s="24">
        <f>(J4/I4-1)</f>
        <v>0.5088337740010593</v>
      </c>
    </row>
    <row r="6" spans="8:26" ht="12.75">
      <c r="H6" s="16"/>
      <c r="I6" s="16"/>
      <c r="J6" s="25">
        <f>J4-C4</f>
        <v>17.66237000000018</v>
      </c>
      <c r="K6" s="25" t="s">
        <v>60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8:10" ht="12.75">
      <c r="H7" s="16"/>
      <c r="I7" s="16"/>
      <c r="J7" s="8"/>
    </row>
    <row r="8" spans="8:11" ht="12.75">
      <c r="H8" s="16"/>
      <c r="I8" s="16"/>
      <c r="J8" s="26">
        <f>J4/G4-1</f>
        <v>-0.04964271977804102</v>
      </c>
      <c r="K8" s="6" t="s">
        <v>61</v>
      </c>
    </row>
    <row r="9" spans="8:11" ht="12.75">
      <c r="H9" s="16"/>
      <c r="I9" s="16"/>
      <c r="J9" s="26">
        <f>J4/H4-1</f>
        <v>0.7587520154868512</v>
      </c>
      <c r="K9" s="6" t="s">
        <v>83</v>
      </c>
    </row>
    <row r="10" spans="8:11" ht="12.75">
      <c r="H10" s="16"/>
      <c r="I10" s="16"/>
      <c r="J10" s="26">
        <f>G4/C4-1</f>
        <v>0.10170172079758477</v>
      </c>
      <c r="K10" s="6" t="s">
        <v>56</v>
      </c>
    </row>
    <row r="11" spans="8:11" ht="12.75">
      <c r="H11" s="16"/>
      <c r="I11" s="16"/>
      <c r="J11" s="26">
        <f>J4/C4-1</f>
        <v>0.04701025099304457</v>
      </c>
      <c r="K11" s="6" t="s">
        <v>64</v>
      </c>
    </row>
    <row r="12" spans="8:10" ht="12.75">
      <c r="H12" s="16"/>
      <c r="I12" s="16"/>
      <c r="J12" s="8"/>
    </row>
    <row r="13" ht="15.75">
      <c r="B13" s="5" t="s">
        <v>62</v>
      </c>
    </row>
    <row r="14" spans="2:11" ht="14.25">
      <c r="B14" s="68" t="s">
        <v>30</v>
      </c>
      <c r="J14" s="16"/>
      <c r="K14" s="27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B40" s="28"/>
    </row>
    <row r="41" ht="12.75"/>
    <row r="42" ht="12.75"/>
    <row r="43" ht="12.75"/>
    <row r="44" ht="12.75"/>
    <row r="45" spans="2:9" ht="12.75">
      <c r="B45" s="29" t="s">
        <v>58</v>
      </c>
      <c r="C45" s="30"/>
      <c r="D45" s="30"/>
      <c r="E45" s="30"/>
      <c r="F45" s="30"/>
      <c r="G45" s="30"/>
      <c r="H45" s="30"/>
      <c r="I45" s="30"/>
    </row>
  </sheetData>
  <mergeCells count="3">
    <mergeCell ref="M2:P2"/>
    <mergeCell ref="Q2:T2"/>
    <mergeCell ref="U2:X2"/>
  </mergeCells>
  <printOptions/>
  <pageMargins left="0.18470588235294122" right="0.19647058823529415" top="0.44352941176470595" bottom="0.44352941176470595" header="0.5098039215686275" footer="0.509803921568627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4277F-65B6-4510-A358-D46F6AEE7206}">
  <sheetPr>
    <pageSetUpPr fitToPage="1"/>
  </sheetPr>
  <dimension ref="B1:V44"/>
  <sheetViews>
    <sheetView showGridLines="0" workbookViewId="0" topLeftCell="A1">
      <selection activeCell="B1" sqref="B1"/>
    </sheetView>
  </sheetViews>
  <sheetFormatPr defaultColWidth="9.140625" defaultRowHeight="15"/>
  <cols>
    <col min="1" max="1" width="9.140625" style="6" customWidth="1"/>
    <col min="2" max="2" width="16.8515625" style="6" customWidth="1"/>
    <col min="3" max="7" width="9.8515625" style="6" customWidth="1"/>
    <col min="8" max="8" width="13.7109375" style="6" customWidth="1"/>
    <col min="9" max="9" width="9.00390625" style="6" customWidth="1"/>
    <col min="10" max="16384" width="9.140625" style="6" customWidth="1"/>
  </cols>
  <sheetData>
    <row r="1" spans="8:22" ht="15.75">
      <c r="H1" s="31"/>
      <c r="I1" s="5" t="s">
        <v>77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8:22" ht="14.25">
      <c r="H2" s="32"/>
      <c r="I2" s="90" t="s">
        <v>30</v>
      </c>
      <c r="J2" s="90"/>
      <c r="K2" s="90"/>
      <c r="L2" s="90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12.75">
      <c r="B3" s="33"/>
      <c r="C3" s="33" t="s">
        <v>57</v>
      </c>
      <c r="D3" s="33"/>
      <c r="E3" s="33"/>
      <c r="F3" s="33"/>
      <c r="G3" s="3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7" s="35" customFormat="1" ht="18" customHeight="1">
      <c r="B4" s="34"/>
      <c r="C4" s="69">
        <v>2019</v>
      </c>
      <c r="D4" s="69">
        <v>2020</v>
      </c>
      <c r="E4" s="69">
        <v>2022</v>
      </c>
      <c r="F4" s="33"/>
      <c r="G4" s="33"/>
    </row>
    <row r="5" spans="2:8" ht="12.75" customHeight="1">
      <c r="B5" s="36" t="s">
        <v>8</v>
      </c>
      <c r="C5" s="37">
        <v>96539.544</v>
      </c>
      <c r="D5" s="38">
        <v>56605.535</v>
      </c>
      <c r="E5" s="37">
        <v>102813.863</v>
      </c>
      <c r="F5" s="33"/>
      <c r="G5" s="39">
        <f>E5/Figure1!$J$4/1000</f>
        <v>0.26136313750536755</v>
      </c>
      <c r="H5" s="35"/>
    </row>
    <row r="6" spans="2:7" ht="12.75" customHeight="1">
      <c r="B6" s="40" t="s">
        <v>3</v>
      </c>
      <c r="C6" s="41">
        <v>100252</v>
      </c>
      <c r="D6" s="38">
        <v>57787.018</v>
      </c>
      <c r="E6" s="41">
        <v>92312.822</v>
      </c>
      <c r="F6" s="33"/>
      <c r="G6" s="39">
        <f>E6/Figure1!$J$4/1000</f>
        <v>0.23466843950698088</v>
      </c>
    </row>
    <row r="7" spans="2:7" ht="12.75" customHeight="1">
      <c r="B7" s="40" t="s">
        <v>9</v>
      </c>
      <c r="C7" s="41">
        <v>56160.096</v>
      </c>
      <c r="D7" s="38">
        <v>22063.811</v>
      </c>
      <c r="E7" s="41">
        <v>46142.527</v>
      </c>
      <c r="F7" s="33"/>
      <c r="G7" s="42">
        <f>E7/Figure1!$J$4/1000</f>
        <v>0.11729892523487942</v>
      </c>
    </row>
    <row r="8" spans="2:7" ht="12.75" customHeight="1">
      <c r="B8" s="40" t="s">
        <v>7</v>
      </c>
      <c r="C8" s="41">
        <v>28703.274</v>
      </c>
      <c r="D8" s="38">
        <v>11986.737</v>
      </c>
      <c r="E8" s="41">
        <v>27489.416</v>
      </c>
      <c r="F8" s="43"/>
      <c r="G8" s="42">
        <f>E8/Figure1!$J$4/1000</f>
        <v>0.06988084879127877</v>
      </c>
    </row>
    <row r="9" spans="2:7" ht="12.75" customHeight="1">
      <c r="B9" s="44" t="s">
        <v>69</v>
      </c>
      <c r="C9" s="45"/>
      <c r="D9" s="46"/>
      <c r="E9" s="45">
        <v>23646.393</v>
      </c>
      <c r="F9" s="43"/>
      <c r="G9" s="42">
        <f>E9/Figure1!$J$4/1000</f>
        <v>0.06011149941097886</v>
      </c>
    </row>
    <row r="10" spans="2:7" ht="12.75" customHeight="1">
      <c r="B10" s="44" t="s">
        <v>22</v>
      </c>
      <c r="C10" s="45">
        <v>14617</v>
      </c>
      <c r="D10" s="46">
        <v>8129</v>
      </c>
      <c r="E10" s="45">
        <v>12879</v>
      </c>
      <c r="F10" s="43"/>
      <c r="G10" s="42">
        <f>E10/Figure1!$J$4/1000</f>
        <v>0.03273970795097572</v>
      </c>
    </row>
    <row r="11" spans="2:7" ht="12.75" customHeight="1">
      <c r="B11" s="44" t="s">
        <v>15</v>
      </c>
      <c r="C11" s="45">
        <v>12761.401</v>
      </c>
      <c r="D11" s="46">
        <v>6964.08</v>
      </c>
      <c r="E11" s="45">
        <v>12371.292</v>
      </c>
      <c r="F11" s="43"/>
      <c r="G11" s="42">
        <f>E11/Figure1!$J$4/1000</f>
        <v>0.03144906336332342</v>
      </c>
    </row>
    <row r="12" spans="2:7" ht="12.75" customHeight="1">
      <c r="B12" s="44" t="s">
        <v>29</v>
      </c>
      <c r="C12" s="45">
        <v>10855.655</v>
      </c>
      <c r="D12" s="46">
        <v>6623.093</v>
      </c>
      <c r="E12" s="45">
        <v>9393.83</v>
      </c>
      <c r="F12" s="43"/>
      <c r="G12" s="42">
        <f>E12/Figure1!$J$4/1000</f>
        <v>0.023880056738963762</v>
      </c>
    </row>
    <row r="13" spans="2:7" ht="12.75" customHeight="1">
      <c r="B13" s="44" t="s">
        <v>2</v>
      </c>
      <c r="C13" s="45">
        <v>6174.078</v>
      </c>
      <c r="D13" s="46">
        <v>3939.835</v>
      </c>
      <c r="E13" s="45">
        <v>6375.549</v>
      </c>
      <c r="F13" s="43"/>
      <c r="G13" s="42">
        <f>E13/Figure1!$J$4/1000</f>
        <v>0.01620728412820369</v>
      </c>
    </row>
    <row r="14" spans="2:7" ht="12.75" customHeight="1">
      <c r="B14" s="44" t="s">
        <v>18</v>
      </c>
      <c r="C14" s="45">
        <v>5735.385</v>
      </c>
      <c r="D14" s="46">
        <v>3609.318</v>
      </c>
      <c r="E14" s="45">
        <v>5616.391</v>
      </c>
      <c r="F14" s="43"/>
      <c r="G14" s="42">
        <f>E14/Figure1!$J$4/1000</f>
        <v>0.014277428455508074</v>
      </c>
    </row>
    <row r="15" spans="2:7" ht="12.75" customHeight="1">
      <c r="B15" s="44" t="s">
        <v>21</v>
      </c>
      <c r="C15" s="45">
        <v>4924.372</v>
      </c>
      <c r="D15" s="46">
        <v>2819.925</v>
      </c>
      <c r="E15" s="45">
        <v>4572.358</v>
      </c>
      <c r="F15" s="43"/>
      <c r="G15" s="42">
        <f>E15/Figure1!$J$4/1000</f>
        <v>0.011623391999946227</v>
      </c>
    </row>
    <row r="16" spans="2:7" ht="12.75" customHeight="1">
      <c r="B16" s="44" t="s">
        <v>17</v>
      </c>
      <c r="C16" s="45">
        <v>5054.953</v>
      </c>
      <c r="D16" s="46">
        <v>2562.8</v>
      </c>
      <c r="E16" s="45">
        <v>4419.354</v>
      </c>
      <c r="F16" s="43"/>
      <c r="G16" s="42">
        <f>E16/Figure1!$J$4/1000</f>
        <v>0.0112344405071804</v>
      </c>
    </row>
    <row r="17" spans="2:7" ht="12.75" customHeight="1">
      <c r="B17" s="44" t="s">
        <v>20</v>
      </c>
      <c r="C17" s="45">
        <v>3956.953</v>
      </c>
      <c r="D17" s="46">
        <v>2132.941</v>
      </c>
      <c r="E17" s="45">
        <v>3167.517</v>
      </c>
      <c r="F17" s="43"/>
      <c r="G17" s="42">
        <f>E17/Figure1!$J$4/1000</f>
        <v>0.008052145470125845</v>
      </c>
    </row>
    <row r="18" spans="2:7" ht="12.75" customHeight="1">
      <c r="B18" s="44" t="s">
        <v>5</v>
      </c>
      <c r="C18" s="45">
        <v>2398.555</v>
      </c>
      <c r="D18" s="46">
        <v>834.159</v>
      </c>
      <c r="E18" s="45">
        <v>1748.128</v>
      </c>
      <c r="F18" s="43"/>
      <c r="G18" s="42">
        <f>E18/Figure1!$J$4/1000</f>
        <v>0.004443916467188702</v>
      </c>
    </row>
    <row r="19" spans="2:7" ht="12.75" customHeight="1">
      <c r="B19" s="44" t="s">
        <v>1</v>
      </c>
      <c r="C19" s="45">
        <v>1519.794</v>
      </c>
      <c r="D19" s="46">
        <v>1118.421</v>
      </c>
      <c r="E19" s="45">
        <v>1599.711</v>
      </c>
      <c r="F19" s="43"/>
      <c r="G19" s="42">
        <f>E19/Figure1!$J$4/1000</f>
        <v>0.004066625587853353</v>
      </c>
    </row>
    <row r="20" spans="2:7" ht="12.75" customHeight="1">
      <c r="B20" s="47" t="s">
        <v>6</v>
      </c>
      <c r="C20" s="45">
        <v>1252.493</v>
      </c>
      <c r="D20" s="46">
        <v>639.975</v>
      </c>
      <c r="E20" s="45">
        <v>1116.956</v>
      </c>
      <c r="F20" s="43"/>
      <c r="G20" s="42">
        <f>E20/Figure1!$J$4/1000</f>
        <v>0.002839414025474807</v>
      </c>
    </row>
    <row r="21" spans="2:7" ht="12.75" customHeight="1">
      <c r="B21" s="44" t="s">
        <v>28</v>
      </c>
      <c r="C21" s="45">
        <v>724.221</v>
      </c>
      <c r="D21" s="46">
        <v>448.2</v>
      </c>
      <c r="E21" s="45">
        <v>812.274</v>
      </c>
      <c r="F21" s="43"/>
      <c r="G21" s="42">
        <f>E21/Figure1!$J$4/1000</f>
        <v>0.002064881864754318</v>
      </c>
    </row>
    <row r="22" spans="2:7" ht="12.75" customHeight="1">
      <c r="B22" s="44" t="s">
        <v>19</v>
      </c>
      <c r="C22" s="48">
        <v>572.263</v>
      </c>
      <c r="D22" s="49">
        <v>338.211</v>
      </c>
      <c r="E22" s="48">
        <v>644.608</v>
      </c>
      <c r="F22" s="50"/>
      <c r="G22" s="42">
        <f>E22/Figure1!$J$4/1000</f>
        <v>0.0016386580994535722</v>
      </c>
    </row>
    <row r="23" spans="2:7" ht="12.75" customHeight="1">
      <c r="B23" s="44" t="s">
        <v>10</v>
      </c>
      <c r="C23" s="45">
        <v>643.235</v>
      </c>
      <c r="D23" s="46">
        <v>412.906</v>
      </c>
      <c r="E23" s="45">
        <v>540.503</v>
      </c>
      <c r="F23" s="43"/>
      <c r="G23" s="42">
        <f>E23/Figure1!$J$4/1000</f>
        <v>0.001374012762374892</v>
      </c>
    </row>
    <row r="24" spans="2:7" ht="12.75" customHeight="1">
      <c r="B24" s="44" t="s">
        <v>12</v>
      </c>
      <c r="C24" s="45">
        <v>463.043</v>
      </c>
      <c r="D24" s="46">
        <v>268.391</v>
      </c>
      <c r="E24" s="45">
        <v>388.78</v>
      </c>
      <c r="F24" s="43"/>
      <c r="G24" s="42">
        <f>E24/Figure1!$J$4/1000</f>
        <v>0.0009883176999130631</v>
      </c>
    </row>
    <row r="25" spans="2:7" ht="12.75" customHeight="1">
      <c r="B25" s="44" t="s">
        <v>4</v>
      </c>
      <c r="C25" s="45">
        <v>391.67</v>
      </c>
      <c r="D25" s="46">
        <v>263.247</v>
      </c>
      <c r="E25" s="45">
        <v>382.406</v>
      </c>
      <c r="F25" s="43"/>
      <c r="G25" s="42">
        <f>E25/Figure1!$J$4/1000</f>
        <v>0.0009721143534980062</v>
      </c>
    </row>
    <row r="26" spans="2:7" ht="12.75" customHeight="1">
      <c r="B26" s="44" t="s">
        <v>11</v>
      </c>
      <c r="C26" s="45">
        <v>358.551</v>
      </c>
      <c r="D26" s="46">
        <v>237.029</v>
      </c>
      <c r="E26" s="45">
        <v>381.837</v>
      </c>
      <c r="F26" s="43"/>
      <c r="G26" s="42"/>
    </row>
    <row r="27" spans="2:7" ht="12.75" customHeight="1">
      <c r="B27" s="44"/>
      <c r="C27" s="45"/>
      <c r="D27" s="46"/>
      <c r="E27" s="45"/>
      <c r="F27" s="43"/>
      <c r="G27" s="42"/>
    </row>
    <row r="28" spans="2:7" ht="12.75" customHeight="1">
      <c r="B28" s="44" t="s">
        <v>23</v>
      </c>
      <c r="C28" s="45">
        <v>20314.586</v>
      </c>
      <c r="D28" s="45">
        <v>12419.489</v>
      </c>
      <c r="E28" s="45">
        <v>18022.232</v>
      </c>
      <c r="F28" s="43"/>
      <c r="G28" s="42"/>
    </row>
    <row r="29" spans="2:7" ht="12.75" customHeight="1">
      <c r="B29" s="44" t="s">
        <v>24</v>
      </c>
      <c r="C29" s="45">
        <v>3715.09</v>
      </c>
      <c r="D29" s="45">
        <v>1803.943</v>
      </c>
      <c r="E29" s="45">
        <v>3079.4</v>
      </c>
      <c r="F29" s="43"/>
      <c r="G29" s="42"/>
    </row>
    <row r="30" spans="2:7" ht="12.75" customHeight="1">
      <c r="B30" s="44"/>
      <c r="C30" s="45"/>
      <c r="D30" s="46"/>
      <c r="E30" s="45"/>
      <c r="F30" s="43"/>
      <c r="G30" s="42"/>
    </row>
    <row r="31" spans="2:7" ht="12.75" customHeight="1">
      <c r="B31" s="31" t="s">
        <v>84</v>
      </c>
      <c r="C31" s="45">
        <v>11068</v>
      </c>
      <c r="D31" s="45">
        <v>6093.751</v>
      </c>
      <c r="E31" s="45">
        <v>8543.756</v>
      </c>
      <c r="F31" s="43"/>
      <c r="G31" s="42"/>
    </row>
    <row r="32" spans="2:7" ht="12.75" customHeight="1">
      <c r="B32" s="47" t="s">
        <v>86</v>
      </c>
      <c r="C32" s="45">
        <v>66.414</v>
      </c>
      <c r="D32" s="45">
        <v>27.839</v>
      </c>
      <c r="E32" s="45">
        <v>51.343</v>
      </c>
      <c r="F32" s="43"/>
      <c r="G32" s="42"/>
    </row>
    <row r="33" spans="2:7" ht="12.75" customHeight="1">
      <c r="B33" s="44" t="s">
        <v>31</v>
      </c>
      <c r="C33" s="45">
        <v>61.609</v>
      </c>
      <c r="D33" s="45">
        <v>25.253</v>
      </c>
      <c r="E33" s="45">
        <v>45.923</v>
      </c>
      <c r="F33" s="43"/>
      <c r="G33" s="42"/>
    </row>
    <row r="34" spans="2:7" ht="12.75">
      <c r="B34" s="51" t="s">
        <v>88</v>
      </c>
      <c r="C34" s="45" t="s">
        <v>27</v>
      </c>
      <c r="D34" s="45" t="s">
        <v>27</v>
      </c>
      <c r="E34" s="45">
        <v>31.392</v>
      </c>
      <c r="F34" s="43"/>
      <c r="G34" s="51"/>
    </row>
    <row r="35" spans="3:7" ht="12.75" customHeight="1">
      <c r="C35" s="30"/>
      <c r="D35" s="30"/>
      <c r="E35" s="30"/>
      <c r="F35" s="43"/>
      <c r="G35" s="30"/>
    </row>
    <row r="36" spans="3:7" ht="12.75" customHeight="1">
      <c r="C36" s="30"/>
      <c r="D36" s="30"/>
      <c r="E36" s="30"/>
      <c r="F36" s="43"/>
      <c r="G36" s="30"/>
    </row>
    <row r="37" spans="3:7" ht="12.75" customHeight="1">
      <c r="C37" s="30"/>
      <c r="D37" s="30"/>
      <c r="E37" s="30"/>
      <c r="F37" s="43"/>
      <c r="G37" s="30"/>
    </row>
    <row r="38" spans="3:7" ht="12.75" customHeight="1">
      <c r="C38" s="30"/>
      <c r="D38" s="30"/>
      <c r="E38" s="30"/>
      <c r="F38" s="30"/>
      <c r="G38" s="30"/>
    </row>
    <row r="39" spans="3:9" ht="12.75" customHeight="1">
      <c r="C39" s="30"/>
      <c r="D39" s="30"/>
      <c r="E39" s="30"/>
      <c r="F39" s="30"/>
      <c r="G39" s="30"/>
      <c r="I39" s="74" t="s">
        <v>67</v>
      </c>
    </row>
    <row r="40" spans="2:9" ht="12.75">
      <c r="B40" s="51"/>
      <c r="C40" s="51"/>
      <c r="D40" s="51"/>
      <c r="E40" s="51"/>
      <c r="F40" s="51"/>
      <c r="G40" s="51"/>
      <c r="I40" s="28" t="s">
        <v>70</v>
      </c>
    </row>
    <row r="41" spans="2:9" ht="12.75">
      <c r="B41" s="51"/>
      <c r="C41" s="51"/>
      <c r="D41" s="51"/>
      <c r="E41" s="51"/>
      <c r="F41" s="51"/>
      <c r="G41" s="51"/>
      <c r="I41" s="28" t="s">
        <v>89</v>
      </c>
    </row>
    <row r="42" spans="2:9" ht="12.75">
      <c r="B42" s="51"/>
      <c r="C42" s="51"/>
      <c r="D42" s="51"/>
      <c r="E42" s="51"/>
      <c r="F42" s="51"/>
      <c r="G42" s="51"/>
      <c r="I42" s="28" t="s">
        <v>85</v>
      </c>
    </row>
    <row r="43" spans="2:9" ht="12.75">
      <c r="B43" s="51"/>
      <c r="C43" s="51"/>
      <c r="D43" s="51"/>
      <c r="E43" s="51"/>
      <c r="F43" s="51"/>
      <c r="G43" s="51"/>
      <c r="I43" s="28" t="s">
        <v>87</v>
      </c>
    </row>
    <row r="44" ht="12.75">
      <c r="I44" s="29" t="s">
        <v>58</v>
      </c>
    </row>
  </sheetData>
  <mergeCells count="1">
    <mergeCell ref="I2:L2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2"/>
  <sheetViews>
    <sheetView showGridLines="0" workbookViewId="0" topLeftCell="A1">
      <selection activeCell="D8" sqref="D8"/>
    </sheetView>
  </sheetViews>
  <sheetFormatPr defaultColWidth="9.140625" defaultRowHeight="15"/>
  <cols>
    <col min="1" max="1" width="9.140625" style="53" customWidth="1"/>
    <col min="2" max="2" width="17.28125" style="53" customWidth="1"/>
    <col min="3" max="16384" width="9.140625" style="53" customWidth="1"/>
  </cols>
  <sheetData>
    <row r="1" ht="12.75"/>
    <row r="2" spans="2:9" ht="25.5">
      <c r="B2" s="1" t="s">
        <v>27</v>
      </c>
      <c r="C2" s="2" t="s">
        <v>26</v>
      </c>
      <c r="D2" s="2" t="s">
        <v>25</v>
      </c>
      <c r="E2" s="2" t="s">
        <v>26</v>
      </c>
      <c r="F2" s="2" t="s">
        <v>25</v>
      </c>
      <c r="I2" s="70" t="s">
        <v>63</v>
      </c>
    </row>
    <row r="3" spans="2:9" ht="14.25">
      <c r="B3" s="1" t="s">
        <v>33</v>
      </c>
      <c r="C3" s="10">
        <v>372263.8720000001</v>
      </c>
      <c r="D3" s="10">
        <v>21111.659000000007</v>
      </c>
      <c r="E3" s="64">
        <f>100*C3/(C3+D3)</f>
        <v>94.63320482940766</v>
      </c>
      <c r="F3" s="65">
        <f>100-E3</f>
        <v>5.36679517059234</v>
      </c>
      <c r="G3" s="65"/>
      <c r="I3" s="68" t="s">
        <v>39</v>
      </c>
    </row>
    <row r="4" spans="2:5" ht="12.75">
      <c r="B4" s="1"/>
      <c r="C4" s="1"/>
      <c r="D4" s="1"/>
      <c r="E4" s="66"/>
    </row>
    <row r="5" spans="2:6" ht="12.75">
      <c r="B5" s="54" t="s">
        <v>52</v>
      </c>
      <c r="C5" s="55">
        <v>382.406</v>
      </c>
      <c r="D5" s="55">
        <v>0</v>
      </c>
      <c r="E5" s="64">
        <f aca="true" t="shared" si="0" ref="E5:E29">100*C5/(C5+D5)</f>
        <v>100</v>
      </c>
      <c r="F5" s="65">
        <f aca="true" t="shared" si="1" ref="F5:F29">100-E5</f>
        <v>0</v>
      </c>
    </row>
    <row r="6" spans="2:6" ht="12.75">
      <c r="B6" s="54" t="s">
        <v>53</v>
      </c>
      <c r="C6" s="55">
        <v>1116.956</v>
      </c>
      <c r="D6" s="55">
        <v>0</v>
      </c>
      <c r="E6" s="64">
        <f t="shared" si="0"/>
        <v>100</v>
      </c>
      <c r="F6" s="65">
        <f t="shared" si="1"/>
        <v>0</v>
      </c>
    </row>
    <row r="7" spans="2:6" ht="12.75">
      <c r="B7" s="54" t="s">
        <v>71</v>
      </c>
      <c r="C7" s="55">
        <v>540.444</v>
      </c>
      <c r="D7" s="55">
        <v>0.059</v>
      </c>
      <c r="E7" s="64">
        <f t="shared" si="0"/>
        <v>99.9890842419006</v>
      </c>
      <c r="F7" s="65">
        <f t="shared" si="1"/>
        <v>0.010915758099400819</v>
      </c>
    </row>
    <row r="8" spans="2:6" ht="12.75">
      <c r="B8" s="54" t="s">
        <v>72</v>
      </c>
      <c r="C8" s="55">
        <v>381.396</v>
      </c>
      <c r="D8" s="55">
        <v>0.441</v>
      </c>
      <c r="E8" s="64">
        <f t="shared" si="0"/>
        <v>99.88450569221945</v>
      </c>
      <c r="F8" s="65">
        <f t="shared" si="1"/>
        <v>0.11549430778055125</v>
      </c>
    </row>
    <row r="9" spans="2:6" ht="12.75">
      <c r="B9" s="54" t="s">
        <v>73</v>
      </c>
      <c r="C9" s="55">
        <v>4564.367</v>
      </c>
      <c r="D9" s="55">
        <v>7.991</v>
      </c>
      <c r="E9" s="64">
        <f t="shared" si="0"/>
        <v>99.82523240743616</v>
      </c>
      <c r="F9" s="65">
        <f t="shared" si="1"/>
        <v>0.174767592563839</v>
      </c>
    </row>
    <row r="10" spans="2:6" ht="12.75">
      <c r="B10" s="54" t="s">
        <v>93</v>
      </c>
      <c r="C10" s="55">
        <v>4402.811</v>
      </c>
      <c r="D10" s="55">
        <v>16.543</v>
      </c>
      <c r="E10" s="64">
        <f t="shared" si="0"/>
        <v>99.62566927202484</v>
      </c>
      <c r="F10" s="65">
        <f t="shared" si="1"/>
        <v>0.3743307279751633</v>
      </c>
    </row>
    <row r="11" spans="2:6" ht="12.75">
      <c r="B11" s="54" t="s">
        <v>9</v>
      </c>
      <c r="C11" s="55">
        <v>45384.739</v>
      </c>
      <c r="D11" s="55">
        <v>757.788</v>
      </c>
      <c r="E11" s="64">
        <f t="shared" si="0"/>
        <v>98.35772323436036</v>
      </c>
      <c r="F11" s="65">
        <f t="shared" si="1"/>
        <v>1.642276765639636</v>
      </c>
    </row>
    <row r="12" spans="2:6" ht="12.75">
      <c r="B12" s="54" t="s">
        <v>18</v>
      </c>
      <c r="C12" s="55">
        <v>5522.953</v>
      </c>
      <c r="D12" s="55">
        <v>93.438</v>
      </c>
      <c r="E12" s="64">
        <f t="shared" si="0"/>
        <v>98.33633377733139</v>
      </c>
      <c r="F12" s="65">
        <f t="shared" si="1"/>
        <v>1.6636662226686099</v>
      </c>
    </row>
    <row r="13" spans="2:6" ht="12.75">
      <c r="B13" s="54" t="s">
        <v>7</v>
      </c>
      <c r="C13" s="55">
        <v>27013.509</v>
      </c>
      <c r="D13" s="55">
        <v>475.907</v>
      </c>
      <c r="E13" s="64">
        <f t="shared" si="0"/>
        <v>98.26876278492057</v>
      </c>
      <c r="F13" s="65">
        <f t="shared" si="1"/>
        <v>1.7312372150794317</v>
      </c>
    </row>
    <row r="14" spans="2:6" ht="12.75">
      <c r="B14" s="54" t="s">
        <v>1</v>
      </c>
      <c r="C14" s="55">
        <v>1567.651</v>
      </c>
      <c r="D14" s="55">
        <v>32.06</v>
      </c>
      <c r="E14" s="64">
        <f t="shared" si="0"/>
        <v>97.99588800727132</v>
      </c>
      <c r="F14" s="65">
        <f t="shared" si="1"/>
        <v>2.0041119927286815</v>
      </c>
    </row>
    <row r="15" spans="2:6" ht="12.75">
      <c r="B15" s="54" t="s">
        <v>16</v>
      </c>
      <c r="C15" s="55">
        <v>23167.066</v>
      </c>
      <c r="D15" s="55">
        <v>479.327</v>
      </c>
      <c r="E15" s="64">
        <f t="shared" si="0"/>
        <v>97.97293819822752</v>
      </c>
      <c r="F15" s="65">
        <f t="shared" si="1"/>
        <v>2.0270618017724757</v>
      </c>
    </row>
    <row r="16" spans="2:6" ht="12.75">
      <c r="B16" s="54" t="s">
        <v>0</v>
      </c>
      <c r="C16" s="55">
        <v>9329.114</v>
      </c>
      <c r="D16" s="55">
        <v>349.287</v>
      </c>
      <c r="E16" s="64">
        <f t="shared" si="0"/>
        <v>96.39106707812581</v>
      </c>
      <c r="F16" s="65">
        <f t="shared" si="1"/>
        <v>3.6089329218741852</v>
      </c>
    </row>
    <row r="17" spans="2:6" ht="12.75">
      <c r="B17" s="54" t="s">
        <v>22</v>
      </c>
      <c r="C17" s="55">
        <v>12354</v>
      </c>
      <c r="D17" s="55">
        <v>525</v>
      </c>
      <c r="E17" s="64">
        <f t="shared" si="0"/>
        <v>95.92359655252737</v>
      </c>
      <c r="F17" s="65">
        <f t="shared" si="1"/>
        <v>4.076403447472629</v>
      </c>
    </row>
    <row r="18" spans="2:6" ht="12.75">
      <c r="B18" s="54" t="s">
        <v>13</v>
      </c>
      <c r="C18" s="55">
        <v>7423.324</v>
      </c>
      <c r="D18" s="55">
        <v>353.275</v>
      </c>
      <c r="E18" s="64">
        <f t="shared" si="0"/>
        <v>95.45720436401568</v>
      </c>
      <c r="F18" s="65">
        <f t="shared" si="1"/>
        <v>4.542795635984319</v>
      </c>
    </row>
    <row r="19" spans="2:6" ht="12.75">
      <c r="B19" s="54" t="s">
        <v>15</v>
      </c>
      <c r="C19" s="55">
        <v>11773.543</v>
      </c>
      <c r="D19" s="55">
        <v>597.749</v>
      </c>
      <c r="E19" s="64">
        <f t="shared" si="0"/>
        <v>95.16825728468781</v>
      </c>
      <c r="F19" s="65">
        <f t="shared" si="1"/>
        <v>4.831742715312188</v>
      </c>
    </row>
    <row r="20" spans="2:6" ht="12.75">
      <c r="B20" s="54" t="s">
        <v>5</v>
      </c>
      <c r="C20" s="55">
        <v>1661.829</v>
      </c>
      <c r="D20" s="55">
        <v>86.299</v>
      </c>
      <c r="E20" s="64">
        <f t="shared" si="0"/>
        <v>95.06334776400813</v>
      </c>
      <c r="F20" s="65">
        <f t="shared" si="1"/>
        <v>4.936652235991872</v>
      </c>
    </row>
    <row r="21" spans="2:6" ht="12.75">
      <c r="B21" s="54" t="s">
        <v>19</v>
      </c>
      <c r="C21" s="55">
        <v>612.28</v>
      </c>
      <c r="D21" s="55">
        <v>32.328</v>
      </c>
      <c r="E21" s="64">
        <f t="shared" si="0"/>
        <v>94.98485901509135</v>
      </c>
      <c r="F21" s="65">
        <f t="shared" si="1"/>
        <v>5.015140984908655</v>
      </c>
    </row>
    <row r="22" spans="2:6" ht="12.75">
      <c r="B22" s="54" t="s">
        <v>14</v>
      </c>
      <c r="C22" s="55">
        <v>16102.134</v>
      </c>
      <c r="D22" s="55">
        <v>1002.882</v>
      </c>
      <c r="E22" s="64">
        <f t="shared" si="0"/>
        <v>94.13691282136188</v>
      </c>
      <c r="F22" s="65">
        <f t="shared" si="1"/>
        <v>5.863087178638125</v>
      </c>
    </row>
    <row r="23" spans="2:6" ht="12.75">
      <c r="B23" s="54" t="s">
        <v>3</v>
      </c>
      <c r="C23" s="55">
        <v>86577.154</v>
      </c>
      <c r="D23" s="55">
        <v>5735.668</v>
      </c>
      <c r="E23" s="64">
        <f t="shared" si="0"/>
        <v>93.7867049498281</v>
      </c>
      <c r="F23" s="65">
        <f t="shared" si="1"/>
        <v>6.213295050171894</v>
      </c>
    </row>
    <row r="24" spans="2:6" ht="12.75">
      <c r="B24" s="54" t="s">
        <v>20</v>
      </c>
      <c r="C24" s="55">
        <v>2953.998</v>
      </c>
      <c r="D24" s="55">
        <v>213.519</v>
      </c>
      <c r="E24" s="64">
        <f t="shared" si="0"/>
        <v>93.25910484458332</v>
      </c>
      <c r="F24" s="65">
        <f t="shared" si="1"/>
        <v>6.7408951554166805</v>
      </c>
    </row>
    <row r="25" spans="2:6" ht="12.75">
      <c r="B25" s="56" t="s">
        <v>2</v>
      </c>
      <c r="C25" s="55">
        <v>5888.103</v>
      </c>
      <c r="D25" s="55">
        <v>487.446</v>
      </c>
      <c r="E25" s="64">
        <f t="shared" si="0"/>
        <v>92.35444665235889</v>
      </c>
      <c r="F25" s="65">
        <f t="shared" si="1"/>
        <v>7.645553347641112</v>
      </c>
    </row>
    <row r="26" spans="2:6" ht="12.75">
      <c r="B26" s="56" t="s">
        <v>28</v>
      </c>
      <c r="C26" s="55">
        <v>749.495</v>
      </c>
      <c r="D26" s="55">
        <v>62.779</v>
      </c>
      <c r="E26" s="64">
        <f t="shared" si="0"/>
        <v>92.27120405183473</v>
      </c>
      <c r="F26" s="65">
        <f t="shared" si="1"/>
        <v>7.728795948165271</v>
      </c>
    </row>
    <row r="27" spans="2:6" ht="12.75">
      <c r="B27" s="56" t="s">
        <v>8</v>
      </c>
      <c r="C27" s="55">
        <v>94685.743</v>
      </c>
      <c r="D27" s="55">
        <v>8128.12</v>
      </c>
      <c r="E27" s="64">
        <f t="shared" si="0"/>
        <v>92.09433459376973</v>
      </c>
      <c r="F27" s="65">
        <f t="shared" si="1"/>
        <v>7.90566540623027</v>
      </c>
    </row>
    <row r="28" spans="2:6" ht="12.75">
      <c r="B28" s="57" t="s">
        <v>29</v>
      </c>
      <c r="C28" s="55">
        <v>7838.907</v>
      </c>
      <c r="D28" s="55">
        <v>1554.923</v>
      </c>
      <c r="E28" s="64">
        <f t="shared" si="0"/>
        <v>83.44740111328395</v>
      </c>
      <c r="F28" s="65">
        <f t="shared" si="1"/>
        <v>16.552598886716055</v>
      </c>
    </row>
    <row r="29" spans="2:6" ht="12.75">
      <c r="B29" s="75" t="s">
        <v>12</v>
      </c>
      <c r="C29" s="76">
        <v>269.95</v>
      </c>
      <c r="D29" s="76">
        <v>118.83</v>
      </c>
      <c r="E29" s="64">
        <f t="shared" si="0"/>
        <v>69.43515612943052</v>
      </c>
      <c r="F29" s="65">
        <f t="shared" si="1"/>
        <v>30.564843870569476</v>
      </c>
    </row>
    <row r="30" ht="12.75"/>
    <row r="31" spans="2:6" ht="12.75">
      <c r="B31" s="58" t="s">
        <v>24</v>
      </c>
      <c r="C31" s="10">
        <v>3056.238</v>
      </c>
      <c r="D31" s="10">
        <v>23.162</v>
      </c>
      <c r="E31" s="64">
        <f>100*C31/(C31+D31)</f>
        <v>99.24784048840684</v>
      </c>
      <c r="F31" s="65">
        <f>100-E31</f>
        <v>0.7521595115931632</v>
      </c>
    </row>
    <row r="32" spans="2:6" ht="12.75">
      <c r="B32" s="59" t="s">
        <v>23</v>
      </c>
      <c r="C32" s="10">
        <v>16874.32</v>
      </c>
      <c r="D32" s="10">
        <v>1147.912</v>
      </c>
      <c r="E32" s="64">
        <f>100*C32/(C32+D32)</f>
        <v>93.63057805492683</v>
      </c>
      <c r="F32" s="65">
        <f>100-E32</f>
        <v>6.369421945073171</v>
      </c>
    </row>
    <row r="33" ht="18" customHeight="1"/>
    <row r="34" spans="2:6" ht="12.75">
      <c r="B34" s="53" t="s">
        <v>51</v>
      </c>
      <c r="C34" s="67">
        <v>45.923</v>
      </c>
      <c r="D34" s="67">
        <v>0</v>
      </c>
      <c r="E34" s="64">
        <f aca="true" t="shared" si="2" ref="E34">100*C34/(C34+D34)</f>
        <v>100</v>
      </c>
      <c r="F34" s="65">
        <f aca="true" t="shared" si="3" ref="F34">100-E34</f>
        <v>0</v>
      </c>
    </row>
    <row r="35" spans="2:6" ht="12.75">
      <c r="B35" s="31" t="s">
        <v>91</v>
      </c>
      <c r="C35" s="10">
        <v>8521.257</v>
      </c>
      <c r="D35" s="10">
        <v>22.499</v>
      </c>
      <c r="E35" s="64">
        <f>100*C35/(C35+D35)</f>
        <v>99.73666148705557</v>
      </c>
      <c r="F35" s="65">
        <f>100-E35</f>
        <v>0.2633385129444292</v>
      </c>
    </row>
    <row r="36" spans="2:5" ht="12.75">
      <c r="B36" s="60"/>
      <c r="C36" s="61"/>
      <c r="D36" s="61"/>
      <c r="E36" s="66"/>
    </row>
    <row r="37" spans="2:5" ht="12.75">
      <c r="B37" s="60"/>
      <c r="C37" s="61"/>
      <c r="D37" s="61"/>
      <c r="E37" s="66"/>
    </row>
    <row r="38" spans="2:5" ht="12.75">
      <c r="B38" s="60"/>
      <c r="C38" s="61"/>
      <c r="D38" s="61"/>
      <c r="E38" s="66"/>
    </row>
    <row r="39" spans="2:5" ht="12.75">
      <c r="B39" s="60"/>
      <c r="C39" s="61"/>
      <c r="D39" s="61"/>
      <c r="E39" s="66"/>
    </row>
    <row r="40" spans="2:5" ht="15">
      <c r="B40" s="60"/>
      <c r="C40" s="61"/>
      <c r="D40" s="61"/>
      <c r="E40" s="66"/>
    </row>
    <row r="41" spans="2:9" ht="15">
      <c r="B41" s="60"/>
      <c r="C41" s="61"/>
      <c r="D41" s="61"/>
      <c r="E41" s="66"/>
      <c r="I41" s="62" t="s">
        <v>68</v>
      </c>
    </row>
    <row r="42" spans="2:9" ht="15">
      <c r="B42" s="60"/>
      <c r="C42" s="61"/>
      <c r="D42" s="61"/>
      <c r="E42" s="66"/>
      <c r="I42" s="3" t="s">
        <v>54</v>
      </c>
    </row>
    <row r="43" spans="2:9" ht="15">
      <c r="B43" s="60"/>
      <c r="C43" s="61"/>
      <c r="D43" s="61"/>
      <c r="E43" s="66"/>
      <c r="I43" s="3" t="s">
        <v>92</v>
      </c>
    </row>
    <row r="44" spans="2:9" ht="15">
      <c r="B44" s="60"/>
      <c r="C44" s="61"/>
      <c r="D44" s="61"/>
      <c r="E44" s="66"/>
      <c r="I44" s="28" t="s">
        <v>90</v>
      </c>
    </row>
    <row r="45" spans="2:9" ht="15">
      <c r="B45" s="60"/>
      <c r="C45" s="61"/>
      <c r="D45" s="61"/>
      <c r="E45" s="66"/>
      <c r="I45" s="63" t="s">
        <v>59</v>
      </c>
    </row>
    <row r="46" spans="2:5" ht="15">
      <c r="B46" s="60"/>
      <c r="C46" s="61"/>
      <c r="D46" s="61"/>
      <c r="E46" s="66"/>
    </row>
    <row r="47" spans="2:5" ht="15">
      <c r="B47" s="60"/>
      <c r="C47" s="61"/>
      <c r="D47" s="61"/>
      <c r="E47" s="66"/>
    </row>
    <row r="48" spans="2:5" ht="15">
      <c r="B48" s="60"/>
      <c r="C48" s="61"/>
      <c r="D48" s="61"/>
      <c r="E48" s="66"/>
    </row>
    <row r="49" spans="2:5" ht="15">
      <c r="B49" s="60"/>
      <c r="C49" s="61"/>
      <c r="D49" s="61"/>
      <c r="E49" s="66"/>
    </row>
    <row r="50" spans="2:5" ht="15">
      <c r="B50" s="60"/>
      <c r="C50" s="61"/>
      <c r="D50" s="61"/>
      <c r="E50" s="66"/>
    </row>
    <row r="51" spans="2:5" ht="15">
      <c r="B51" s="60"/>
      <c r="C51" s="61"/>
      <c r="D51" s="61"/>
      <c r="E51" s="66"/>
    </row>
    <row r="52" spans="2:5" ht="15">
      <c r="B52" s="60"/>
      <c r="C52" s="61"/>
      <c r="D52" s="61"/>
      <c r="E52" s="66"/>
    </row>
    <row r="53" spans="2:5" ht="15">
      <c r="B53" s="60"/>
      <c r="C53" s="61"/>
      <c r="D53" s="61"/>
      <c r="E53" s="66"/>
    </row>
    <row r="54" spans="2:5" ht="15">
      <c r="B54" s="60"/>
      <c r="C54" s="61"/>
      <c r="D54" s="61"/>
      <c r="E54" s="66"/>
    </row>
    <row r="55" spans="2:5" ht="15">
      <c r="B55" s="60"/>
      <c r="C55" s="61"/>
      <c r="D55" s="61"/>
      <c r="E55" s="66"/>
    </row>
    <row r="56" spans="2:5" ht="15">
      <c r="B56" s="60"/>
      <c r="C56" s="61"/>
      <c r="D56" s="61"/>
      <c r="E56" s="66"/>
    </row>
    <row r="57" spans="2:5" ht="15">
      <c r="B57" s="60"/>
      <c r="C57" s="61"/>
      <c r="D57" s="61"/>
      <c r="E57" s="66"/>
    </row>
    <row r="58" spans="2:5" ht="15">
      <c r="B58" s="60"/>
      <c r="C58" s="61"/>
      <c r="D58" s="61"/>
      <c r="E58" s="66"/>
    </row>
    <row r="59" spans="2:5" ht="15">
      <c r="B59" s="60"/>
      <c r="C59" s="61"/>
      <c r="D59" s="61"/>
      <c r="E59" s="66"/>
    </row>
    <row r="60" spans="2:5" ht="15">
      <c r="B60" s="60"/>
      <c r="C60" s="61"/>
      <c r="D60" s="61"/>
      <c r="E60" s="66"/>
    </row>
    <row r="61" spans="2:5" ht="15">
      <c r="B61" s="60"/>
      <c r="C61" s="61"/>
      <c r="D61" s="61"/>
      <c r="E61" s="66"/>
    </row>
    <row r="62" spans="2:5" ht="15">
      <c r="B62" s="60"/>
      <c r="C62" s="61"/>
      <c r="D62" s="61"/>
      <c r="E62" s="66"/>
    </row>
    <row r="63" spans="2:5" ht="15">
      <c r="B63" s="60"/>
      <c r="C63" s="61"/>
      <c r="D63" s="61"/>
      <c r="E63" s="66"/>
    </row>
    <row r="64" spans="2:5" ht="15">
      <c r="B64" s="60"/>
      <c r="C64" s="61"/>
      <c r="D64" s="61"/>
      <c r="E64" s="66"/>
    </row>
    <row r="65" spans="2:5" ht="15">
      <c r="B65" s="60"/>
      <c r="C65" s="61"/>
      <c r="D65" s="61"/>
      <c r="E65" s="66"/>
    </row>
    <row r="66" spans="2:5" ht="15">
      <c r="B66" s="60"/>
      <c r="C66" s="61"/>
      <c r="D66" s="61"/>
      <c r="E66" s="66"/>
    </row>
    <row r="67" spans="2:5" ht="15">
      <c r="B67" s="60"/>
      <c r="C67" s="61"/>
      <c r="D67" s="61"/>
      <c r="E67" s="66"/>
    </row>
    <row r="68" spans="2:5" ht="15">
      <c r="B68" s="60"/>
      <c r="C68" s="61"/>
      <c r="D68" s="61"/>
      <c r="E68" s="66"/>
    </row>
    <row r="69" spans="2:5" ht="15">
      <c r="B69" s="60"/>
      <c r="C69" s="61"/>
      <c r="D69" s="61"/>
      <c r="E69" s="66"/>
    </row>
    <row r="70" spans="2:5" ht="15">
      <c r="B70" s="60"/>
      <c r="C70" s="61"/>
      <c r="D70" s="61"/>
      <c r="E70" s="66"/>
    </row>
    <row r="71" spans="2:5" ht="15">
      <c r="B71" s="60"/>
      <c r="C71" s="61"/>
      <c r="D71" s="61"/>
      <c r="E71" s="66"/>
    </row>
    <row r="72" spans="2:5" ht="15">
      <c r="B72" s="60"/>
      <c r="C72" s="61"/>
      <c r="D72" s="61"/>
      <c r="E72" s="6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A0A7-A0F0-47A6-BC78-77A3333CEE51}">
  <dimension ref="B2:I50"/>
  <sheetViews>
    <sheetView showGridLines="0" workbookViewId="0" topLeftCell="A1"/>
  </sheetViews>
  <sheetFormatPr defaultColWidth="9.140625" defaultRowHeight="15"/>
  <sheetData>
    <row r="2" ht="15.75">
      <c r="B2" s="5" t="s">
        <v>74</v>
      </c>
    </row>
    <row r="3" spans="2:5" ht="15">
      <c r="B3" s="90" t="s">
        <v>75</v>
      </c>
      <c r="C3" s="90"/>
      <c r="D3" s="90"/>
      <c r="E3" s="90"/>
    </row>
    <row r="32" ht="18" customHeight="1"/>
    <row r="42" ht="15">
      <c r="B42" s="3" t="s">
        <v>96</v>
      </c>
    </row>
    <row r="43" ht="15">
      <c r="B43" s="63" t="s">
        <v>59</v>
      </c>
    </row>
    <row r="45" spans="2:9" ht="15">
      <c r="B45" s="73" t="s">
        <v>44</v>
      </c>
      <c r="C45" s="73" t="s">
        <v>45</v>
      </c>
      <c r="D45" s="73" t="s">
        <v>46</v>
      </c>
      <c r="E45" s="73" t="s">
        <v>47</v>
      </c>
      <c r="F45" s="73" t="s">
        <v>48</v>
      </c>
      <c r="G45" s="73" t="s">
        <v>49</v>
      </c>
      <c r="H45" s="73" t="s">
        <v>50</v>
      </c>
      <c r="I45" s="73" t="s">
        <v>66</v>
      </c>
    </row>
    <row r="46" spans="2:9" ht="15">
      <c r="B46" s="72">
        <v>7486.713723</v>
      </c>
      <c r="C46" s="72">
        <v>7736.380364</v>
      </c>
      <c r="D46" s="72">
        <v>7898.750527</v>
      </c>
      <c r="E46" s="72">
        <v>8004.2986</v>
      </c>
      <c r="F46" s="72">
        <v>8229.328331</v>
      </c>
      <c r="G46" s="72">
        <v>4753.095449</v>
      </c>
      <c r="H46" s="72">
        <v>5219.030245</v>
      </c>
      <c r="I46" s="72">
        <v>7293.660016</v>
      </c>
    </row>
    <row r="48" spans="3:9" ht="15">
      <c r="C48" s="77">
        <f aca="true" t="shared" si="0" ref="C48:I48">C46/B46-1</f>
        <v>0.03334796150051744</v>
      </c>
      <c r="D48" s="77">
        <f t="shared" si="0"/>
        <v>0.020987872281404973</v>
      </c>
      <c r="E48" s="77">
        <f t="shared" si="0"/>
        <v>0.013362629018248917</v>
      </c>
      <c r="F48" s="77">
        <f t="shared" si="0"/>
        <v>0.028113610229383523</v>
      </c>
      <c r="G48" s="77">
        <f t="shared" si="0"/>
        <v>-0.4224200010230458</v>
      </c>
      <c r="H48" s="77">
        <f t="shared" si="0"/>
        <v>0.09802765397821478</v>
      </c>
      <c r="I48" s="77">
        <f t="shared" si="0"/>
        <v>0.3975125020567878</v>
      </c>
    </row>
    <row r="49" ht="15">
      <c r="I49" s="77">
        <f>I46/G46-1</f>
        <v>0.5345073740386397</v>
      </c>
    </row>
    <row r="50" spans="6:9" ht="15">
      <c r="F50" s="77">
        <f>F46/B46-1</f>
        <v>0.09919099827720235</v>
      </c>
      <c r="I50" s="77">
        <f>I46/F46-1</f>
        <v>-0.1136992324726338</v>
      </c>
    </row>
  </sheetData>
  <mergeCells count="1"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855A-DC57-40FA-A7DA-6989096B33EE}">
  <sheetPr>
    <pageSetUpPr fitToPage="1"/>
  </sheetPr>
  <dimension ref="B1:V43"/>
  <sheetViews>
    <sheetView showGridLines="0" workbookViewId="0" topLeftCell="A1">
      <selection activeCell="L5" sqref="L5"/>
    </sheetView>
  </sheetViews>
  <sheetFormatPr defaultColWidth="9.140625" defaultRowHeight="15"/>
  <cols>
    <col min="1" max="1" width="9.140625" style="6" customWidth="1"/>
    <col min="2" max="2" width="16.8515625" style="6" customWidth="1"/>
    <col min="3" max="7" width="9.8515625" style="6" customWidth="1"/>
    <col min="8" max="8" width="13.7109375" style="6" customWidth="1"/>
    <col min="9" max="9" width="9.00390625" style="6" customWidth="1"/>
    <col min="10" max="16384" width="9.140625" style="6" customWidth="1"/>
  </cols>
  <sheetData>
    <row r="1" spans="8:22" ht="15.75">
      <c r="H1" s="31"/>
      <c r="I1" s="5" t="s">
        <v>76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8:22" ht="14.25">
      <c r="H2" s="32"/>
      <c r="I2" s="90" t="s">
        <v>42</v>
      </c>
      <c r="J2" s="90"/>
      <c r="K2" s="90"/>
      <c r="L2" s="90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12.75">
      <c r="B3" s="33"/>
      <c r="C3" s="33"/>
      <c r="D3" s="33"/>
      <c r="E3" s="33"/>
      <c r="F3" s="33"/>
      <c r="G3" s="3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7" s="35" customFormat="1" ht="18" customHeight="1">
      <c r="B4" s="34"/>
      <c r="C4" s="69">
        <v>2019</v>
      </c>
      <c r="D4" s="69">
        <v>2020</v>
      </c>
      <c r="E4" s="69">
        <v>2022</v>
      </c>
      <c r="F4" s="33"/>
      <c r="G4" s="33"/>
    </row>
    <row r="5" spans="2:8" ht="12.75" customHeight="1">
      <c r="B5" s="36" t="s">
        <v>3</v>
      </c>
      <c r="C5" s="37">
        <v>2938.02251</v>
      </c>
      <c r="D5" s="38">
        <v>1752.198404</v>
      </c>
      <c r="E5" s="37">
        <v>2505.855857</v>
      </c>
      <c r="F5" s="33"/>
      <c r="G5" s="39">
        <f>E5/Figure4!$I$46</f>
        <v>0.34356630985032743</v>
      </c>
      <c r="H5" s="35"/>
    </row>
    <row r="6" spans="2:7" ht="12.75" customHeight="1">
      <c r="B6" s="40" t="s">
        <v>8</v>
      </c>
      <c r="C6" s="41">
        <v>1265.329742</v>
      </c>
      <c r="D6" s="38">
        <v>723.85235</v>
      </c>
      <c r="E6" s="41">
        <v>1142.409719</v>
      </c>
      <c r="F6" s="33"/>
      <c r="G6" s="39">
        <f>E6/Figure4!$I$46</f>
        <v>0.15663051424030072</v>
      </c>
    </row>
    <row r="7" spans="2:7" ht="12.75" customHeight="1">
      <c r="B7" s="40" t="s">
        <v>9</v>
      </c>
      <c r="C7" s="41">
        <v>883.300306</v>
      </c>
      <c r="D7" s="38">
        <v>382.374387</v>
      </c>
      <c r="E7" s="41">
        <v>681.577079</v>
      </c>
      <c r="F7" s="33"/>
      <c r="G7" s="42">
        <f>E7/Figure4!$I$46</f>
        <v>0.0934478817911493</v>
      </c>
    </row>
    <row r="8" spans="2:7" ht="12.75" customHeight="1">
      <c r="B8" s="40" t="s">
        <v>7</v>
      </c>
      <c r="C8" s="41">
        <v>627.6441</v>
      </c>
      <c r="D8" s="38">
        <v>329.72082</v>
      </c>
      <c r="E8" s="41">
        <v>554.154381</v>
      </c>
      <c r="F8" s="43"/>
      <c r="G8" s="42">
        <f>E8/Figure4!$I$46</f>
        <v>0.07597754485187948</v>
      </c>
    </row>
    <row r="9" spans="2:7" ht="12.75" customHeight="1">
      <c r="B9" s="44" t="s">
        <v>69</v>
      </c>
      <c r="C9" s="45"/>
      <c r="D9" s="46"/>
      <c r="E9" s="45">
        <v>333.176198</v>
      </c>
      <c r="F9" s="43"/>
      <c r="G9" s="42">
        <f>E9/Figure4!$I$46</f>
        <v>0.045680247950838956</v>
      </c>
    </row>
    <row r="10" spans="2:7" ht="12.75" customHeight="1">
      <c r="B10" s="44" t="s">
        <v>2</v>
      </c>
      <c r="C10" s="45">
        <v>206.601</v>
      </c>
      <c r="D10" s="46">
        <v>133.9</v>
      </c>
      <c r="E10" s="45">
        <v>301.567</v>
      </c>
      <c r="F10" s="43"/>
      <c r="G10" s="42">
        <f>E10/Figure4!$I$46</f>
        <v>0.041346456969266004</v>
      </c>
    </row>
    <row r="11" spans="2:7" ht="12.75" customHeight="1">
      <c r="B11" s="44" t="s">
        <v>15</v>
      </c>
      <c r="C11" s="45">
        <v>278.065937</v>
      </c>
      <c r="D11" s="46">
        <v>164.061236</v>
      </c>
      <c r="E11" s="45">
        <v>260.992167</v>
      </c>
      <c r="F11" s="43"/>
      <c r="G11" s="42">
        <f>E11/Figure4!$I$46</f>
        <v>0.03578342922859924</v>
      </c>
    </row>
    <row r="12" spans="2:7" ht="12.75" customHeight="1">
      <c r="B12" s="44" t="s">
        <v>22</v>
      </c>
      <c r="C12" s="45">
        <v>264.603</v>
      </c>
      <c r="D12" s="46">
        <v>169.163</v>
      </c>
      <c r="E12" s="45">
        <v>243.972</v>
      </c>
      <c r="F12" s="43"/>
      <c r="G12" s="42">
        <f>E12/Figure4!$I$46</f>
        <v>0.03344987282993751</v>
      </c>
    </row>
    <row r="13" spans="2:7" ht="12.75" customHeight="1">
      <c r="B13" s="44" t="s">
        <v>29</v>
      </c>
      <c r="C13" s="45">
        <v>193.568997</v>
      </c>
      <c r="D13" s="46">
        <v>129.308247</v>
      </c>
      <c r="E13" s="45">
        <v>174.327354</v>
      </c>
      <c r="F13" s="43"/>
      <c r="G13" s="42">
        <f>E13/Figure4!$I$46</f>
        <v>0.023901217443311112</v>
      </c>
    </row>
    <row r="14" spans="2:7" ht="12.75" customHeight="1">
      <c r="B14" s="44" t="s">
        <v>17</v>
      </c>
      <c r="C14" s="45">
        <v>175.511287</v>
      </c>
      <c r="D14" s="46">
        <v>102.247342</v>
      </c>
      <c r="E14" s="45">
        <v>171.653305</v>
      </c>
      <c r="F14" s="43"/>
      <c r="G14" s="42">
        <f>E14/Figure4!$I$46</f>
        <v>0.023534590949324006</v>
      </c>
    </row>
    <row r="15" spans="2:7" ht="12.75" customHeight="1">
      <c r="B15" s="44" t="s">
        <v>21</v>
      </c>
      <c r="C15" s="45">
        <v>92.801256</v>
      </c>
      <c r="D15" s="46">
        <v>59.549921</v>
      </c>
      <c r="E15" s="45">
        <v>76.089129</v>
      </c>
      <c r="F15" s="43"/>
      <c r="G15" s="42">
        <f>E15/Figure4!$I$46</f>
        <v>0.01043222865243024</v>
      </c>
    </row>
    <row r="16" spans="2:7" ht="12.75" customHeight="1">
      <c r="B16" s="44" t="s">
        <v>18</v>
      </c>
      <c r="C16" s="45">
        <v>67.910667</v>
      </c>
      <c r="D16" s="46">
        <v>49.087224</v>
      </c>
      <c r="E16" s="45">
        <v>69.316149</v>
      </c>
      <c r="F16" s="43"/>
      <c r="G16" s="42">
        <f>E16/Figure4!$I$46</f>
        <v>0.009503616681877429</v>
      </c>
    </row>
    <row r="17" spans="2:7" ht="12.75" customHeight="1">
      <c r="B17" s="44" t="s">
        <v>20</v>
      </c>
      <c r="C17" s="45">
        <v>80.671403</v>
      </c>
      <c r="D17" s="46">
        <v>49.421191</v>
      </c>
      <c r="E17" s="45">
        <v>66.705007</v>
      </c>
      <c r="F17" s="43"/>
      <c r="G17" s="42">
        <f>E17/Figure4!$I$46</f>
        <v>0.00914561507578776</v>
      </c>
    </row>
    <row r="18" spans="2:7" ht="12.75" customHeight="1">
      <c r="B18" s="44" t="s">
        <v>5</v>
      </c>
      <c r="C18" s="45">
        <v>50.060232</v>
      </c>
      <c r="D18" s="46">
        <v>17.930368</v>
      </c>
      <c r="E18" s="45">
        <v>35.845067</v>
      </c>
      <c r="F18" s="43"/>
      <c r="G18" s="42">
        <f>E18/Figure4!$I$46</f>
        <v>0.00491455139413781</v>
      </c>
    </row>
    <row r="19" spans="2:7" ht="12.75" customHeight="1">
      <c r="B19" s="44" t="s">
        <v>1</v>
      </c>
      <c r="C19" s="45">
        <v>21.329234</v>
      </c>
      <c r="D19" s="46">
        <v>16.808185</v>
      </c>
      <c r="E19" s="45">
        <v>23.065303</v>
      </c>
      <c r="F19" s="43"/>
      <c r="G19" s="42">
        <f>E19/Figure4!$I$46</f>
        <v>0.003162377043816406</v>
      </c>
    </row>
    <row r="20" spans="2:7" ht="12.75" customHeight="1">
      <c r="B20" s="47" t="s">
        <v>12</v>
      </c>
      <c r="C20" s="45">
        <v>25.015897</v>
      </c>
      <c r="D20" s="46">
        <v>14.526742</v>
      </c>
      <c r="E20" s="45">
        <v>22.037733</v>
      </c>
      <c r="F20" s="43"/>
      <c r="G20" s="42">
        <f>E20/Figure4!$I$46</f>
        <v>0.0030214916724464994</v>
      </c>
    </row>
    <row r="21" spans="2:7" ht="12.75" customHeight="1">
      <c r="B21" s="44" t="s">
        <v>28</v>
      </c>
      <c r="C21" s="45">
        <v>19.826607</v>
      </c>
      <c r="D21" s="46">
        <v>13.099643</v>
      </c>
      <c r="E21" s="45">
        <v>18.581492</v>
      </c>
      <c r="F21" s="43"/>
      <c r="G21" s="42">
        <f>E21/Figure4!$I$46</f>
        <v>0.002547622450078293</v>
      </c>
    </row>
    <row r="22" spans="2:7" ht="12.75" customHeight="1">
      <c r="B22" s="44" t="s">
        <v>10</v>
      </c>
      <c r="C22" s="48">
        <v>18.622586</v>
      </c>
      <c r="D22" s="49">
        <v>12.861591</v>
      </c>
      <c r="E22" s="48">
        <v>15.693793</v>
      </c>
      <c r="F22" s="50"/>
      <c r="G22" s="42">
        <f>E22/Figure4!$I$46</f>
        <v>0.002151703392476856</v>
      </c>
    </row>
    <row r="23" spans="2:7" ht="12.75" customHeight="1">
      <c r="B23" s="44" t="s">
        <v>6</v>
      </c>
      <c r="C23" s="45">
        <v>19.598632</v>
      </c>
      <c r="D23" s="46">
        <v>10.219865</v>
      </c>
      <c r="E23" s="45">
        <v>15.421052</v>
      </c>
      <c r="F23" s="43"/>
      <c r="G23" s="42">
        <f>E23/Figure4!$I$46</f>
        <v>0.0021143091350804746</v>
      </c>
    </row>
    <row r="24" spans="2:7" ht="12.75" customHeight="1">
      <c r="B24" s="44" t="s">
        <v>19</v>
      </c>
      <c r="C24" s="45">
        <v>13.25946</v>
      </c>
      <c r="D24" s="46">
        <v>7.923885</v>
      </c>
      <c r="E24" s="45">
        <v>13.908698</v>
      </c>
      <c r="F24" s="43"/>
      <c r="G24" s="42">
        <f>E24/Figure4!$I$46</f>
        <v>0.001906957271039325</v>
      </c>
    </row>
    <row r="25" spans="2:7" ht="12.75" customHeight="1">
      <c r="B25" s="44" t="s">
        <v>4</v>
      </c>
      <c r="C25" s="45">
        <v>8.37299</v>
      </c>
      <c r="D25" s="46">
        <v>5.98395</v>
      </c>
      <c r="E25" s="45">
        <v>7.129</v>
      </c>
      <c r="F25" s="43"/>
      <c r="G25" s="42">
        <f>E25/Figure4!$I$46</f>
        <v>0.0009774242265695428</v>
      </c>
    </row>
    <row r="26" spans="2:7" ht="12.75" customHeight="1">
      <c r="B26" s="44" t="s">
        <v>11</v>
      </c>
      <c r="C26" s="45">
        <v>4.991264</v>
      </c>
      <c r="D26" s="46">
        <v>3.237826</v>
      </c>
      <c r="E26" s="45">
        <v>4.464436</v>
      </c>
      <c r="F26" s="43"/>
      <c r="G26" s="42">
        <f>E26/Figure4!$I$46</f>
        <v>0.0006120981770752173</v>
      </c>
    </row>
    <row r="27" spans="2:7" ht="12.75" customHeight="1">
      <c r="B27" s="44"/>
      <c r="C27" s="45"/>
      <c r="D27" s="46"/>
      <c r="E27" s="45"/>
      <c r="F27" s="43"/>
      <c r="G27" s="42"/>
    </row>
    <row r="28" spans="2:7" ht="12.75" customHeight="1">
      <c r="B28" s="44" t="s">
        <v>23</v>
      </c>
      <c r="C28" s="45">
        <v>519.33653</v>
      </c>
      <c r="D28" s="45">
        <v>322.673124</v>
      </c>
      <c r="E28" s="45">
        <v>433.25394</v>
      </c>
      <c r="F28" s="43"/>
      <c r="G28" s="42"/>
    </row>
    <row r="29" spans="2:7" ht="12.75" customHeight="1">
      <c r="B29" s="44" t="s">
        <v>24</v>
      </c>
      <c r="C29" s="45">
        <v>80.402213</v>
      </c>
      <c r="D29" s="45">
        <v>42.599038</v>
      </c>
      <c r="E29" s="45">
        <v>66.695442</v>
      </c>
      <c r="F29" s="43"/>
      <c r="G29" s="42"/>
    </row>
    <row r="30" spans="2:7" ht="12.75" customHeight="1">
      <c r="B30" s="44"/>
      <c r="C30" s="45"/>
      <c r="D30" s="46"/>
      <c r="E30" s="45"/>
      <c r="F30" s="43"/>
      <c r="G30" s="42"/>
    </row>
    <row r="31" spans="2:7" ht="12.75" customHeight="1">
      <c r="B31" s="6" t="s">
        <v>55</v>
      </c>
      <c r="C31" s="45">
        <v>164.711961</v>
      </c>
      <c r="D31" s="45">
        <v>99.470497</v>
      </c>
      <c r="E31" s="45">
        <v>136.102798</v>
      </c>
      <c r="F31" s="43"/>
      <c r="G31" s="42"/>
    </row>
    <row r="32" spans="2:7" ht="12.75" customHeight="1">
      <c r="B32" s="47" t="s">
        <v>86</v>
      </c>
      <c r="C32" s="45">
        <v>0.9854</v>
      </c>
      <c r="D32" s="45">
        <v>0.472595</v>
      </c>
      <c r="E32" s="78">
        <v>0.7735</v>
      </c>
      <c r="F32" s="43"/>
      <c r="G32" s="42"/>
    </row>
    <row r="33" spans="2:7" ht="12.75">
      <c r="B33" s="51" t="s">
        <v>88</v>
      </c>
      <c r="C33" s="45" t="s">
        <v>27</v>
      </c>
      <c r="D33" s="45" t="s">
        <v>27</v>
      </c>
      <c r="E33" s="78">
        <v>0.442456</v>
      </c>
      <c r="F33" s="43"/>
      <c r="G33" s="51"/>
    </row>
    <row r="34" spans="2:7" ht="12.75" customHeight="1">
      <c r="B34" s="44" t="s">
        <v>31</v>
      </c>
      <c r="C34" s="45">
        <v>0.549062</v>
      </c>
      <c r="D34" s="45">
        <v>0.253058</v>
      </c>
      <c r="E34" s="78">
        <v>0.405507</v>
      </c>
      <c r="F34" s="43"/>
      <c r="G34" s="42"/>
    </row>
    <row r="35" spans="3:7" ht="12.75" customHeight="1">
      <c r="C35" s="30"/>
      <c r="D35" s="30"/>
      <c r="E35" s="30"/>
      <c r="F35" s="43"/>
      <c r="G35" s="30"/>
    </row>
    <row r="36" spans="3:7" ht="12.75" customHeight="1">
      <c r="C36" s="30"/>
      <c r="D36" s="30"/>
      <c r="E36" s="30"/>
      <c r="F36" s="43"/>
      <c r="G36" s="30"/>
    </row>
    <row r="37" spans="3:7" ht="12.75" customHeight="1">
      <c r="C37" s="30"/>
      <c r="D37" s="30"/>
      <c r="E37" s="30"/>
      <c r="F37" s="43"/>
      <c r="G37" s="30"/>
    </row>
    <row r="38" spans="3:9" ht="12.75" customHeight="1">
      <c r="C38" s="30"/>
      <c r="D38" s="30"/>
      <c r="E38" s="30"/>
      <c r="F38" s="30"/>
      <c r="G38" s="30"/>
      <c r="I38" s="74" t="s">
        <v>67</v>
      </c>
    </row>
    <row r="39" spans="3:9" ht="12.75" customHeight="1">
      <c r="C39" s="30"/>
      <c r="D39" s="30"/>
      <c r="E39" s="30"/>
      <c r="F39" s="30"/>
      <c r="G39" s="30"/>
      <c r="I39" s="28" t="s">
        <v>70</v>
      </c>
    </row>
    <row r="40" spans="3:9" ht="12.75" customHeight="1">
      <c r="C40" s="30"/>
      <c r="D40" s="30"/>
      <c r="E40" s="30"/>
      <c r="F40" s="30"/>
      <c r="G40" s="30"/>
      <c r="I40" s="28" t="s">
        <v>89</v>
      </c>
    </row>
    <row r="41" spans="2:9" ht="12.75">
      <c r="B41" s="51"/>
      <c r="C41" s="51"/>
      <c r="D41" s="51"/>
      <c r="E41" s="51"/>
      <c r="F41" s="51"/>
      <c r="G41" s="51"/>
      <c r="I41" s="28" t="s">
        <v>85</v>
      </c>
    </row>
    <row r="42" spans="3:9" ht="14.45" customHeight="1">
      <c r="C42" s="52"/>
      <c r="D42" s="52"/>
      <c r="E42" s="52"/>
      <c r="F42" s="52"/>
      <c r="G42" s="52"/>
      <c r="I42" s="28" t="s">
        <v>87</v>
      </c>
    </row>
    <row r="43" ht="12.75">
      <c r="I43" s="29" t="s">
        <v>58</v>
      </c>
    </row>
  </sheetData>
  <mergeCells count="1">
    <mergeCell ref="I2:L2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AC00-D06E-4EC4-9345-2E90AA29BAA5}">
  <sheetPr>
    <pageSetUpPr fitToPage="1"/>
  </sheetPr>
  <dimension ref="B1:V55"/>
  <sheetViews>
    <sheetView showGridLines="0" workbookViewId="0" topLeftCell="A1">
      <selection activeCell="E5" sqref="E5"/>
    </sheetView>
  </sheetViews>
  <sheetFormatPr defaultColWidth="9.140625" defaultRowHeight="15"/>
  <cols>
    <col min="1" max="1" width="9.140625" style="6" customWidth="1"/>
    <col min="2" max="2" width="16.8515625" style="6" customWidth="1"/>
    <col min="3" max="6" width="9.8515625" style="6" customWidth="1"/>
    <col min="7" max="8" width="9.57421875" style="6" bestFit="1" customWidth="1"/>
    <col min="9" max="9" width="9.00390625" style="6" customWidth="1"/>
    <col min="10" max="16384" width="9.140625" style="6" customWidth="1"/>
  </cols>
  <sheetData>
    <row r="1" spans="8:22" ht="15.75">
      <c r="H1" s="31"/>
      <c r="I1" s="5" t="s">
        <v>76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8:22" ht="14.25">
      <c r="H2" s="32"/>
      <c r="I2" s="71" t="s">
        <v>43</v>
      </c>
      <c r="J2" s="71"/>
      <c r="K2" s="71"/>
      <c r="L2" s="71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12.75">
      <c r="B3" s="33"/>
      <c r="C3" s="33"/>
      <c r="D3" s="33"/>
      <c r="E3" s="33"/>
      <c r="F3" s="33"/>
      <c r="G3" s="3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8" s="35" customFormat="1" ht="18" customHeight="1">
      <c r="B4" s="34"/>
      <c r="C4" s="69">
        <v>2019</v>
      </c>
      <c r="D4" s="69">
        <v>2020</v>
      </c>
      <c r="E4" s="69">
        <v>2022</v>
      </c>
      <c r="F4" s="33"/>
      <c r="G4" s="33" t="s">
        <v>80</v>
      </c>
      <c r="H4" s="35" t="s">
        <v>81</v>
      </c>
    </row>
    <row r="5" spans="2:8" ht="12.75" customHeight="1">
      <c r="B5" s="36" t="s">
        <v>41</v>
      </c>
      <c r="C5" s="81">
        <v>18.409213946182614</v>
      </c>
      <c r="D5" s="81">
        <v>10.625090252215308</v>
      </c>
      <c r="E5" s="81">
        <v>16.315704001858098</v>
      </c>
      <c r="F5" s="33"/>
      <c r="G5" s="79">
        <f>E5-C5</f>
        <v>-2.0935099443245164</v>
      </c>
      <c r="H5" s="80">
        <f>E5-D5</f>
        <v>5.6906137496427895</v>
      </c>
    </row>
    <row r="6" spans="2:8" ht="12.75" customHeight="1">
      <c r="B6" s="36"/>
      <c r="C6" s="81"/>
      <c r="D6" s="82"/>
      <c r="E6" s="81"/>
      <c r="F6" s="33"/>
      <c r="G6" s="79"/>
      <c r="H6" s="80"/>
    </row>
    <row r="7" spans="2:8" ht="12.75" customHeight="1">
      <c r="B7" s="40" t="s">
        <v>2</v>
      </c>
      <c r="C7" s="83">
        <v>35.53250864832308</v>
      </c>
      <c r="D7" s="82">
        <v>22.961880192145838</v>
      </c>
      <c r="E7" s="83">
        <v>51.08675415722449</v>
      </c>
      <c r="F7" s="33"/>
      <c r="G7" s="79">
        <f aca="true" t="shared" si="0" ref="G7:G35">E7-C7</f>
        <v>15.55424550890141</v>
      </c>
      <c r="H7" s="80">
        <f aca="true" t="shared" si="1" ref="H7:H35">E7-D7</f>
        <v>28.124873965078653</v>
      </c>
    </row>
    <row r="8" spans="2:8" ht="12.75" customHeight="1">
      <c r="B8" s="44" t="s">
        <v>12</v>
      </c>
      <c r="C8" s="78">
        <v>40.34815589007115</v>
      </c>
      <c r="D8" s="84">
        <v>23.042995214293985</v>
      </c>
      <c r="E8" s="78">
        <v>33.74312015103284</v>
      </c>
      <c r="F8" s="33"/>
      <c r="G8" s="79">
        <f t="shared" si="0"/>
        <v>-6.605035739038307</v>
      </c>
      <c r="H8" s="80">
        <f t="shared" si="1"/>
        <v>10.700124936738856</v>
      </c>
    </row>
    <row r="9" spans="2:8" ht="12.75" customHeight="1">
      <c r="B9" s="40" t="s">
        <v>3</v>
      </c>
      <c r="C9" s="83">
        <v>35.35825946365951</v>
      </c>
      <c r="D9" s="82">
        <v>21.06998619579153</v>
      </c>
      <c r="E9" s="83">
        <v>29.903533563486043</v>
      </c>
      <c r="F9" s="33"/>
      <c r="G9" s="79">
        <f t="shared" si="0"/>
        <v>-5.4547259001734645</v>
      </c>
      <c r="H9" s="80">
        <f t="shared" si="1"/>
        <v>8.833547367694514</v>
      </c>
    </row>
    <row r="10" spans="2:8" ht="12.75" customHeight="1">
      <c r="B10" s="44" t="s">
        <v>15</v>
      </c>
      <c r="C10" s="78">
        <v>31.314013752376148</v>
      </c>
      <c r="D10" s="84">
        <v>18.398983768284456</v>
      </c>
      <c r="E10" s="78">
        <v>28.86490465281943</v>
      </c>
      <c r="F10" s="33"/>
      <c r="G10" s="79">
        <f t="shared" si="0"/>
        <v>-2.4491090995567184</v>
      </c>
      <c r="H10" s="80">
        <f t="shared" si="1"/>
        <v>10.465920884534974</v>
      </c>
    </row>
    <row r="11" spans="2:8" ht="12.75" customHeight="1">
      <c r="B11" s="44" t="s">
        <v>22</v>
      </c>
      <c r="C11" s="78">
        <v>25.742378527947626</v>
      </c>
      <c r="D11" s="84">
        <v>16.338817564245783</v>
      </c>
      <c r="E11" s="78">
        <v>23.264362791780748</v>
      </c>
      <c r="F11" s="33"/>
      <c r="G11" s="79">
        <f t="shared" si="0"/>
        <v>-2.4780157361668778</v>
      </c>
      <c r="H11" s="80">
        <f t="shared" si="1"/>
        <v>6.925545227534965</v>
      </c>
    </row>
    <row r="12" spans="2:8" ht="12.75" customHeight="1">
      <c r="B12" s="44" t="s">
        <v>8</v>
      </c>
      <c r="C12" s="78">
        <v>18.776781077094125</v>
      </c>
      <c r="D12" s="84">
        <v>10.712453623114389</v>
      </c>
      <c r="E12" s="78">
        <v>16.80723384899844</v>
      </c>
      <c r="F12" s="33"/>
      <c r="G12" s="79">
        <f t="shared" si="0"/>
        <v>-1.969547228095685</v>
      </c>
      <c r="H12" s="80">
        <f t="shared" si="1"/>
        <v>6.094780225884051</v>
      </c>
    </row>
    <row r="13" spans="2:8" ht="12.75" customHeight="1">
      <c r="B13" s="47" t="s">
        <v>17</v>
      </c>
      <c r="C13" s="78">
        <v>17.062687100261776</v>
      </c>
      <c r="D13" s="84">
        <v>9.929740476937106</v>
      </c>
      <c r="E13" s="78">
        <v>16.489739285574306</v>
      </c>
      <c r="F13" s="33"/>
      <c r="G13" s="79">
        <f t="shared" si="0"/>
        <v>-0.5729478146874705</v>
      </c>
      <c r="H13" s="80">
        <f t="shared" si="1"/>
        <v>6.5599988086372</v>
      </c>
    </row>
    <row r="14" spans="2:8" ht="12.75" customHeight="1">
      <c r="B14" s="40" t="s">
        <v>29</v>
      </c>
      <c r="C14" s="83">
        <v>18.13824540591293</v>
      </c>
      <c r="D14" s="82">
        <v>12.087302617028568</v>
      </c>
      <c r="E14" s="83">
        <v>16.33484131266165</v>
      </c>
      <c r="F14" s="33"/>
      <c r="G14" s="79">
        <f t="shared" si="0"/>
        <v>-1.803404093251281</v>
      </c>
      <c r="H14" s="80">
        <f t="shared" si="1"/>
        <v>4.2475386956330805</v>
      </c>
    </row>
    <row r="15" spans="2:8" ht="12.75" customHeight="1">
      <c r="B15" s="44" t="s">
        <v>21</v>
      </c>
      <c r="C15" s="78">
        <v>16.806931896263514</v>
      </c>
      <c r="D15" s="84">
        <v>10.769410962171738</v>
      </c>
      <c r="E15" s="78">
        <v>13.694686350476395</v>
      </c>
      <c r="F15" s="33"/>
      <c r="G15" s="79">
        <f t="shared" si="0"/>
        <v>-3.1122455457871183</v>
      </c>
      <c r="H15" s="80">
        <f t="shared" si="1"/>
        <v>2.925275388304657</v>
      </c>
    </row>
    <row r="16" spans="2:8" ht="12.75" customHeight="1">
      <c r="B16" s="44" t="s">
        <v>20</v>
      </c>
      <c r="C16" s="78">
        <v>14.790837687359728</v>
      </c>
      <c r="D16" s="84">
        <v>9.053445181538086</v>
      </c>
      <c r="E16" s="78">
        <v>12.280569326434637</v>
      </c>
      <c r="F16" s="33"/>
      <c r="G16" s="79">
        <f t="shared" si="0"/>
        <v>-2.5102683609250906</v>
      </c>
      <c r="H16" s="80">
        <f t="shared" si="1"/>
        <v>3.2271241448965515</v>
      </c>
    </row>
    <row r="17" spans="2:8" ht="12.75" customHeight="1">
      <c r="B17" s="44" t="s">
        <v>7</v>
      </c>
      <c r="C17" s="78">
        <v>13.315928089451122</v>
      </c>
      <c r="D17" s="84">
        <v>6.9611793608681225</v>
      </c>
      <c r="E17" s="78">
        <v>11.59844358343132</v>
      </c>
      <c r="F17" s="33"/>
      <c r="G17" s="79">
        <f t="shared" si="0"/>
        <v>-1.717484506019801</v>
      </c>
      <c r="H17" s="80">
        <f t="shared" si="1"/>
        <v>4.637264222563198</v>
      </c>
    </row>
    <row r="18" spans="2:8" ht="12.75" customHeight="1">
      <c r="B18" s="44" t="s">
        <v>9</v>
      </c>
      <c r="C18" s="78">
        <v>14.78844628464985</v>
      </c>
      <c r="D18" s="84">
        <v>6.433071645345231</v>
      </c>
      <c r="E18" s="78">
        <v>11.563830410113262</v>
      </c>
      <c r="F18" s="33"/>
      <c r="G18" s="79">
        <f t="shared" si="0"/>
        <v>-3.224615874536589</v>
      </c>
      <c r="H18" s="80">
        <f t="shared" si="1"/>
        <v>5.130758764768031</v>
      </c>
    </row>
    <row r="19" spans="2:8" ht="12.75" customHeight="1">
      <c r="B19" s="44" t="s">
        <v>82</v>
      </c>
      <c r="C19" s="78"/>
      <c r="D19" s="84"/>
      <c r="E19" s="78">
        <v>9.048353406569579</v>
      </c>
      <c r="F19" s="33"/>
      <c r="G19" s="79"/>
      <c r="H19" s="80"/>
    </row>
    <row r="20" spans="2:8" ht="12.75" customHeight="1">
      <c r="B20" s="44" t="s">
        <v>10</v>
      </c>
      <c r="C20" s="78">
        <v>9.73057368971618</v>
      </c>
      <c r="D20" s="84">
        <v>6.767659116345664</v>
      </c>
      <c r="E20" s="78">
        <v>8.350502797992746</v>
      </c>
      <c r="F20" s="33"/>
      <c r="G20" s="79">
        <f t="shared" si="0"/>
        <v>-1.3800708917234346</v>
      </c>
      <c r="H20" s="80">
        <f t="shared" si="1"/>
        <v>1.5828436816470823</v>
      </c>
    </row>
    <row r="21" spans="2:8" ht="12.75" customHeight="1">
      <c r="B21" s="44" t="s">
        <v>5</v>
      </c>
      <c r="C21" s="78">
        <v>10.145274140006567</v>
      </c>
      <c r="D21" s="84">
        <v>3.596588586391173</v>
      </c>
      <c r="E21" s="78">
        <v>6.991199238566304</v>
      </c>
      <c r="F21" s="33"/>
      <c r="G21" s="79">
        <f t="shared" si="0"/>
        <v>-3.1540749014402625</v>
      </c>
      <c r="H21" s="80">
        <f t="shared" si="1"/>
        <v>3.3946106521751314</v>
      </c>
    </row>
    <row r="22" spans="2:8" ht="12.75" customHeight="1">
      <c r="B22" s="44" t="s">
        <v>19</v>
      </c>
      <c r="C22" s="85">
        <v>6.349145392252865</v>
      </c>
      <c r="D22" s="86">
        <v>3.768937114818692</v>
      </c>
      <c r="E22" s="85">
        <v>6.58560141970638</v>
      </c>
      <c r="F22" s="33"/>
      <c r="G22" s="79">
        <f t="shared" si="0"/>
        <v>0.23645602745351546</v>
      </c>
      <c r="H22" s="80">
        <f t="shared" si="1"/>
        <v>2.8166643048876883</v>
      </c>
    </row>
    <row r="23" spans="2:8" ht="12.75" customHeight="1">
      <c r="B23" s="40" t="s">
        <v>4</v>
      </c>
      <c r="C23" s="83">
        <v>6.310198673899576</v>
      </c>
      <c r="D23" s="82">
        <v>4.500828117172939</v>
      </c>
      <c r="E23" s="83">
        <v>5.285282168381721</v>
      </c>
      <c r="F23" s="33"/>
      <c r="G23" s="79">
        <f t="shared" si="0"/>
        <v>-1.0249165055178553</v>
      </c>
      <c r="H23" s="80">
        <f t="shared" si="1"/>
        <v>0.7844540512087814</v>
      </c>
    </row>
    <row r="24" spans="2:8" ht="12.75" customHeight="1">
      <c r="B24" s="44" t="s">
        <v>28</v>
      </c>
      <c r="C24" s="78">
        <v>4.874748660382582</v>
      </c>
      <c r="D24" s="84">
        <v>3.236669499859164</v>
      </c>
      <c r="E24" s="78">
        <v>4.8181019550899755</v>
      </c>
      <c r="F24" s="33"/>
      <c r="G24" s="79">
        <f t="shared" si="0"/>
        <v>-0.05664670529260629</v>
      </c>
      <c r="H24" s="80">
        <f t="shared" si="1"/>
        <v>1.5814324552308117</v>
      </c>
    </row>
    <row r="25" spans="2:8" ht="12.75" customHeight="1">
      <c r="B25" s="44" t="s">
        <v>18</v>
      </c>
      <c r="C25" s="78">
        <v>3.5056731879497294</v>
      </c>
      <c r="D25" s="84">
        <v>2.5479671429127575</v>
      </c>
      <c r="E25" s="78">
        <v>3.6392143774384733</v>
      </c>
      <c r="F25" s="33"/>
      <c r="G25" s="79">
        <f t="shared" si="0"/>
        <v>0.13354118948874394</v>
      </c>
      <c r="H25" s="80">
        <f t="shared" si="1"/>
        <v>1.0912472345257158</v>
      </c>
    </row>
    <row r="26" spans="2:8" ht="12.75" customHeight="1">
      <c r="B26" s="36" t="s">
        <v>1</v>
      </c>
      <c r="C26" s="81">
        <v>3.057621096823701</v>
      </c>
      <c r="D26" s="82">
        <v>2.42401912888853</v>
      </c>
      <c r="E26" s="81">
        <v>3.5676654194051536</v>
      </c>
      <c r="F26" s="33"/>
      <c r="G26" s="79">
        <f t="shared" si="0"/>
        <v>0.5100443225814524</v>
      </c>
      <c r="H26" s="80">
        <f t="shared" si="1"/>
        <v>1.1436462905166236</v>
      </c>
    </row>
    <row r="27" spans="2:8" ht="12.75" customHeight="1">
      <c r="B27" s="44" t="s">
        <v>11</v>
      </c>
      <c r="C27" s="78">
        <v>1.7863347430709375</v>
      </c>
      <c r="D27" s="84">
        <v>1.1584827282696784</v>
      </c>
      <c r="E27" s="78">
        <v>1.5766261165353352</v>
      </c>
      <c r="F27" s="33"/>
      <c r="G27" s="79">
        <f t="shared" si="0"/>
        <v>-0.2097086265356023</v>
      </c>
      <c r="H27" s="80">
        <f t="shared" si="1"/>
        <v>0.4181433882656569</v>
      </c>
    </row>
    <row r="28" spans="2:8" ht="12.75" customHeight="1">
      <c r="B28" s="44" t="s">
        <v>6</v>
      </c>
      <c r="C28" s="78">
        <v>1.827960836376572</v>
      </c>
      <c r="D28" s="84">
        <v>0.9552526456968805</v>
      </c>
      <c r="E28" s="78">
        <v>1.4789653587987017</v>
      </c>
      <c r="F28" s="33"/>
      <c r="G28" s="79">
        <f t="shared" si="0"/>
        <v>-0.3489954775778703</v>
      </c>
      <c r="H28" s="80">
        <f t="shared" si="1"/>
        <v>0.5237127131018212</v>
      </c>
    </row>
    <row r="29" spans="2:8" ht="12.75" customHeight="1">
      <c r="B29" s="44"/>
      <c r="C29" s="78"/>
      <c r="D29" s="84"/>
      <c r="E29" s="78"/>
      <c r="F29" s="33"/>
      <c r="G29" s="79"/>
      <c r="H29" s="80"/>
    </row>
    <row r="30" spans="2:8" ht="12.75" customHeight="1">
      <c r="B30" s="44" t="s">
        <v>23</v>
      </c>
      <c r="C30" s="78">
        <v>60.56204928585423</v>
      </c>
      <c r="D30" s="78">
        <v>37.35435121826193</v>
      </c>
      <c r="E30" s="78">
        <v>49.36939250845511</v>
      </c>
      <c r="F30" s="33"/>
      <c r="G30" s="79">
        <f t="shared" si="0"/>
        <v>-11.192656777399122</v>
      </c>
      <c r="H30" s="80">
        <f t="shared" si="1"/>
        <v>12.015041290193174</v>
      </c>
    </row>
    <row r="31" spans="2:8" ht="12.75" customHeight="1">
      <c r="B31" s="44" t="s">
        <v>24</v>
      </c>
      <c r="C31" s="78">
        <v>15.03436360766926</v>
      </c>
      <c r="D31" s="78">
        <v>7.918809549258989</v>
      </c>
      <c r="E31" s="78">
        <v>12.221713366758737</v>
      </c>
      <c r="F31" s="33"/>
      <c r="G31" s="79">
        <f t="shared" si="0"/>
        <v>-2.812650240910523</v>
      </c>
      <c r="H31" s="80">
        <f t="shared" si="1"/>
        <v>4.302903817499748</v>
      </c>
    </row>
    <row r="32" spans="2:8" ht="12.75" customHeight="1">
      <c r="B32" s="44"/>
      <c r="C32" s="78"/>
      <c r="D32" s="84"/>
      <c r="E32" s="78"/>
      <c r="F32" s="33"/>
      <c r="G32" s="79"/>
      <c r="H32" s="80"/>
    </row>
    <row r="33" spans="2:8" ht="12.75" customHeight="1">
      <c r="B33" s="31" t="s">
        <v>91</v>
      </c>
      <c r="C33" s="78">
        <v>1.9945880112531642</v>
      </c>
      <c r="D33" s="78">
        <v>1.1929109399952125</v>
      </c>
      <c r="E33" s="78">
        <v>1.6174347707671444</v>
      </c>
      <c r="F33" s="33"/>
      <c r="G33" s="79">
        <f t="shared" si="0"/>
        <v>-0.37715324048601984</v>
      </c>
      <c r="H33" s="80">
        <f t="shared" si="1"/>
        <v>0.4245238307719319</v>
      </c>
    </row>
    <row r="34" spans="2:8" ht="12.75" customHeight="1">
      <c r="B34" s="47" t="s">
        <v>32</v>
      </c>
      <c r="C34" s="78">
        <v>1.5841730597336454</v>
      </c>
      <c r="D34" s="78">
        <v>0.7606477323573247</v>
      </c>
      <c r="E34" s="78">
        <v>1.2532627768803397</v>
      </c>
      <c r="F34" s="33"/>
      <c r="G34" s="79">
        <f t="shared" si="0"/>
        <v>-0.3309102828533057</v>
      </c>
      <c r="H34" s="80">
        <f t="shared" si="1"/>
        <v>0.49261504452301497</v>
      </c>
    </row>
    <row r="35" spans="2:8" ht="12.75" customHeight="1">
      <c r="B35" s="44" t="s">
        <v>95</v>
      </c>
      <c r="C35" s="78">
        <v>0.2643923466817933</v>
      </c>
      <c r="D35" s="78">
        <v>0.1221008891539431</v>
      </c>
      <c r="E35" s="78">
        <v>0.22116142923992682</v>
      </c>
      <c r="F35" s="33"/>
      <c r="G35" s="79">
        <f t="shared" si="0"/>
        <v>-0.04323091744186647</v>
      </c>
      <c r="H35" s="80">
        <f t="shared" si="1"/>
        <v>0.09906054008598372</v>
      </c>
    </row>
    <row r="36" spans="3:7" ht="12.75" customHeight="1">
      <c r="C36" s="30"/>
      <c r="D36" s="30"/>
      <c r="E36" s="30"/>
      <c r="F36" s="33"/>
      <c r="G36" s="30"/>
    </row>
    <row r="37" spans="3:7" ht="12.75" customHeight="1">
      <c r="C37" s="30"/>
      <c r="D37" s="30"/>
      <c r="E37" s="30"/>
      <c r="F37" s="33"/>
      <c r="G37" s="30"/>
    </row>
    <row r="38" spans="3:7" ht="12.75" customHeight="1">
      <c r="C38" s="30"/>
      <c r="D38" s="30"/>
      <c r="E38" s="30"/>
      <c r="F38" s="33"/>
      <c r="G38" s="30"/>
    </row>
    <row r="39" spans="3:7" ht="12.75" customHeight="1">
      <c r="C39" s="30"/>
      <c r="D39" s="30"/>
      <c r="E39" s="30"/>
      <c r="F39" s="30"/>
      <c r="G39" s="30"/>
    </row>
    <row r="40" spans="3:7" ht="12.75" customHeight="1">
      <c r="C40" s="30"/>
      <c r="D40" s="30"/>
      <c r="E40" s="30"/>
      <c r="F40" s="30"/>
      <c r="G40" s="30"/>
    </row>
    <row r="41" spans="2:7" ht="12.75">
      <c r="B41" s="51"/>
      <c r="C41" s="51"/>
      <c r="D41" s="51"/>
      <c r="E41" s="51"/>
      <c r="F41" s="51"/>
      <c r="G41" s="51"/>
    </row>
    <row r="42" ht="12.75"/>
    <row r="43" ht="12.75">
      <c r="S43" s="28"/>
    </row>
    <row r="44" ht="12.75">
      <c r="S44" s="28"/>
    </row>
    <row r="45" ht="15">
      <c r="S45" s="28"/>
    </row>
    <row r="46" spans="9:19" ht="15">
      <c r="I46" s="30" t="s">
        <v>78</v>
      </c>
      <c r="S46" s="28"/>
    </row>
    <row r="47" spans="9:19" ht="15">
      <c r="I47" s="6" t="s">
        <v>40</v>
      </c>
      <c r="S47" s="28"/>
    </row>
    <row r="48" spans="9:19" ht="15">
      <c r="I48" s="28" t="s">
        <v>79</v>
      </c>
      <c r="S48" s="28"/>
    </row>
    <row r="49" spans="9:19" ht="15">
      <c r="I49" s="28" t="s">
        <v>90</v>
      </c>
      <c r="S49" s="28"/>
    </row>
    <row r="50" spans="9:19" ht="15">
      <c r="I50" s="28" t="s">
        <v>94</v>
      </c>
      <c r="S50" s="28"/>
    </row>
    <row r="51" spans="9:19" ht="15">
      <c r="I51" s="29" t="s">
        <v>65</v>
      </c>
      <c r="S51" s="28"/>
    </row>
    <row r="52" ht="15">
      <c r="S52" s="28"/>
    </row>
    <row r="53" ht="15">
      <c r="S53" s="28"/>
    </row>
    <row r="54" ht="15">
      <c r="S54" s="28"/>
    </row>
    <row r="55" ht="15">
      <c r="S55" s="28"/>
    </row>
  </sheetData>
  <conditionalFormatting sqref="G5:H35">
    <cfRule type="cellIs" priority="1" dxfId="0" operator="lessThan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Ganea</dc:creator>
  <cp:keywords/>
  <dc:description/>
  <cp:lastModifiedBy>Manuel Da Silva</cp:lastModifiedBy>
  <cp:lastPrinted>2010-05-05T12:12:02Z</cp:lastPrinted>
  <dcterms:created xsi:type="dcterms:W3CDTF">2010-05-05T07:19:10Z</dcterms:created>
  <dcterms:modified xsi:type="dcterms:W3CDTF">2023-11-27T08:56:55Z</dcterms:modified>
  <cp:category/>
  <cp:version/>
  <cp:contentType/>
  <cp:contentStatus/>
</cp:coreProperties>
</file>