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8800" windowHeight="11700" tabRatio="817" firstSheet="1" activeTab="1"/>
  </bookViews>
  <sheets>
    <sheet name="All" sheetId="1" state="hidden" r:id="rId1"/>
    <sheet name="Data" sheetId="19" r:id="rId2"/>
    <sheet name="Figure 1_2021" sheetId="28" r:id="rId3"/>
    <sheet name="Figure 2_2021" sheetId="24" r:id="rId4"/>
    <sheet name="Figure 3_2021" sheetId="26" r:id="rId5"/>
    <sheet name="Table 1_2021" sheetId="29" r:id="rId6"/>
    <sheet name="Table 1" sheetId="3" r:id="rId7"/>
    <sheet name="Table 2_2021" sheetId="30" r:id="rId8"/>
    <sheet name="Table 2" sheetId="18" r:id="rId9"/>
    <sheet name="Table 3_2021." sheetId="32" r:id="rId10"/>
    <sheet name="Table 3" sheetId="17" r:id="rId11"/>
    <sheet name="Table 4_Spaceheating_2021" sheetId="33" r:id="rId12"/>
    <sheet name="Table 4 Spaceheating" sheetId="16" r:id="rId13"/>
    <sheet name="Table 5 Waterheating_2021" sheetId="34" r:id="rId14"/>
    <sheet name="Table 5 Waterheating" sheetId="15" r:id="rId15"/>
    <sheet name="Table 6 Cooking_2021" sheetId="35" r:id="rId16"/>
    <sheet name="Table 6 Cooking" sheetId="14" r:id="rId17"/>
  </sheets>
  <externalReferences>
    <externalReference r:id="rId20"/>
    <externalReference r:id="rId21"/>
  </externalReferences>
  <definedNames/>
  <calcPr calcId="162913"/>
</workbook>
</file>

<file path=xl/sharedStrings.xml><?xml version="1.0" encoding="utf-8"?>
<sst xmlns="http://schemas.openxmlformats.org/spreadsheetml/2006/main" count="1328" uniqueCount="151">
  <si>
    <t>Table 1</t>
  </si>
  <si>
    <t>Table 2</t>
  </si>
  <si>
    <t>Table 3</t>
  </si>
  <si>
    <t>Table 4</t>
  </si>
  <si>
    <t>Table 5</t>
  </si>
  <si>
    <t>Table 6</t>
  </si>
  <si>
    <t>Country</t>
  </si>
  <si>
    <t>Electricity</t>
  </si>
  <si>
    <t>Derived Heat</t>
  </si>
  <si>
    <t>Gas</t>
  </si>
  <si>
    <t>Solid fuels</t>
  </si>
  <si>
    <t>Oil &amp; petroleum products</t>
  </si>
  <si>
    <t>Renewables and Wastes</t>
  </si>
  <si>
    <t>EU-28</t>
  </si>
  <si>
    <t>Total Residential /Households</t>
  </si>
  <si>
    <t>Space heating</t>
  </si>
  <si>
    <t>Space cooling</t>
  </si>
  <si>
    <t>Water heating</t>
  </si>
  <si>
    <t>Cooking</t>
  </si>
  <si>
    <t>Lighting and appliances</t>
  </si>
  <si>
    <t>Other end uses</t>
  </si>
  <si>
    <t>EU28</t>
  </si>
  <si>
    <t>Belgium</t>
  </si>
  <si>
    <t>Bulgaria</t>
  </si>
  <si>
    <t>Czech Republic</t>
  </si>
  <si>
    <t>Solid Fuels</t>
  </si>
  <si>
    <t>Denmark</t>
  </si>
  <si>
    <t>Oil &amp; Petroleum Products</t>
  </si>
  <si>
    <t>Germany</t>
  </si>
  <si>
    <t>Estonia</t>
  </si>
  <si>
    <t>:</t>
  </si>
  <si>
    <t>Total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</si>
  <si>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</si>
  <si>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</si>
  <si>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</si>
  <si>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</si>
  <si>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</si>
  <si>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</si>
  <si>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</si>
  <si>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</si>
  <si>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</si>
  <si>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</si>
  <si>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</si>
  <si>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</si>
  <si>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</si>
  <si>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</si>
  <si>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</si>
  <si>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</si>
  <si>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</si>
  <si>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</si>
  <si>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</si>
  <si>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</si>
  <si>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</si>
  <si>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</si>
  <si>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</si>
  <si>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Serbia</t>
  </si>
  <si>
    <t>Albania</t>
  </si>
  <si>
    <t>Kosovo</t>
  </si>
  <si>
    <t>Kosovo*</t>
  </si>
  <si>
    <t xml:space="preserve">Moldova </t>
  </si>
  <si>
    <t>Moldova</t>
  </si>
  <si>
    <t>Georgia</t>
  </si>
  <si>
    <t>Total (*)</t>
  </si>
  <si>
    <t>Unit</t>
  </si>
  <si>
    <t>TJ</t>
  </si>
  <si>
    <t>Iceland</t>
  </si>
  <si>
    <t>Montenegro</t>
  </si>
  <si>
    <t>Turkey</t>
  </si>
  <si>
    <t>Bosnia and Herzegovina</t>
  </si>
  <si>
    <t>Ukraine</t>
  </si>
  <si>
    <t>North Macedonia</t>
  </si>
  <si>
    <t>Czechia</t>
  </si>
  <si>
    <r>
      <t>Source:</t>
    </r>
    <r>
      <rPr>
        <sz val="9"/>
        <color theme="1"/>
        <rFont val="Arial"/>
        <family val="2"/>
      </rPr>
      <t xml:space="preserve"> Eurostat (online data code:  nrg_bal_c)</t>
    </r>
  </si>
  <si>
    <t>(%)</t>
  </si>
  <si>
    <t xml:space="preserve"> (%)</t>
  </si>
  <si>
    <t>(*) This designation is without prejudice to positions on status, and is in line with UNSCR 1244 and the ICJ Opinion on the Kosovo declaration of independence.</t>
  </si>
  <si>
    <t>*This designation is without prejudice to positions on status, and is in line with UNSCR 1244 and the ICJ Opinion on the Kosovo declaration of independence.</t>
  </si>
  <si>
    <t>(*)This designation is without prejudice to positions on status, and is in line with UNSCR 1244 and the ICJ Opinion on the Kosovo declaration of independence.</t>
  </si>
  <si>
    <r>
      <t>Source:</t>
    </r>
    <r>
      <rPr>
        <sz val="9"/>
        <color theme="1"/>
        <rFont val="Arial"/>
        <family val="2"/>
      </rPr>
      <t xml:space="preserve"> Eurostat (online data code: nrg_d_hhq)</t>
    </r>
  </si>
  <si>
    <t>Source: Eurostat (online data code: nrg_d_hhq)</t>
  </si>
  <si>
    <r>
      <t>Source:</t>
    </r>
    <r>
      <rPr>
        <sz val="9"/>
        <color theme="1"/>
        <rFont val="Arial"/>
        <family val="2"/>
      </rPr>
      <t xml:space="preserve"> Eurostat (online data code: nrg_bal_c)</t>
    </r>
  </si>
  <si>
    <t>EU</t>
  </si>
  <si>
    <t>Figure 2: Final energy consumption in the residential sector by use, EU, 2020</t>
  </si>
  <si>
    <t>Table 2: Share of fuels in the final energy consumption in the residential sector by type of end-use, EU, 2020</t>
  </si>
  <si>
    <t>Table 3: Share of final energy consumption in the residential sector by type of end-use, 2020</t>
  </si>
  <si>
    <t>Table 4: Share of fuels in the final energy consumption in the residential sector for space heating, 2020</t>
  </si>
  <si>
    <t xml:space="preserve">Table 5: Share of fuels in the final energy consumption in the residential sector for water heating, 2020 </t>
  </si>
  <si>
    <t>Table 6: Share of fuels in the final energy consumption in the residential sector for cooking, 2020</t>
  </si>
  <si>
    <t>Natural gas</t>
  </si>
  <si>
    <t>Solid fossil fuels</t>
  </si>
  <si>
    <t>Renewables and biofuels</t>
  </si>
  <si>
    <t xml:space="preserve">Bookmark: </t>
  </si>
  <si>
    <r>
      <t>Source:</t>
    </r>
    <r>
      <rPr>
        <sz val="9"/>
        <color theme="1"/>
        <rFont val="Arial"/>
        <family val="2"/>
      </rPr>
      <t xml:space="preserve"> </t>
    </r>
  </si>
  <si>
    <t>Eurostat (online data code:  nrg_bal_c)</t>
  </si>
  <si>
    <t>Eurostat (online data code: nrg_d_hhq)</t>
  </si>
  <si>
    <t>Oil and petroleum products (excluding biofuel portion)</t>
  </si>
  <si>
    <t>Heat</t>
  </si>
  <si>
    <t>Bookmark:</t>
  </si>
  <si>
    <t>Oil and petroleum products</t>
  </si>
  <si>
    <t>Solid fossil fuels, peat, peat products, oil shale and oil sands</t>
  </si>
  <si>
    <t>Figure 3</t>
  </si>
  <si>
    <t>Figure 2</t>
  </si>
  <si>
    <t>Figure 1</t>
  </si>
  <si>
    <t>https://appsso.eurostat.ec.europa.eu/nui/show.do?query=BOOKMARK_DS-1167021_QID_-7AC653A8_UID_-3F171EB0&amp;layout=NRG_BAL,L,X,0;SIEC,L,Y,0;TIME,C,Z,0;GEO,L,Z,1;UNIT,L,Z,2;INDICATORS,C,Z,3;&amp;zSelection=DS-1167021TIME,2020;DS-1167021GEO,EU27_2020;DS-1167021INDICATORS,OBS_FLAG;DS-1167021UNIT,TJ;&amp;rankName1=UNIT_1_2_-1_2&amp;rankName2=INDICATORS_1_2_-1_2&amp;rankName3=TIME_1_0_0_0&amp;rankName4=GEO_1_2_0_1&amp;rankName5=NRG-BAL_1_2_0_0&amp;rankName6=SIEC_1_2_0_1&amp;rStp=&amp;cStp=&amp;rDCh=&amp;cDCh=&amp;rDM=true&amp;cDM=true&amp;footnes=false&amp;empty=false&amp;wai=false&amp;time_mode=NONE&amp;time_most_recent=false&amp;lang=EN&amp;cfo=%23%23%23%2C%23%23%23.%23%23%23</t>
  </si>
  <si>
    <t>energy use</t>
  </si>
  <si>
    <t>space heating</t>
  </si>
  <si>
    <t>space cooling</t>
  </si>
  <si>
    <t>water heating</t>
  </si>
  <si>
    <t>cooking</t>
  </si>
  <si>
    <t>lighting and electrical appliances</t>
  </si>
  <si>
    <t>other end use</t>
  </si>
  <si>
    <t>https://appsso.eurostat.ec.europa.eu/nui/show.do?query=BOOKMARK_DS-1167021_QID_-70ED05E_UID_-3F171EB0&amp;layout=NRG_BAL,L,X,0;GEO,L,Y,0;TIME,C,Z,0;SIEC,L,Z,1;UNIT,L,Z,2;INDICATORS,C,Z,3;&amp;zSelection=DS-1167021TIME,2020;DS-1167021GEO,EU27_2020;DS-1167021INDICATORS,OBS_FLAG;DS-1167021SIEC,TOTAL;DS-1167021UNIT,TJ;&amp;rankName1=UNIT_1_2_-1_2&amp;rankName2=INDICATORS_1_2_-1_2&amp;rankName3=TIME_1_0_0_0&amp;rankName4=SIEC_1_2_0_1&amp;rankName5=NRG-BAL_1_2_0_0&amp;rankName6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</si>
  <si>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-1167021_QID_3552E067_UID_-3F171EB0&amp;layout=SIEC,L,X,0;GEO,L,Y,0;TIME,C,Z,0;NRG_BAL,L,Z,1;UNIT,L,Z,2;INDICATORS,C,Z,3;&amp;zSelection=DS-1167021NRG_BAL,FC_OTH_HH_E_SH;DS-1167021TIME,2020;DS-1167021GEO,EU27_2020;DS-1167021INDICATORS,OBS_FLAG;DS-1167021UNIT,TJ;&amp;rankName1=UNIT_1_2_-1_2&amp;rankName2=INDICATORS_1_2_-1_2&amp;rankName3=TIME_1_0_0_0&amp;rankName4=NRG-BAL_1_2_0_1&amp;rankName5=SIEC_1_2_0_0&amp;rankName6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</si>
  <si>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-1167021_QID_52E13B8F_UID_-3F171EB0&amp;layout=SIEC,L,X,0;GEO,L,Y,0;TIME,C,Z,0;NRG_BAL,L,Z,1;UNIT,L,Z,2;INDICATORS,C,Z,3;&amp;zSelection=DS-1167021NRG_BAL,FC_OTH_HH_E_WH;DS-1167021TIME,2020;DS-1167021INDICATORS,OBS_FLAG;DS-1167021UNIT,TJ;&amp;rankName1=UNIT_1_2_-1_2&amp;rankName2=INDICATORS_1_2_-1_2&amp;rankName3=TIME_1_0_0_0&amp;rankName4=NRG-BAL_1_2_0_1&amp;rankName5=SIEC_1_2_0_0&amp;rankName6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</si>
  <si>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-1167021_QID_-17078DF6_UID_-3F171EB0&amp;layout=SIEC,L,X,0;GEO,L,Y,0;TIME,C,Z,0;NRG_BAL,L,Z,1;UNIT,L,Z,2;INDICATORS,C,Z,3;&amp;zSelection=DS-1167021NRG_BAL,FC_OTH_HH_E_CK;DS-1167021TIME,2020;DS-1167021INDICATORS,OBS_FLAG;DS-1167021UNIT,TJ;&amp;rankName1=UNIT_1_2_-1_2&amp;rankName2=INDICATORS_1_2_-1_2&amp;rankName3=TIME_1_0_0_0&amp;rankName4=NRG-BAL_1_2_0_1&amp;rankName5=SIEC_1_2_0_0&amp;rankName6=GEO_1_2_0_1&amp;rStp=&amp;cStp=&amp;rDCh=&amp;cDCh=&amp;rDM=true&amp;cDM=true&amp;footnes=false&amp;empty=false&amp;wai=false&amp;time_mode=NONE&amp;time_most_recent=false&amp;lang=EN&amp;cfo=%23%23%23%2C%23%23%23.%23%23%23</t>
  </si>
  <si>
    <t>Solid fossil fuels, peat and peat products</t>
  </si>
  <si>
    <t>https://appsso.eurostat.ec.europa.eu/nui/show.do?query=BOOKMARK_DS-1015839_QID_-7CDAC1DE_UID_-3F171EB0&amp;layout=SIEC,L,X,0;GEO,L,Y,0;NRG_BAL,L,Z,0;UNIT,L,Z,1;TIME,C,Z,2;INDICATORS,C,Z,3;&amp;zSelection=DS-1015839INDICATORS,OBS_FLAG;DS-1015839UNIT,TJ;DS-1015839TIME,2020;DS-1015839NRG_BAL,FC_OTH_HH_E;&amp;rankName1=UNIT_1_2_-1_2&amp;rankName2=INDICATORS_1_2_-1_2&amp;rankName3=NRG-BAL_1_2_-1_2&amp;rankName4=TIME_1_0_1_1&amp;rankName5=SIEC_1_2_0_0&amp;rankName6=GEO_1_2_0_1&amp;rStp=&amp;cStp=&amp;rDCh=&amp;cDCh=&amp;rDM=true&amp;cDM=true&amp;footnes=false&amp;empty=false&amp;wai=false&amp;time_mode=NONE&amp;time_most_recent=false&amp;lang=EN&amp;cfo=%23%23%23%2C%23%23%23.%23%23%23</t>
  </si>
  <si>
    <t>TOTAL</t>
  </si>
  <si>
    <t>Final Energy Consumption in households - EU - 2021 ref. year (TJ)</t>
  </si>
  <si>
    <t>%</t>
  </si>
  <si>
    <t>Figure 1: Final energy consumption in the residential sector by fuel, EU, 2021</t>
  </si>
  <si>
    <t>Figure 2: Final energy consumption in the residential sector by use, EU, 2021</t>
  </si>
  <si>
    <t>Figure 3: Final energy consumption in the residential sector by type of end-uses for the main energy products, EU, 2021</t>
  </si>
  <si>
    <t>Figure 4: Part of the main energy products in the final energy consumption in the residential sector for each type of end-use, EU, 2021</t>
  </si>
  <si>
    <t>https://ec.europa.eu/eurostat/databrowser/view/NRG_D_HHQ__custom_6478037/default/table?lang=en</t>
  </si>
  <si>
    <t>https://ec.europa.eu/eurostat/databrowser/view/TEN00125__custom_6478049/default/table?lang=en</t>
  </si>
  <si>
    <t xml:space="preserve">Figure 1: Final energy consumption in the residential sector by fuel, EU, 2021 
</t>
  </si>
  <si>
    <t>TIME</t>
  </si>
  <si>
    <t>2020</t>
  </si>
  <si>
    <t>2021</t>
  </si>
  <si>
    <t>% share 2021</t>
  </si>
  <si>
    <t>GEO (Labels)</t>
  </si>
  <si>
    <t>NRG_BAL (Labels)</t>
  </si>
  <si>
    <t/>
  </si>
  <si>
    <t>European Union - 27 countries (from 2020)</t>
  </si>
  <si>
    <t>Final consumption - other sectors - households - energy use</t>
  </si>
  <si>
    <t>Lighting and electrical appliances</t>
  </si>
  <si>
    <t>Other uses</t>
  </si>
  <si>
    <t xml:space="preserve">Figure 3: Part of the main energy products in the final energy consumption in the residential sector for each type of end-use, EU, 2021 
</t>
  </si>
  <si>
    <t>Table 1: Share of fuels in the final energy consumption in the residential sector, 2021</t>
  </si>
  <si>
    <t>Türkiye</t>
  </si>
  <si>
    <t>https://ec.europa.eu/eurostat/databrowser/view/NRG_BAL_C__custom_6478326/default/table?lang=en</t>
  </si>
  <si>
    <t>Table 3: Share of final energy consumption in the residential sector by type of end-use, 2021</t>
  </si>
  <si>
    <t>Table 1: Share of fuels in the final energy consumption in the residential sector, 2020</t>
  </si>
  <si>
    <t>Table 2: Share of fuels in the final energy consumption in the residential sector by type of end-use, EU, 2021</t>
  </si>
  <si>
    <t>Table 4: Share of fuels in the final energy consumption in the residential sector for space heating, 2021</t>
  </si>
  <si>
    <t>Table 5: Share of fuels in the final energy consumption in the residential sector for water heating, 2021</t>
  </si>
  <si>
    <t>Table 6: Share of fuels in the final energy consumption in the residential sector for cooking, 2021</t>
  </si>
  <si>
    <t xml:space="preserve">Euro area </t>
  </si>
  <si>
    <t>Euro area</t>
  </si>
  <si>
    <t>(:) data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</si>
</sst>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"/>
    <numFmt numFmtId="166" formatCode="0.0%"/>
    <numFmt numFmtId="167" formatCode="#,##0.0_i"/>
    <numFmt numFmtId="168" formatCode="#\ ###\ ##0.00"/>
    <numFmt numFmtId="169" formatCode="0.0000"/>
    <numFmt numFmtId="170" formatCode="#,##0.##########"/>
    <numFmt numFmtId="171" formatCode="#,##0.000"/>
    <numFmt numFmtId="172" formatCode="#,##0.00_i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F7DC"/>
        <bgColor indexed="64"/>
      </patternFill>
    </fill>
    <fill>
      <patternFill patternType="solid">
        <fgColor rgb="FF52E89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6F6F6"/>
        <bgColor indexed="64"/>
      </patternFill>
    </fill>
  </fills>
  <borders count="52">
    <border>
      <left/>
      <right/>
      <top/>
      <bottom/>
      <diagonal/>
    </border>
    <border>
      <left style="thin"/>
      <right/>
      <top style="thin"/>
      <bottom style="dashed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indexed="8"/>
      </bottom>
    </border>
    <border>
      <left/>
      <right/>
      <top style="hair">
        <color rgb="FFC0C0C0"/>
      </top>
      <bottom style="thin">
        <color indexed="8"/>
      </bottom>
    </border>
    <border>
      <left/>
      <right/>
      <top style="hair">
        <color rgb="FFC0C0C0"/>
      </top>
      <bottom style="thin"/>
    </border>
    <border>
      <left/>
      <right/>
      <top/>
      <bottom style="thin">
        <color theme="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theme="1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7" fontId="3" fillId="0" borderId="0" applyFill="0" applyBorder="0" applyProtection="0">
      <alignment horizontal="right"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382">
    <xf numFmtId="0" fontId="0" fillId="0" borderId="0" xfId="0"/>
    <xf numFmtId="0" fontId="3" fillId="2" borderId="0" xfId="0" applyFont="1" applyFill="1" applyBorder="1"/>
    <xf numFmtId="0" fontId="3" fillId="0" borderId="0" xfId="0" applyFont="1"/>
    <xf numFmtId="0" fontId="6" fillId="3" borderId="1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 applyBorder="1"/>
    <xf numFmtId="2" fontId="3" fillId="0" borderId="0" xfId="0" applyNumberFormat="1" applyFont="1"/>
    <xf numFmtId="0" fontId="6" fillId="4" borderId="0" xfId="0" applyFont="1" applyFill="1"/>
    <xf numFmtId="165" fontId="6" fillId="4" borderId="0" xfId="0" applyNumberFormat="1" applyFont="1" applyFill="1"/>
    <xf numFmtId="165" fontId="6" fillId="4" borderId="0" xfId="0" applyNumberFormat="1" applyFont="1" applyFill="1" applyBorder="1"/>
    <xf numFmtId="0" fontId="6" fillId="0" borderId="0" xfId="0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/>
    <xf numFmtId="165" fontId="3" fillId="0" borderId="3" xfId="0" applyNumberFormat="1" applyFont="1" applyBorder="1"/>
    <xf numFmtId="165" fontId="7" fillId="0" borderId="3" xfId="0" applyNumberFormat="1" applyFont="1" applyBorder="1"/>
    <xf numFmtId="0" fontId="6" fillId="0" borderId="4" xfId="0" applyFont="1" applyBorder="1"/>
    <xf numFmtId="165" fontId="3" fillId="0" borderId="4" xfId="0" applyNumberFormat="1" applyFont="1" applyBorder="1"/>
    <xf numFmtId="165" fontId="7" fillId="0" borderId="4" xfId="0" applyNumberFormat="1" applyFont="1" applyBorder="1"/>
    <xf numFmtId="0" fontId="6" fillId="0" borderId="0" xfId="0" applyFont="1" applyBorder="1"/>
    <xf numFmtId="165" fontId="3" fillId="0" borderId="0" xfId="0" applyNumberFormat="1" applyFont="1" applyBorder="1"/>
    <xf numFmtId="0" fontId="6" fillId="0" borderId="5" xfId="0" applyFont="1" applyBorder="1"/>
    <xf numFmtId="165" fontId="7" fillId="0" borderId="5" xfId="0" applyNumberFormat="1" applyFont="1" applyBorder="1"/>
    <xf numFmtId="165" fontId="3" fillId="0" borderId="5" xfId="0" applyNumberFormat="1" applyFont="1" applyBorder="1"/>
    <xf numFmtId="0" fontId="3" fillId="0" borderId="0" xfId="0" applyFont="1" applyBorder="1"/>
    <xf numFmtId="166" fontId="6" fillId="5" borderId="6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166" fontId="6" fillId="5" borderId="8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/>
    <xf numFmtId="165" fontId="6" fillId="6" borderId="6" xfId="0" applyNumberFormat="1" applyFont="1" applyFill="1" applyBorder="1"/>
    <xf numFmtId="165" fontId="6" fillId="6" borderId="9" xfId="0" applyNumberFormat="1" applyFont="1" applyFill="1" applyBorder="1"/>
    <xf numFmtId="0" fontId="7" fillId="0" borderId="10" xfId="0" applyFont="1" applyBorder="1"/>
    <xf numFmtId="165" fontId="7" fillId="0" borderId="10" xfId="0" applyNumberFormat="1" applyFont="1" applyBorder="1"/>
    <xf numFmtId="0" fontId="7" fillId="0" borderId="11" xfId="0" applyFont="1" applyBorder="1"/>
    <xf numFmtId="165" fontId="7" fillId="0" borderId="11" xfId="0" applyNumberFormat="1" applyFont="1" applyBorder="1"/>
    <xf numFmtId="0" fontId="7" fillId="0" borderId="12" xfId="0" applyFont="1" applyBorder="1"/>
    <xf numFmtId="165" fontId="7" fillId="0" borderId="12" xfId="0" applyNumberFormat="1" applyFont="1" applyBorder="1"/>
    <xf numFmtId="0" fontId="6" fillId="5" borderId="8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1" xfId="0" applyFont="1" applyBorder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165" fontId="6" fillId="6" borderId="15" xfId="0" applyNumberFormat="1" applyFont="1" applyFill="1" applyBorder="1" applyAlignment="1">
      <alignment/>
    </xf>
    <xf numFmtId="0" fontId="7" fillId="0" borderId="16" xfId="0" applyFont="1" applyBorder="1"/>
    <xf numFmtId="0" fontId="6" fillId="0" borderId="17" xfId="0" applyFont="1" applyBorder="1"/>
    <xf numFmtId="0" fontId="5" fillId="0" borderId="0" xfId="0" applyFont="1" applyAlignment="1">
      <alignment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165" fontId="3" fillId="2" borderId="0" xfId="0" applyNumberFormat="1" applyFont="1" applyFill="1" applyBorder="1"/>
    <xf numFmtId="0" fontId="6" fillId="0" borderId="12" xfId="0" applyFont="1" applyBorder="1"/>
    <xf numFmtId="0" fontId="6" fillId="0" borderId="21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168" fontId="3" fillId="0" borderId="0" xfId="0" applyNumberFormat="1" applyFont="1"/>
    <xf numFmtId="168" fontId="3" fillId="2" borderId="0" xfId="0" applyNumberFormat="1" applyFont="1" applyFill="1"/>
    <xf numFmtId="168" fontId="5" fillId="0" borderId="0" xfId="0" applyNumberFormat="1" applyFont="1"/>
    <xf numFmtId="168" fontId="3" fillId="2" borderId="0" xfId="18" applyNumberFormat="1" applyFont="1" applyFill="1"/>
    <xf numFmtId="168" fontId="3" fillId="0" borderId="0" xfId="18" applyNumberFormat="1" applyFont="1"/>
    <xf numFmtId="168" fontId="8" fillId="0" borderId="0" xfId="0" applyNumberFormat="1" applyFont="1"/>
    <xf numFmtId="168" fontId="3" fillId="0" borderId="22" xfId="0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/>
    </xf>
    <xf numFmtId="168" fontId="3" fillId="0" borderId="23" xfId="0" applyNumberFormat="1" applyFont="1" applyBorder="1"/>
    <xf numFmtId="168" fontId="3" fillId="0" borderId="20" xfId="0" applyNumberFormat="1" applyFont="1" applyBorder="1"/>
    <xf numFmtId="168" fontId="3" fillId="0" borderId="24" xfId="0" applyNumberFormat="1" applyFont="1" applyBorder="1"/>
    <xf numFmtId="165" fontId="6" fillId="6" borderId="6" xfId="0" applyNumberFormat="1" applyFont="1" applyFill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6" fillId="6" borderId="15" xfId="0" applyNumberFormat="1" applyFont="1" applyFill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7" fillId="0" borderId="11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2" borderId="0" xfId="0" applyNumberFormat="1" applyFont="1" applyFill="1"/>
    <xf numFmtId="169" fontId="3" fillId="0" borderId="0" xfId="0" applyNumberFormat="1" applyFont="1" applyBorder="1"/>
    <xf numFmtId="168" fontId="4" fillId="0" borderId="25" xfId="0" applyNumberFormat="1" applyFont="1" applyBorder="1"/>
    <xf numFmtId="168" fontId="3" fillId="0" borderId="4" xfId="0" applyNumberFormat="1" applyFont="1" applyBorder="1"/>
    <xf numFmtId="168" fontId="3" fillId="0" borderId="26" xfId="0" applyNumberFormat="1" applyFont="1" applyBorder="1"/>
    <xf numFmtId="170" fontId="7" fillId="7" borderId="22" xfId="0" applyNumberFormat="1" applyFont="1" applyFill="1" applyBorder="1" applyAlignment="1">
      <alignment horizontal="right" vertical="center" shrinkToFit="1"/>
    </xf>
    <xf numFmtId="171" fontId="7" fillId="0" borderId="22" xfId="18" applyNumberFormat="1" applyFont="1" applyFill="1" applyBorder="1" applyAlignment="1">
      <alignment horizontal="center" vertical="center"/>
    </xf>
    <xf numFmtId="171" fontId="3" fillId="0" borderId="22" xfId="0" applyNumberFormat="1" applyFont="1" applyFill="1" applyBorder="1" applyAlignment="1">
      <alignment horizontal="center"/>
    </xf>
    <xf numFmtId="171" fontId="7" fillId="0" borderId="27" xfId="18" applyNumberFormat="1" applyFont="1" applyFill="1" applyBorder="1" applyAlignment="1">
      <alignment horizontal="center" vertical="center"/>
    </xf>
    <xf numFmtId="168" fontId="3" fillId="0" borderId="22" xfId="0" applyNumberFormat="1" applyFont="1" applyBorder="1"/>
    <xf numFmtId="168" fontId="3" fillId="0" borderId="28" xfId="0" applyNumberFormat="1" applyFont="1" applyBorder="1"/>
    <xf numFmtId="168" fontId="3" fillId="0" borderId="29" xfId="0" applyNumberFormat="1" applyFont="1" applyBorder="1" applyAlignment="1">
      <alignment horizontal="center"/>
    </xf>
    <xf numFmtId="168" fontId="3" fillId="0" borderId="29" xfId="0" applyNumberFormat="1" applyFont="1" applyBorder="1"/>
    <xf numFmtId="168" fontId="8" fillId="0" borderId="29" xfId="0" applyNumberFormat="1" applyFont="1" applyBorder="1"/>
    <xf numFmtId="168" fontId="8" fillId="0" borderId="30" xfId="0" applyNumberFormat="1" applyFont="1" applyBorder="1"/>
    <xf numFmtId="168" fontId="8" fillId="0" borderId="4" xfId="0" applyNumberFormat="1" applyFont="1" applyBorder="1"/>
    <xf numFmtId="168" fontId="8" fillId="0" borderId="31" xfId="0" applyNumberFormat="1" applyFont="1" applyBorder="1"/>
    <xf numFmtId="171" fontId="8" fillId="0" borderId="32" xfId="0" applyNumberFormat="1" applyFont="1" applyBorder="1"/>
    <xf numFmtId="168" fontId="3" fillId="0" borderId="33" xfId="0" applyNumberFormat="1" applyFont="1" applyBorder="1" applyAlignment="1">
      <alignment horizontal="center" vertical="center"/>
    </xf>
    <xf numFmtId="171" fontId="7" fillId="0" borderId="33" xfId="0" applyNumberFormat="1" applyFont="1" applyFill="1" applyBorder="1" applyAlignment="1">
      <alignment horizontal="center" vertical="center" shrinkToFit="1"/>
    </xf>
    <xf numFmtId="171" fontId="7" fillId="0" borderId="33" xfId="18" applyNumberFormat="1" applyFont="1" applyFill="1" applyBorder="1" applyAlignment="1">
      <alignment horizontal="center" vertical="center"/>
    </xf>
    <xf numFmtId="171" fontId="7" fillId="0" borderId="33" xfId="0" applyNumberFormat="1" applyFont="1" applyFill="1" applyBorder="1" applyAlignment="1">
      <alignment horizontal="right" vertical="center" shrinkToFit="1"/>
    </xf>
    <xf numFmtId="171" fontId="7" fillId="0" borderId="34" xfId="18" applyNumberFormat="1" applyFont="1" applyFill="1" applyBorder="1" applyAlignment="1">
      <alignment horizontal="center" vertical="center"/>
    </xf>
    <xf numFmtId="171" fontId="8" fillId="0" borderId="35" xfId="0" applyNumberFormat="1" applyFont="1" applyBorder="1"/>
    <xf numFmtId="168" fontId="3" fillId="0" borderId="36" xfId="0" applyNumberFormat="1" applyFont="1" applyBorder="1" applyAlignment="1">
      <alignment horizontal="center" vertical="center"/>
    </xf>
    <xf numFmtId="171" fontId="7" fillId="0" borderId="36" xfId="18" applyNumberFormat="1" applyFont="1" applyFill="1" applyBorder="1" applyAlignment="1">
      <alignment horizontal="center" vertical="center"/>
    </xf>
    <xf numFmtId="171" fontId="7" fillId="0" borderId="23" xfId="18" applyNumberFormat="1" applyFont="1" applyFill="1" applyBorder="1" applyAlignment="1">
      <alignment horizontal="center" vertical="center"/>
    </xf>
    <xf numFmtId="171" fontId="8" fillId="0" borderId="37" xfId="0" applyNumberFormat="1" applyFont="1" applyBorder="1"/>
    <xf numFmtId="168" fontId="3" fillId="0" borderId="5" xfId="0" applyNumberFormat="1" applyFont="1" applyBorder="1"/>
    <xf numFmtId="168" fontId="4" fillId="0" borderId="33" xfId="0" applyNumberFormat="1" applyFont="1" applyBorder="1" applyAlignment="1">
      <alignment horizontal="center" vertical="center"/>
    </xf>
    <xf numFmtId="168" fontId="6" fillId="0" borderId="33" xfId="0" applyNumberFormat="1" applyFont="1" applyBorder="1"/>
    <xf numFmtId="168" fontId="6" fillId="0" borderId="34" xfId="0" applyNumberFormat="1" applyFont="1" applyBorder="1"/>
    <xf numFmtId="168" fontId="8" fillId="0" borderId="35" xfId="0" applyNumberFormat="1" applyFont="1" applyBorder="1"/>
    <xf numFmtId="171" fontId="0" fillId="2" borderId="22" xfId="0" applyNumberFormat="1" applyFill="1" applyBorder="1"/>
    <xf numFmtId="171" fontId="0" fillId="0" borderId="22" xfId="0" applyNumberFormat="1" applyBorder="1"/>
    <xf numFmtId="168" fontId="3" fillId="0" borderId="38" xfId="0" applyNumberFormat="1" applyFont="1" applyBorder="1"/>
    <xf numFmtId="10" fontId="5" fillId="2" borderId="32" xfId="0" applyNumberFormat="1" applyFont="1" applyFill="1" applyBorder="1"/>
    <xf numFmtId="168" fontId="3" fillId="0" borderId="39" xfId="0" applyNumberFormat="1" applyFont="1" applyBorder="1"/>
    <xf numFmtId="168" fontId="3" fillId="0" borderId="36" xfId="0" applyNumberFormat="1" applyFont="1" applyBorder="1"/>
    <xf numFmtId="171" fontId="0" fillId="2" borderId="36" xfId="0" applyNumberFormat="1" applyFill="1" applyBorder="1"/>
    <xf numFmtId="10" fontId="5" fillId="2" borderId="37" xfId="0" applyNumberFormat="1" applyFont="1" applyFill="1" applyBorder="1"/>
    <xf numFmtId="168" fontId="4" fillId="0" borderId="28" xfId="0" applyNumberFormat="1" applyFont="1" applyBorder="1"/>
    <xf numFmtId="168" fontId="0" fillId="2" borderId="29" xfId="0" applyNumberFormat="1" applyFill="1" applyBorder="1"/>
    <xf numFmtId="168" fontId="3" fillId="2" borderId="30" xfId="0" applyNumberFormat="1" applyFont="1" applyFill="1" applyBorder="1" applyAlignment="1">
      <alignment horizontal="center"/>
    </xf>
    <xf numFmtId="170" fontId="7" fillId="0" borderId="22" xfId="0" applyNumberFormat="1" applyFont="1" applyBorder="1" applyAlignment="1">
      <alignment horizontal="right" vertical="center" shrinkToFit="1"/>
    </xf>
    <xf numFmtId="168" fontId="4" fillId="0" borderId="36" xfId="0" applyNumberFormat="1" applyFont="1" applyBorder="1"/>
    <xf numFmtId="168" fontId="3" fillId="2" borderId="36" xfId="0" applyNumberFormat="1" applyFont="1" applyFill="1" applyBorder="1"/>
    <xf numFmtId="168" fontId="3" fillId="0" borderId="30" xfId="0" applyNumberFormat="1" applyFont="1" applyBorder="1" applyAlignment="1">
      <alignment horizontal="center"/>
    </xf>
    <xf numFmtId="168" fontId="3" fillId="0" borderId="40" xfId="0" applyNumberFormat="1" applyFont="1" applyBorder="1"/>
    <xf numFmtId="168" fontId="3" fillId="0" borderId="41" xfId="0" applyNumberFormat="1" applyFont="1" applyBorder="1" applyAlignment="1">
      <alignment wrapText="1"/>
    </xf>
    <xf numFmtId="168" fontId="3" fillId="0" borderId="41" xfId="0" applyNumberFormat="1" applyFont="1" applyBorder="1"/>
    <xf numFmtId="170" fontId="7" fillId="0" borderId="41" xfId="0" applyNumberFormat="1" applyFont="1" applyBorder="1" applyAlignment="1">
      <alignment horizontal="right" vertical="center" shrinkToFit="1"/>
    </xf>
    <xf numFmtId="10" fontId="9" fillId="0" borderId="42" xfId="0" applyNumberFormat="1" applyFont="1" applyBorder="1"/>
    <xf numFmtId="168" fontId="5" fillId="0" borderId="29" xfId="0" applyNumberFormat="1" applyFont="1" applyBorder="1"/>
    <xf numFmtId="170" fontId="7" fillId="7" borderId="29" xfId="0" applyNumberFormat="1" applyFont="1" applyFill="1" applyBorder="1" applyAlignment="1">
      <alignment horizontal="right" vertical="center" shrinkToFit="1"/>
    </xf>
    <xf numFmtId="10" fontId="5" fillId="2" borderId="30" xfId="0" applyNumberFormat="1" applyFont="1" applyFill="1" applyBorder="1"/>
    <xf numFmtId="171" fontId="0" fillId="0" borderId="41" xfId="0" applyNumberFormat="1" applyBorder="1"/>
    <xf numFmtId="10" fontId="5" fillId="2" borderId="42" xfId="0" applyNumberFormat="1" applyFont="1" applyFill="1" applyBorder="1"/>
    <xf numFmtId="171" fontId="0" fillId="0" borderId="29" xfId="0" applyNumberFormat="1" applyBorder="1"/>
    <xf numFmtId="10" fontId="9" fillId="0" borderId="30" xfId="0" applyNumberFormat="1" applyFont="1" applyBorder="1"/>
    <xf numFmtId="168" fontId="12" fillId="0" borderId="20" xfId="23" applyNumberFormat="1" applyBorder="1"/>
    <xf numFmtId="0" fontId="10" fillId="0" borderId="0" xfId="24" applyFont="1" applyAlignment="1">
      <alignment horizontal="left" wrapText="1"/>
      <protection/>
    </xf>
    <xf numFmtId="0" fontId="3" fillId="0" borderId="0" xfId="24" applyFont="1">
      <alignment/>
      <protection/>
    </xf>
    <xf numFmtId="0" fontId="5" fillId="0" borderId="0" xfId="24" applyFont="1" applyAlignment="1">
      <alignment/>
      <protection/>
    </xf>
    <xf numFmtId="0" fontId="3" fillId="0" borderId="22" xfId="24" applyFont="1" applyBorder="1">
      <alignment/>
      <protection/>
    </xf>
    <xf numFmtId="4" fontId="3" fillId="0" borderId="22" xfId="24" applyNumberFormat="1" applyFont="1" applyBorder="1">
      <alignment/>
      <protection/>
    </xf>
    <xf numFmtId="0" fontId="3" fillId="0" borderId="43" xfId="24" applyFont="1" applyBorder="1">
      <alignment/>
      <protection/>
    </xf>
    <xf numFmtId="0" fontId="3" fillId="0" borderId="44" xfId="24" applyFont="1" applyBorder="1" applyAlignment="1">
      <alignment horizontal="center"/>
      <protection/>
    </xf>
    <xf numFmtId="0" fontId="3" fillId="0" borderId="45" xfId="24" applyFont="1" applyBorder="1" applyAlignment="1">
      <alignment horizontal="center"/>
      <protection/>
    </xf>
    <xf numFmtId="0" fontId="3" fillId="0" borderId="38" xfId="24" applyFont="1" applyBorder="1">
      <alignment/>
      <protection/>
    </xf>
    <xf numFmtId="0" fontId="3" fillId="0" borderId="32" xfId="24" applyFont="1" applyBorder="1">
      <alignment/>
      <protection/>
    </xf>
    <xf numFmtId="2" fontId="3" fillId="0" borderId="32" xfId="24" applyNumberFormat="1" applyFont="1" applyBorder="1">
      <alignment/>
      <protection/>
    </xf>
    <xf numFmtId="0" fontId="3" fillId="0" borderId="46" xfId="24" applyFont="1" applyBorder="1">
      <alignment/>
      <protection/>
    </xf>
    <xf numFmtId="2" fontId="3" fillId="0" borderId="33" xfId="24" applyNumberFormat="1" applyFont="1" applyBorder="1">
      <alignment/>
      <protection/>
    </xf>
    <xf numFmtId="2" fontId="3" fillId="0" borderId="35" xfId="24" applyNumberFormat="1" applyFont="1" applyBorder="1">
      <alignment/>
      <protection/>
    </xf>
    <xf numFmtId="0" fontId="0" fillId="0" borderId="22" xfId="0" applyBorder="1"/>
    <xf numFmtId="4" fontId="0" fillId="0" borderId="22" xfId="0" applyNumberFormat="1" applyBorder="1"/>
    <xf numFmtId="0" fontId="0" fillId="0" borderId="43" xfId="0" applyBorder="1"/>
    <xf numFmtId="0" fontId="0" fillId="0" borderId="44" xfId="0" applyBorder="1"/>
    <xf numFmtId="0" fontId="0" fillId="0" borderId="38" xfId="0" applyBorder="1"/>
    <xf numFmtId="0" fontId="0" fillId="0" borderId="32" xfId="0" applyBorder="1"/>
    <xf numFmtId="0" fontId="0" fillId="0" borderId="46" xfId="0" applyBorder="1"/>
    <xf numFmtId="0" fontId="0" fillId="0" borderId="33" xfId="0" applyBorder="1"/>
    <xf numFmtId="4" fontId="0" fillId="0" borderId="33" xfId="0" applyNumberFormat="1" applyBorder="1"/>
    <xf numFmtId="4" fontId="0" fillId="0" borderId="0" xfId="0" applyNumberFormat="1" applyFill="1" applyBorder="1"/>
    <xf numFmtId="166" fontId="0" fillId="0" borderId="32" xfId="0" applyNumberFormat="1" applyBorder="1"/>
    <xf numFmtId="166" fontId="0" fillId="0" borderId="35" xfId="0" applyNumberFormat="1" applyBorder="1"/>
    <xf numFmtId="0" fontId="0" fillId="0" borderId="45" xfId="0" applyBorder="1" applyAlignment="1">
      <alignment horizontal="center"/>
    </xf>
    <xf numFmtId="0" fontId="10" fillId="0" borderId="0" xfId="24" applyFont="1" applyBorder="1" applyAlignment="1">
      <alignment horizontal="left"/>
      <protection/>
    </xf>
    <xf numFmtId="0" fontId="3" fillId="0" borderId="0" xfId="24" applyFont="1" applyBorder="1">
      <alignment/>
      <protection/>
    </xf>
    <xf numFmtId="0" fontId="11" fillId="0" borderId="0" xfId="24" applyFont="1" applyBorder="1" applyAlignment="1">
      <alignment horizontal="left"/>
      <protection/>
    </xf>
    <xf numFmtId="4" fontId="6" fillId="6" borderId="47" xfId="24" applyNumberFormat="1" applyFont="1" applyFill="1" applyBorder="1" applyAlignment="1">
      <alignment horizontal="right"/>
      <protection/>
    </xf>
    <xf numFmtId="165" fontId="3" fillId="0" borderId="0" xfId="24" applyNumberFormat="1" applyFont="1" applyBorder="1">
      <alignment/>
      <protection/>
    </xf>
    <xf numFmtId="4" fontId="3" fillId="0" borderId="48" xfId="24" applyNumberFormat="1" applyFont="1" applyBorder="1">
      <alignment/>
      <protection/>
    </xf>
    <xf numFmtId="4" fontId="3" fillId="0" borderId="49" xfId="24" applyNumberFormat="1" applyFont="1" applyBorder="1">
      <alignment/>
      <protection/>
    </xf>
    <xf numFmtId="165" fontId="3" fillId="0" borderId="0" xfId="24" applyNumberFormat="1" applyFont="1" applyFill="1" applyBorder="1">
      <alignment/>
      <protection/>
    </xf>
    <xf numFmtId="4" fontId="3" fillId="2" borderId="49" xfId="24" applyNumberFormat="1" applyFont="1" applyFill="1" applyBorder="1">
      <alignment/>
      <protection/>
    </xf>
    <xf numFmtId="4" fontId="3" fillId="0" borderId="50" xfId="24" applyNumberFormat="1" applyFont="1" applyBorder="1">
      <alignment/>
      <protection/>
    </xf>
    <xf numFmtId="0" fontId="3" fillId="2" borderId="0" xfId="24" applyFont="1" applyFill="1" applyBorder="1">
      <alignment/>
      <protection/>
    </xf>
    <xf numFmtId="165" fontId="3" fillId="2" borderId="0" xfId="24" applyNumberFormat="1" applyFont="1" applyFill="1" applyBorder="1">
      <alignment/>
      <protection/>
    </xf>
    <xf numFmtId="4" fontId="3" fillId="0" borderId="0" xfId="0" applyNumberFormat="1" applyFont="1"/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4" fontId="3" fillId="0" borderId="22" xfId="0" applyNumberFormat="1" applyFont="1" applyBorder="1"/>
    <xf numFmtId="0" fontId="3" fillId="0" borderId="38" xfId="0" applyFont="1" applyBorder="1"/>
    <xf numFmtId="0" fontId="3" fillId="0" borderId="32" xfId="0" applyFont="1" applyBorder="1"/>
    <xf numFmtId="10" fontId="3" fillId="0" borderId="32" xfId="0" applyNumberFormat="1" applyFont="1" applyBorder="1"/>
    <xf numFmtId="0" fontId="3" fillId="0" borderId="46" xfId="0" applyFont="1" applyBorder="1"/>
    <xf numFmtId="0" fontId="3" fillId="0" borderId="33" xfId="0" applyFont="1" applyBorder="1"/>
    <xf numFmtId="4" fontId="3" fillId="0" borderId="33" xfId="0" applyNumberFormat="1" applyFont="1" applyBorder="1"/>
    <xf numFmtId="166" fontId="3" fillId="0" borderId="32" xfId="0" applyNumberFormat="1" applyFont="1" applyBorder="1"/>
    <xf numFmtId="166" fontId="3" fillId="0" borderId="35" xfId="0" applyNumberFormat="1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40" xfId="0" applyFont="1" applyBorder="1"/>
    <xf numFmtId="0" fontId="3" fillId="0" borderId="41" xfId="0" applyFont="1" applyBorder="1"/>
    <xf numFmtId="4" fontId="3" fillId="0" borderId="41" xfId="0" applyNumberFormat="1" applyFont="1" applyBorder="1"/>
    <xf numFmtId="10" fontId="3" fillId="0" borderId="42" xfId="0" applyNumberFormat="1" applyFont="1" applyBorder="1"/>
    <xf numFmtId="4" fontId="3" fillId="0" borderId="29" xfId="0" applyNumberFormat="1" applyFont="1" applyBorder="1"/>
    <xf numFmtId="10" fontId="3" fillId="0" borderId="30" xfId="0" applyNumberFormat="1" applyFont="1" applyBorder="1"/>
    <xf numFmtId="4" fontId="3" fillId="0" borderId="32" xfId="0" applyNumberFormat="1" applyFont="1" applyBorder="1"/>
    <xf numFmtId="0" fontId="3" fillId="0" borderId="41" xfId="0" applyFont="1" applyBorder="1" applyAlignment="1">
      <alignment horizontal="center"/>
    </xf>
    <xf numFmtId="4" fontId="3" fillId="0" borderId="42" xfId="0" applyNumberFormat="1" applyFont="1" applyBorder="1"/>
    <xf numFmtId="4" fontId="3" fillId="0" borderId="30" xfId="0" applyNumberFormat="1" applyFont="1" applyBorder="1"/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/>
    <xf numFmtId="0" fontId="3" fillId="0" borderId="30" xfId="0" applyFont="1" applyBorder="1"/>
    <xf numFmtId="4" fontId="3" fillId="0" borderId="36" xfId="0" applyNumberFormat="1" applyFont="1" applyBorder="1"/>
    <xf numFmtId="166" fontId="3" fillId="0" borderId="0" xfId="0" applyNumberFormat="1" applyFont="1"/>
    <xf numFmtId="0" fontId="10" fillId="0" borderId="0" xfId="25" applyFont="1" applyAlignment="1">
      <alignment horizontal="left"/>
      <protection/>
    </xf>
    <xf numFmtId="0" fontId="3" fillId="0" borderId="0" xfId="25" applyFont="1">
      <alignment/>
      <protection/>
    </xf>
    <xf numFmtId="0" fontId="13" fillId="0" borderId="0" xfId="25">
      <alignment/>
      <protection/>
    </xf>
    <xf numFmtId="0" fontId="11" fillId="0" borderId="0" xfId="25" applyFont="1" applyAlignment="1">
      <alignment horizontal="left"/>
      <protection/>
    </xf>
    <xf numFmtId="166" fontId="6" fillId="5" borderId="22" xfId="25" applyNumberFormat="1" applyFont="1" applyFill="1" applyBorder="1" applyAlignment="1">
      <alignment horizontal="center" vertical="center" wrapText="1"/>
      <protection/>
    </xf>
    <xf numFmtId="9" fontId="13" fillId="5" borderId="22" xfId="25" applyNumberFormat="1" applyFill="1" applyBorder="1" applyAlignment="1">
      <alignment horizontal="center"/>
      <protection/>
    </xf>
    <xf numFmtId="9" fontId="13" fillId="0" borderId="22" xfId="25" applyNumberFormat="1" applyBorder="1" applyAlignment="1">
      <alignment horizontal="center"/>
      <protection/>
    </xf>
    <xf numFmtId="4" fontId="10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4" fontId="3" fillId="0" borderId="22" xfId="0" applyNumberFormat="1" applyFont="1" applyBorder="1" applyAlignment="1">
      <alignment horizontal="right"/>
    </xf>
    <xf numFmtId="4" fontId="3" fillId="2" borderId="22" xfId="0" applyNumberFormat="1" applyFont="1" applyFill="1" applyBorder="1" applyAlignment="1">
      <alignment horizontal="right"/>
    </xf>
    <xf numFmtId="166" fontId="6" fillId="5" borderId="47" xfId="25" applyNumberFormat="1" applyFont="1" applyFill="1" applyBorder="1" applyAlignment="1">
      <alignment horizontal="center" vertical="center" wrapText="1"/>
      <protection/>
    </xf>
    <xf numFmtId="166" fontId="13" fillId="0" borderId="47" xfId="25" applyNumberFormat="1" applyBorder="1">
      <alignment/>
      <protection/>
    </xf>
    <xf numFmtId="4" fontId="13" fillId="0" borderId="47" xfId="25" applyNumberFormat="1" applyBorder="1">
      <alignment/>
      <protection/>
    </xf>
    <xf numFmtId="4" fontId="3" fillId="0" borderId="0" xfId="0" applyNumberFormat="1" applyFont="1" applyAlignment="1">
      <alignment horizontal="right"/>
    </xf>
    <xf numFmtId="166" fontId="6" fillId="5" borderId="8" xfId="24" applyNumberFormat="1" applyFont="1" applyFill="1" applyBorder="1" applyAlignment="1">
      <alignment horizontal="center" vertical="center" wrapText="1"/>
      <protection/>
    </xf>
    <xf numFmtId="167" fontId="3" fillId="0" borderId="11" xfId="22" applyBorder="1" applyAlignment="1">
      <alignment horizontal="right"/>
    </xf>
    <xf numFmtId="167" fontId="3" fillId="0" borderId="11" xfId="22" applyFill="1" applyBorder="1" applyAlignment="1">
      <alignment horizontal="right"/>
    </xf>
    <xf numFmtId="167" fontId="3" fillId="0" borderId="13" xfId="22" applyBorder="1" applyAlignment="1">
      <alignment horizontal="right"/>
    </xf>
    <xf numFmtId="172" fontId="3" fillId="0" borderId="11" xfId="22" applyNumberFormat="1" applyBorder="1" applyAlignment="1">
      <alignment horizontal="right"/>
    </xf>
    <xf numFmtId="172" fontId="3" fillId="0" borderId="11" xfId="22" applyNumberFormat="1" applyFill="1" applyBorder="1" applyAlignment="1">
      <alignment horizontal="right"/>
    </xf>
    <xf numFmtId="172" fontId="3" fillId="0" borderId="13" xfId="22" applyNumberFormat="1" applyBorder="1" applyAlignment="1">
      <alignment horizontal="right"/>
    </xf>
    <xf numFmtId="172" fontId="3" fillId="0" borderId="13" xfId="22" applyNumberFormat="1" applyFill="1" applyBorder="1" applyAlignment="1">
      <alignment horizontal="right"/>
    </xf>
    <xf numFmtId="167" fontId="4" fillId="0" borderId="11" xfId="22" applyFont="1" applyFill="1" applyBorder="1" applyAlignment="1">
      <alignment horizontal="left"/>
    </xf>
    <xf numFmtId="167" fontId="4" fillId="0" borderId="13" xfId="22" applyFont="1" applyFill="1" applyBorder="1" applyAlignment="1">
      <alignment horizontal="left"/>
    </xf>
    <xf numFmtId="0" fontId="6" fillId="5" borderId="8" xfId="24" applyFont="1" applyFill="1" applyBorder="1" applyAlignment="1">
      <alignment horizontal="center" vertical="center" wrapText="1"/>
      <protection/>
    </xf>
    <xf numFmtId="1" fontId="6" fillId="5" borderId="8" xfId="24" applyNumberFormat="1" applyFont="1" applyFill="1" applyBorder="1" applyAlignment="1">
      <alignment horizontal="center" vertical="center"/>
      <protection/>
    </xf>
    <xf numFmtId="0" fontId="3" fillId="0" borderId="0" xfId="24" applyFont="1" applyBorder="1" applyAlignment="1">
      <alignment/>
      <protection/>
    </xf>
    <xf numFmtId="167" fontId="4" fillId="0" borderId="14" xfId="22" applyFont="1" applyFill="1" applyBorder="1" applyAlignment="1">
      <alignment horizontal="left"/>
    </xf>
    <xf numFmtId="167" fontId="3" fillId="0" borderId="14" xfId="22" applyBorder="1" applyAlignment="1">
      <alignment horizontal="right"/>
    </xf>
    <xf numFmtId="172" fontId="3" fillId="0" borderId="14" xfId="22" applyNumberFormat="1" applyBorder="1" applyAlignment="1">
      <alignment horizontal="right"/>
    </xf>
    <xf numFmtId="167" fontId="4" fillId="0" borderId="12" xfId="22" applyFont="1" applyFill="1" applyBorder="1" applyAlignment="1">
      <alignment horizontal="left"/>
    </xf>
    <xf numFmtId="167" fontId="3" fillId="0" borderId="12" xfId="22" applyBorder="1" applyAlignment="1">
      <alignment horizontal="right"/>
    </xf>
    <xf numFmtId="172" fontId="3" fillId="0" borderId="12" xfId="22" applyNumberFormat="1" applyBorder="1" applyAlignment="1">
      <alignment horizontal="right"/>
    </xf>
    <xf numFmtId="172" fontId="3" fillId="0" borderId="12" xfId="22" applyNumberFormat="1" applyFill="1" applyBorder="1" applyAlignment="1">
      <alignment horizontal="right"/>
    </xf>
    <xf numFmtId="167" fontId="4" fillId="0" borderId="0" xfId="22" applyFont="1" applyFill="1" applyBorder="1" applyAlignment="1">
      <alignment horizontal="left"/>
    </xf>
    <xf numFmtId="167" fontId="3" fillId="0" borderId="0" xfId="22" applyBorder="1" applyAlignment="1">
      <alignment horizontal="right"/>
    </xf>
    <xf numFmtId="172" fontId="3" fillId="0" borderId="0" xfId="22" applyNumberFormat="1" applyBorder="1" applyAlignment="1">
      <alignment horizontal="right"/>
    </xf>
    <xf numFmtId="10" fontId="3" fillId="0" borderId="0" xfId="24" applyNumberFormat="1" applyFont="1" applyBorder="1">
      <alignment/>
      <protection/>
    </xf>
    <xf numFmtId="0" fontId="6" fillId="6" borderId="6" xfId="25" applyFont="1" applyFill="1" applyBorder="1" applyAlignment="1">
      <alignment horizontal="left" vertical="center"/>
      <protection/>
    </xf>
    <xf numFmtId="4" fontId="6" fillId="6" borderId="6" xfId="24" applyNumberFormat="1" applyFont="1" applyFill="1" applyBorder="1" applyAlignment="1">
      <alignment horizontal="right"/>
      <protection/>
    </xf>
    <xf numFmtId="172" fontId="3" fillId="6" borderId="6" xfId="22" applyNumberFormat="1" applyFill="1" applyBorder="1" applyAlignment="1">
      <alignment horizontal="right"/>
    </xf>
    <xf numFmtId="10" fontId="3" fillId="0" borderId="0" xfId="0" applyNumberFormat="1" applyFont="1"/>
    <xf numFmtId="0" fontId="7" fillId="0" borderId="10" xfId="0" applyFont="1" applyBorder="1" applyAlignment="1">
      <alignment vertical="center" wrapText="1"/>
    </xf>
    <xf numFmtId="167" fontId="3" fillId="0" borderId="10" xfId="22" applyBorder="1" applyAlignment="1">
      <alignment horizontal="right" vertical="center"/>
    </xf>
    <xf numFmtId="167" fontId="3" fillId="0" borderId="11" xfId="22" applyBorder="1" applyAlignment="1">
      <alignment horizontal="right" vertical="center"/>
    </xf>
    <xf numFmtId="167" fontId="3" fillId="0" borderId="13" xfId="22" applyBorder="1" applyAlignment="1">
      <alignment horizontal="right" vertical="center"/>
    </xf>
    <xf numFmtId="167" fontId="3" fillId="6" borderId="6" xfId="22" applyFill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5" fontId="6" fillId="6" borderId="15" xfId="0" applyNumberFormat="1" applyFont="1" applyFill="1" applyBorder="1" applyAlignment="1">
      <alignment vertical="center"/>
    </xf>
    <xf numFmtId="0" fontId="6" fillId="5" borderId="8" xfId="25" applyFont="1" applyFill="1" applyBorder="1" applyAlignment="1">
      <alignment horizontal="center" vertical="center"/>
      <protection/>
    </xf>
    <xf numFmtId="166" fontId="6" fillId="5" borderId="8" xfId="25" applyNumberFormat="1" applyFont="1" applyFill="1" applyBorder="1" applyAlignment="1">
      <alignment horizontal="center" vertical="center" wrapText="1"/>
      <protection/>
    </xf>
    <xf numFmtId="0" fontId="6" fillId="6" borderId="10" xfId="25" applyFont="1" applyFill="1" applyBorder="1" applyAlignment="1">
      <alignment horizontal="left" vertical="center"/>
      <protection/>
    </xf>
    <xf numFmtId="4" fontId="13" fillId="6" borderId="10" xfId="25" applyNumberFormat="1" applyFill="1" applyBorder="1">
      <alignment/>
      <protection/>
    </xf>
    <xf numFmtId="0" fontId="6" fillId="0" borderId="14" xfId="25" applyFont="1" applyFill="1" applyBorder="1" applyAlignment="1">
      <alignment horizontal="left" vertical="center"/>
      <protection/>
    </xf>
    <xf numFmtId="0" fontId="6" fillId="0" borderId="11" xfId="25" applyFont="1" applyFill="1" applyBorder="1" applyAlignment="1">
      <alignment horizontal="left" vertical="center"/>
      <protection/>
    </xf>
    <xf numFmtId="0" fontId="6" fillId="0" borderId="13" xfId="25" applyFont="1" applyFill="1" applyBorder="1" applyAlignment="1">
      <alignment horizontal="left" vertical="center"/>
      <protection/>
    </xf>
    <xf numFmtId="0" fontId="6" fillId="0" borderId="12" xfId="25" applyFont="1" applyFill="1" applyBorder="1" applyAlignment="1">
      <alignment horizontal="left" vertical="center"/>
      <protection/>
    </xf>
    <xf numFmtId="0" fontId="6" fillId="0" borderId="0" xfId="25" applyFont="1" applyFill="1" applyBorder="1" applyAlignment="1">
      <alignment horizontal="left" vertical="center"/>
      <protection/>
    </xf>
    <xf numFmtId="0" fontId="6" fillId="0" borderId="11" xfId="25" applyFont="1" applyFill="1" applyBorder="1" applyAlignment="1">
      <alignment horizontal="left" vertical="center"/>
      <protection/>
    </xf>
    <xf numFmtId="0" fontId="6" fillId="6" borderId="13" xfId="25" applyFont="1" applyFill="1" applyBorder="1" applyAlignment="1">
      <alignment horizontal="left" vertical="center"/>
      <protection/>
    </xf>
    <xf numFmtId="4" fontId="13" fillId="6" borderId="13" xfId="25" applyNumberFormat="1" applyFill="1" applyBorder="1">
      <alignment/>
      <protection/>
    </xf>
    <xf numFmtId="0" fontId="6" fillId="0" borderId="10" xfId="25" applyFont="1" applyFill="1" applyBorder="1" applyAlignment="1">
      <alignment horizontal="left" vertical="center"/>
      <protection/>
    </xf>
    <xf numFmtId="167" fontId="3" fillId="6" borderId="10" xfId="22" applyFill="1" applyBorder="1" applyAlignment="1">
      <alignment horizontal="right"/>
    </xf>
    <xf numFmtId="167" fontId="3" fillId="6" borderId="13" xfId="22" applyFill="1" applyBorder="1" applyAlignment="1">
      <alignment horizontal="right"/>
    </xf>
    <xf numFmtId="167" fontId="3" fillId="0" borderId="14" xfId="22" applyFill="1" applyBorder="1" applyAlignment="1">
      <alignment horizontal="right"/>
    </xf>
    <xf numFmtId="167" fontId="3" fillId="0" borderId="13" xfId="22" applyFill="1" applyBorder="1" applyAlignment="1">
      <alignment horizontal="right"/>
    </xf>
    <xf numFmtId="167" fontId="3" fillId="0" borderId="12" xfId="22" applyFill="1" applyBorder="1" applyAlignment="1">
      <alignment horizontal="right"/>
    </xf>
    <xf numFmtId="167" fontId="3" fillId="0" borderId="9" xfId="22" applyFill="1" applyBorder="1" applyAlignment="1">
      <alignment horizontal="right"/>
    </xf>
    <xf numFmtId="167" fontId="3" fillId="0" borderId="0" xfId="22" applyFill="1" applyBorder="1" applyAlignment="1">
      <alignment horizontal="right"/>
    </xf>
    <xf numFmtId="167" fontId="3" fillId="0" borderId="10" xfId="22" applyFill="1" applyBorder="1" applyAlignment="1">
      <alignment horizontal="right"/>
    </xf>
    <xf numFmtId="4" fontId="13" fillId="0" borderId="10" xfId="25" applyNumberFormat="1" applyFill="1" applyBorder="1">
      <alignment/>
      <protection/>
    </xf>
    <xf numFmtId="4" fontId="13" fillId="0" borderId="11" xfId="25" applyNumberFormat="1" applyFill="1" applyBorder="1">
      <alignment/>
      <protection/>
    </xf>
    <xf numFmtId="4" fontId="13" fillId="0" borderId="13" xfId="25" applyNumberFormat="1" applyFill="1" applyBorder="1">
      <alignment/>
      <protection/>
    </xf>
    <xf numFmtId="4" fontId="13" fillId="0" borderId="14" xfId="25" applyNumberFormat="1" applyFill="1" applyBorder="1">
      <alignment/>
      <protection/>
    </xf>
    <xf numFmtId="4" fontId="13" fillId="0" borderId="12" xfId="25" applyNumberFormat="1" applyFill="1" applyBorder="1">
      <alignment/>
      <protection/>
    </xf>
    <xf numFmtId="0" fontId="6" fillId="0" borderId="6" xfId="25" applyFont="1" applyFill="1" applyBorder="1" applyAlignment="1">
      <alignment horizontal="left" vertical="center"/>
      <protection/>
    </xf>
    <xf numFmtId="4" fontId="13" fillId="0" borderId="6" xfId="25" applyNumberFormat="1" applyFill="1" applyBorder="1">
      <alignment/>
      <protection/>
    </xf>
    <xf numFmtId="167" fontId="3" fillId="0" borderId="6" xfId="22" applyFill="1" applyBorder="1" applyAlignment="1">
      <alignment horizontal="right"/>
    </xf>
    <xf numFmtId="4" fontId="13" fillId="0" borderId="0" xfId="25" applyNumberFormat="1" applyFill="1" applyBorder="1">
      <alignment/>
      <protection/>
    </xf>
    <xf numFmtId="4" fontId="3" fillId="0" borderId="47" xfId="0" applyNumberFormat="1" applyFont="1" applyBorder="1" applyAlignment="1">
      <alignment horizontal="right"/>
    </xf>
    <xf numFmtId="166" fontId="6" fillId="5" borderId="4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4" fontId="6" fillId="5" borderId="8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/>
    <xf numFmtId="4" fontId="6" fillId="6" borderId="10" xfId="0" applyNumberFormat="1" applyFont="1" applyFill="1" applyBorder="1"/>
    <xf numFmtId="0" fontId="6" fillId="6" borderId="12" xfId="0" applyFont="1" applyFill="1" applyBorder="1"/>
    <xf numFmtId="4" fontId="6" fillId="6" borderId="12" xfId="0" applyNumberFormat="1" applyFont="1" applyFill="1" applyBorder="1"/>
    <xf numFmtId="0" fontId="6" fillId="6" borderId="13" xfId="0" applyFont="1" applyFill="1" applyBorder="1"/>
    <xf numFmtId="4" fontId="6" fillId="6" borderId="13" xfId="0" applyNumberFormat="1" applyFont="1" applyFill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5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/>
    <xf numFmtId="0" fontId="4" fillId="0" borderId="0" xfId="0" applyFont="1" applyBorder="1" applyAlignment="1">
      <alignment horizontal="left"/>
    </xf>
    <xf numFmtId="4" fontId="3" fillId="0" borderId="12" xfId="0" applyNumberFormat="1" applyFont="1" applyBorder="1"/>
    <xf numFmtId="0" fontId="6" fillId="0" borderId="14" xfId="0" applyFont="1" applyBorder="1" applyAlignment="1">
      <alignment horizontal="left"/>
    </xf>
    <xf numFmtId="4" fontId="6" fillId="0" borderId="14" xfId="0" applyNumberFormat="1" applyFont="1" applyBorder="1"/>
    <xf numFmtId="0" fontId="6" fillId="0" borderId="12" xfId="0" applyFont="1" applyBorder="1" applyAlignment="1">
      <alignment horizontal="left"/>
    </xf>
    <xf numFmtId="4" fontId="6" fillId="0" borderId="12" xfId="0" applyNumberFormat="1" applyFont="1" applyBorder="1"/>
    <xf numFmtId="0" fontId="6" fillId="0" borderId="9" xfId="0" applyFont="1" applyBorder="1" applyAlignment="1">
      <alignment horizontal="left"/>
    </xf>
    <xf numFmtId="4" fontId="6" fillId="0" borderId="9" xfId="0" applyNumberFormat="1" applyFont="1" applyBorder="1"/>
    <xf numFmtId="4" fontId="6" fillId="5" borderId="47" xfId="0" applyNumberFormat="1" applyFont="1" applyFill="1" applyBorder="1" applyAlignment="1">
      <alignment horizontal="center" vertical="center" wrapText="1"/>
    </xf>
    <xf numFmtId="4" fontId="6" fillId="6" borderId="47" xfId="0" applyNumberFormat="1" applyFont="1" applyFill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/>
    <xf numFmtId="0" fontId="3" fillId="0" borderId="12" xfId="0" applyFont="1" applyBorder="1"/>
    <xf numFmtId="166" fontId="6" fillId="5" borderId="51" xfId="0" applyNumberFormat="1" applyFont="1" applyFill="1" applyBorder="1" applyAlignment="1">
      <alignment horizontal="center" vertical="center" wrapText="1"/>
    </xf>
    <xf numFmtId="165" fontId="6" fillId="6" borderId="49" xfId="0" applyNumberFormat="1" applyFont="1" applyFill="1" applyBorder="1" applyAlignment="1">
      <alignment horizontal="center"/>
    </xf>
    <xf numFmtId="165" fontId="3" fillId="0" borderId="49" xfId="0" applyNumberFormat="1" applyFont="1" applyBorder="1" applyAlignment="1">
      <alignment horizontal="center"/>
    </xf>
    <xf numFmtId="0" fontId="3" fillId="0" borderId="49" xfId="0" applyFont="1" applyBorder="1"/>
    <xf numFmtId="165" fontId="6" fillId="0" borderId="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left" vertical="center"/>
    </xf>
    <xf numFmtId="170" fontId="7" fillId="6" borderId="10" xfId="0" applyNumberFormat="1" applyFont="1" applyFill="1" applyBorder="1" applyAlignment="1">
      <alignment horizontal="right" vertical="center" shrinkToFit="1"/>
    </xf>
    <xf numFmtId="0" fontId="6" fillId="6" borderId="13" xfId="0" applyFont="1" applyFill="1" applyBorder="1" applyAlignment="1">
      <alignment horizontal="left" vertical="center"/>
    </xf>
    <xf numFmtId="170" fontId="7" fillId="6" borderId="13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/>
    </xf>
    <xf numFmtId="171" fontId="7" fillId="0" borderId="10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/>
    </xf>
    <xf numFmtId="170" fontId="7" fillId="0" borderId="11" xfId="0" applyNumberFormat="1" applyFont="1" applyFill="1" applyBorder="1" applyAlignment="1">
      <alignment horizontal="right" vertical="center" shrinkToFit="1"/>
    </xf>
    <xf numFmtId="171" fontId="7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left" vertical="center"/>
    </xf>
    <xf numFmtId="170" fontId="7" fillId="0" borderId="13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left" vertical="center"/>
    </xf>
    <xf numFmtId="170" fontId="7" fillId="0" borderId="12" xfId="0" applyNumberFormat="1" applyFont="1" applyFill="1" applyBorder="1" applyAlignment="1">
      <alignment horizontal="right" vertical="center" shrinkToFit="1"/>
    </xf>
    <xf numFmtId="168" fontId="4" fillId="0" borderId="39" xfId="0" applyNumberFormat="1" applyFont="1" applyBorder="1" applyAlignment="1">
      <alignment horizontal="center" vertical="center"/>
    </xf>
    <xf numFmtId="168" fontId="4" fillId="0" borderId="38" xfId="0" applyNumberFormat="1" applyFont="1" applyBorder="1" applyAlignment="1">
      <alignment horizontal="center" vertical="center"/>
    </xf>
    <xf numFmtId="168" fontId="4" fillId="0" borderId="46" xfId="0" applyNumberFormat="1" applyFont="1" applyBorder="1" applyAlignment="1">
      <alignment horizontal="center" vertical="center"/>
    </xf>
    <xf numFmtId="167" fontId="3" fillId="6" borderId="12" xfId="22" applyFill="1" applyBorder="1" applyAlignment="1">
      <alignment horizontal="right"/>
    </xf>
    <xf numFmtId="167" fontId="3" fillId="0" borderId="6" xfId="22" applyBorder="1" applyAlignment="1">
      <alignment horizontal="right"/>
    </xf>
    <xf numFmtId="167" fontId="3" fillId="6" borderId="6" xfId="22" applyFill="1" applyBorder="1" applyAlignment="1">
      <alignment horizontal="right"/>
    </xf>
    <xf numFmtId="167" fontId="3" fillId="2" borderId="13" xfId="22" applyFill="1" applyBorder="1" applyAlignment="1">
      <alignment horizontal="right"/>
    </xf>
    <xf numFmtId="167" fontId="3" fillId="6" borderId="0" xfId="22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0" fontId="7" fillId="0" borderId="0" xfId="0" applyNumberFormat="1" applyFont="1" applyFill="1" applyBorder="1" applyAlignment="1">
      <alignment horizontal="right" vertical="center" shrinkToFit="1"/>
    </xf>
    <xf numFmtId="171" fontId="7" fillId="0" borderId="12" xfId="0" applyNumberFormat="1" applyFont="1" applyFill="1" applyBorder="1" applyAlignment="1">
      <alignment horizontal="right" vertical="center" shrinkToFit="1"/>
    </xf>
    <xf numFmtId="171" fontId="7" fillId="0" borderId="13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center"/>
    </xf>
    <xf numFmtId="170" fontId="7" fillId="0" borderId="14" xfId="0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left" vertical="center"/>
    </xf>
    <xf numFmtId="170" fontId="7" fillId="0" borderId="6" xfId="0" applyNumberFormat="1" applyFont="1" applyFill="1" applyBorder="1" applyAlignment="1">
      <alignment horizontal="right" vertical="center" shrinkToFi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  <cellStyle name="Hyperlink" xfId="23"/>
    <cellStyle name="Normal 2 3" xfId="24"/>
    <cellStyle name="Normal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0.05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375"/>
                  <c:y val="0.082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4"/>
                  <c:y val="-0.05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275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325"/>
                  <c:y val="0.09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255"/>
                  <c:y val="-0.0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'[1]eu_calculations'!$Y$3:$AD$3</c:f>
              <c:strCache>
                <c:ptCount val="6"/>
                <c:pt idx="0">
                  <c:v>Space heating</c:v>
                </c:pt>
                <c:pt idx="1">
                  <c:v>Space cooling</c:v>
                </c:pt>
                <c:pt idx="2">
                  <c:v>Water heating</c:v>
                </c:pt>
                <c:pt idx="3">
                  <c:v>Cooking</c:v>
                </c:pt>
                <c:pt idx="4">
                  <c:v>Lighting and appliances</c:v>
                </c:pt>
                <c:pt idx="5">
                  <c:v>Other end uses</c:v>
                </c:pt>
              </c:strCache>
            </c:strRef>
          </c:cat>
          <c:val>
            <c:numRef>
              <c:f>'[1]eu_calculations'!$Y$16:$AD$16</c:f>
              <c:numCache>
                <c:formatCode>General</c:formatCode>
                <c:ptCount val="6"/>
                <c:pt idx="0">
                  <c:v>7633717.83046837</c:v>
                </c:pt>
                <c:pt idx="1">
                  <c:v>31785.753497930975</c:v>
                </c:pt>
                <c:pt idx="2">
                  <c:v>1714481.5680711314</c:v>
                </c:pt>
                <c:pt idx="3">
                  <c:v>642315.6358069864</c:v>
                </c:pt>
                <c:pt idx="4">
                  <c:v>1628797.9581796785</c:v>
                </c:pt>
                <c:pt idx="5">
                  <c:v>154357.81639899986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Final Energy Consumption in the Residential / Households sector by energy product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925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6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225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('[1]eu_calculations'!$B$4:$C$8,'[1]eu_calculations'!$B$12)</c:f>
              <c:multiLvlStrCache>
                <c:ptCount val="2"/>
                <c:lvl>
                  <c:pt idx="0">
                    <c:v>Oil &amp; Petroleum Products</c:v>
                  </c:pt>
                  <c:pt idx="1">
                    <c:v>0</c:v>
                  </c:pt>
                </c:lvl>
                <c:lvl>
                  <c:pt idx="0">
                    <c:v>Solid Fuels</c:v>
                  </c:pt>
                  <c:pt idx="1">
                    <c:v>0</c:v>
                  </c:pt>
                </c:lvl>
                <c:lvl>
                  <c:pt idx="0">
                    <c:v>Gas</c:v>
                  </c:pt>
                  <c:pt idx="1">
                    <c:v>0</c:v>
                  </c:pt>
                </c:lvl>
                <c:lvl>
                  <c:pt idx="0">
                    <c:v>Derived Heat</c:v>
                  </c:pt>
                  <c:pt idx="1">
                    <c:v>0</c:v>
                  </c:pt>
                </c:lvl>
                <c:lvl>
                  <c:pt idx="0">
                    <c:v>Electricity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('[1]eu_calculations'!$S$4:$S$8,'[1]eu_calculations'!$S$12)</c:f>
              <c:numCache>
                <c:formatCode>General</c:formatCode>
                <c:ptCount val="6"/>
                <c:pt idx="0">
                  <c:v>2909570</c:v>
                </c:pt>
                <c:pt idx="1">
                  <c:v>889831</c:v>
                </c:pt>
                <c:pt idx="2">
                  <c:v>4403461</c:v>
                </c:pt>
                <c:pt idx="3">
                  <c:v>395089</c:v>
                </c:pt>
                <c:pt idx="4">
                  <c:v>1387524</c:v>
                </c:pt>
                <c:pt idx="5">
                  <c:v>1899511.2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5"/>
          <c:y val="0.0245"/>
          <c:w val="0.7565"/>
          <c:h val="0.77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'[1]eu_calculations'!$W$4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'[1]eu_calculations'!$X$4:$AD$4</c:f>
              <c:numCache>
                <c:formatCode>General</c:formatCode>
                <c:ptCount val="7"/>
                <c:pt idx="0">
                  <c:v>0</c:v>
                </c:pt>
                <c:pt idx="1">
                  <c:v>424582.70644792024</c:v>
                </c:pt>
                <c:pt idx="2">
                  <c:v>31785.753497930975</c:v>
                </c:pt>
                <c:pt idx="3">
                  <c:v>331182.2747056673</c:v>
                </c:pt>
                <c:pt idx="4">
                  <c:v>317247.6535039726</c:v>
                </c:pt>
                <c:pt idx="5">
                  <c:v>1628797.9581796785</c:v>
                </c:pt>
                <c:pt idx="6">
                  <c:v>145030.2033025647</c:v>
                </c:pt>
              </c:numCache>
            </c:numRef>
          </c:val>
        </c:ser>
        <c:ser>
          <c:idx val="1"/>
          <c:order val="1"/>
          <c:tx>
            <c:strRef>
              <c:f>'[1]eu_calculations'!$W$5</c:f>
              <c:strCache>
                <c:ptCount val="1"/>
                <c:pt idx="0">
                  <c:v>Derived Heat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'[1]eu_calculations'!$X$5:$AD$5</c:f>
              <c:numCache>
                <c:formatCode>General</c:formatCode>
                <c:ptCount val="7"/>
                <c:pt idx="0">
                  <c:v>0</c:v>
                </c:pt>
                <c:pt idx="1">
                  <c:v>705175.8092694305</c:v>
                </c:pt>
                <c:pt idx="2">
                  <c:v>0</c:v>
                </c:pt>
                <c:pt idx="3">
                  <c:v>190400.73102511207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'[1]eu_calculations'!$W$6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'[1]eu_calculations'!$X$6:$AD$6</c:f>
              <c:numCache>
                <c:formatCode>General</c:formatCode>
                <c:ptCount val="7"/>
                <c:pt idx="0">
                  <c:v>0</c:v>
                </c:pt>
                <c:pt idx="1">
                  <c:v>3318153.0181657523</c:v>
                </c:pt>
                <c:pt idx="2">
                  <c:v>0</c:v>
                </c:pt>
                <c:pt idx="3">
                  <c:v>822211.778933852</c:v>
                </c:pt>
                <c:pt idx="4">
                  <c:v>213647.09973584913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'[1]eu_calculations'!$W$7</c:f>
              <c:strCache>
                <c:ptCount val="1"/>
                <c:pt idx="0">
                  <c:v>Solid Fuels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'[1]eu_calculations'!$X$7:$AD$7</c:f>
              <c:numCache>
                <c:formatCode>General</c:formatCode>
                <c:ptCount val="7"/>
                <c:pt idx="0">
                  <c:v>0</c:v>
                </c:pt>
                <c:pt idx="1">
                  <c:v>362935.9184955498</c:v>
                </c:pt>
                <c:pt idx="2">
                  <c:v>0</c:v>
                </c:pt>
                <c:pt idx="3">
                  <c:v>29218.559075397756</c:v>
                </c:pt>
                <c:pt idx="4">
                  <c:v>4226.561755666167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'[1]eu_calculations'!$W$8</c:f>
              <c:strCache>
                <c:ptCount val="1"/>
                <c:pt idx="0">
                  <c:v>Oil &amp; Petroleum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'[1]eu_calculations'!$X$8:$AD$8</c:f>
              <c:numCache>
                <c:formatCode>General</c:formatCode>
                <c:ptCount val="7"/>
                <c:pt idx="0">
                  <c:v>0</c:v>
                </c:pt>
                <c:pt idx="1">
                  <c:v>1130442.9376793518</c:v>
                </c:pt>
                <c:pt idx="2">
                  <c:v>0</c:v>
                </c:pt>
                <c:pt idx="3">
                  <c:v>177505.0456745948</c:v>
                </c:pt>
                <c:pt idx="4">
                  <c:v>79955.60014805538</c:v>
                </c:pt>
                <c:pt idx="5">
                  <c:v>0</c:v>
                </c:pt>
                <c:pt idx="6">
                  <c:v>2086.0430964351513</c:v>
                </c:pt>
              </c:numCache>
            </c:numRef>
          </c:val>
        </c:ser>
        <c:ser>
          <c:idx val="5"/>
          <c:order val="5"/>
          <c:tx>
            <c:strRef>
              <c:f>'[1]eu_calculations'!$W$12</c:f>
              <c:strCache>
                <c:ptCount val="1"/>
                <c:pt idx="0">
                  <c:v>Renewables and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'[1]eu_calculations'!$X$12:$AD$12</c:f>
              <c:numCache>
                <c:formatCode>General</c:formatCode>
                <c:ptCount val="7"/>
                <c:pt idx="0">
                  <c:v>0</c:v>
                </c:pt>
                <c:pt idx="1">
                  <c:v>1692427.440410365</c:v>
                </c:pt>
                <c:pt idx="2">
                  <c:v>0</c:v>
                </c:pt>
                <c:pt idx="3">
                  <c:v>163963.17865650746</c:v>
                </c:pt>
                <c:pt idx="4">
                  <c:v>27238.720663443255</c:v>
                </c:pt>
                <c:pt idx="5">
                  <c:v>0</c:v>
                </c:pt>
                <c:pt idx="6">
                  <c:v>7241.57</c:v>
                </c:pt>
              </c:numCache>
            </c:numRef>
          </c:val>
        </c:ser>
        <c:overlap val="100"/>
        <c:axId val="14253762"/>
        <c:axId val="61174995"/>
      </c:barChart>
      <c:catAx>
        <c:axId val="142537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61174995"/>
        <c:crosses val="autoZero"/>
        <c:auto val="1"/>
        <c:lblOffset val="100"/>
        <c:noMultiLvlLbl val="0"/>
      </c:catAx>
      <c:valAx>
        <c:axId val="61174995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42537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2125"/>
          <c:y val="0.9225"/>
          <c:w val="0.8565"/>
          <c:h val="0.07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5"/>
          <c:y val="0.02675"/>
          <c:w val="0.77225"/>
          <c:h val="0.78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'[1]eu_calculations'!$F$3</c:f>
              <c:strCache>
                <c:ptCount val="1"/>
                <c:pt idx="0">
                  <c:v>Space heating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('[1]eu_calculations'!$F$4:$F$8,'[1]eu_calculations'!$F$12)</c:f>
              <c:numCache>
                <c:formatCode>General</c:formatCode>
                <c:ptCount val="6"/>
                <c:pt idx="0">
                  <c:v>117939.64067997785</c:v>
                </c:pt>
                <c:pt idx="1">
                  <c:v>705175.8092694305</c:v>
                </c:pt>
                <c:pt idx="2">
                  <c:v>3686836.6868508356</c:v>
                </c:pt>
                <c:pt idx="3">
                  <c:v>15291.025098996262</c:v>
                </c:pt>
                <c:pt idx="4">
                  <c:v>26026.57443724475</c:v>
                </c:pt>
                <c:pt idx="5">
                  <c:v>1692427.440410365</c:v>
                </c:pt>
              </c:numCache>
            </c:numRef>
          </c:val>
        </c:ser>
        <c:ser>
          <c:idx val="1"/>
          <c:order val="1"/>
          <c:tx>
            <c:strRef>
              <c:f>'[1]eu_calculations'!$G$3</c:f>
              <c:strCache>
                <c:ptCount val="1"/>
                <c:pt idx="0">
                  <c:v>Space cooling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('[1]eu_calculations'!$G$4:$G$8,'[1]eu_calculations'!$G$12)</c:f>
              <c:numCache>
                <c:formatCode>General</c:formatCode>
                <c:ptCount val="6"/>
                <c:pt idx="0">
                  <c:v>8829.375971647492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'[1]eu_calculations'!$H$3</c:f>
              <c:strCache>
                <c:ptCount val="1"/>
                <c:pt idx="0">
                  <c:v>Water heating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('[1]eu_calculations'!$H$4:$H$8,'[1]eu_calculations'!$H$12)</c:f>
              <c:numCache>
                <c:formatCode>General</c:formatCode>
                <c:ptCount val="6"/>
                <c:pt idx="0">
                  <c:v>91995.0763071298</c:v>
                </c:pt>
                <c:pt idx="1">
                  <c:v>190400.73102511207</c:v>
                </c:pt>
                <c:pt idx="2">
                  <c:v>913568.6432598355</c:v>
                </c:pt>
                <c:pt idx="3">
                  <c:v>1231.0209527632917</c:v>
                </c:pt>
                <c:pt idx="4">
                  <c:v>4086.7593845296624</c:v>
                </c:pt>
                <c:pt idx="5">
                  <c:v>163963.17865650746</c:v>
                </c:pt>
              </c:numCache>
            </c:numRef>
          </c:val>
        </c:ser>
        <c:ser>
          <c:idx val="3"/>
          <c:order val="3"/>
          <c:tx>
            <c:strRef>
              <c:f>'[1]eu_calculations'!$I$3</c:f>
              <c:strCache>
                <c:ptCount val="1"/>
                <c:pt idx="0">
                  <c:v>Cooking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('[1]eu_calculations'!$I$4:$I$8,'[1]eu_calculations'!$I$12)</c:f>
              <c:numCache>
                <c:formatCode>General</c:formatCode>
                <c:ptCount val="6"/>
                <c:pt idx="0">
                  <c:v>88124.34819554794</c:v>
                </c:pt>
                <c:pt idx="1">
                  <c:v>0</c:v>
                </c:pt>
                <c:pt idx="2">
                  <c:v>237385.6663731657</c:v>
                </c:pt>
                <c:pt idx="3">
                  <c:v>178.07127538174905</c:v>
                </c:pt>
                <c:pt idx="4">
                  <c:v>1840.8451320859194</c:v>
                </c:pt>
                <c:pt idx="5">
                  <c:v>27238.720663443255</c:v>
                </c:pt>
              </c:numCache>
            </c:numRef>
          </c:val>
        </c:ser>
        <c:ser>
          <c:idx val="4"/>
          <c:order val="4"/>
          <c:tx>
            <c:strRef>
              <c:f>'[1]eu_calculations'!$J$3</c:f>
              <c:strCache>
                <c:ptCount val="1"/>
                <c:pt idx="0">
                  <c:v>Lighting and appliances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('[1]eu_calculations'!$J$4:$J$8,'[1]eu_calculations'!$J$12)</c:f>
              <c:numCache>
                <c:formatCode>General</c:formatCode>
                <c:ptCount val="6"/>
                <c:pt idx="0">
                  <c:v>452443.8772721329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'[1]eu_calculations'!$K$3</c:f>
              <c:strCache>
                <c:ptCount val="1"/>
                <c:pt idx="0">
                  <c:v>Other end uses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('[1]eu_calculations'!$K$4:$K$8,'[1]eu_calculations'!$K$12)</c:f>
              <c:numCache>
                <c:formatCode>General</c:formatCode>
                <c:ptCount val="6"/>
                <c:pt idx="0">
                  <c:v>40286.167584045754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48.027683768032865</c:v>
                </c:pt>
                <c:pt idx="5">
                  <c:v>7241.57</c:v>
                </c:pt>
              </c:numCache>
            </c:numRef>
          </c:val>
        </c:ser>
        <c:overlap val="100"/>
        <c:axId val="13704044"/>
        <c:axId val="56227533"/>
      </c:barChart>
      <c:catAx>
        <c:axId val="137040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6227533"/>
        <c:crosses val="autoZero"/>
        <c:auto val="1"/>
        <c:lblOffset val="100"/>
        <c:noMultiLvlLbl val="0"/>
      </c:catAx>
      <c:valAx>
        <c:axId val="56227533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370404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2975"/>
          <c:y val="0.923"/>
          <c:w val="0.80425"/>
          <c:h val="0.07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residential sector by fuel, EU, 2021 
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6625"/>
          <c:w val="0.4925"/>
          <c:h val="0.49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e7aaa9-ae68-4b7e-83ca-b66d7d3b5c14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2.46%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aeb017-8fec-4bc4-82c7-bf8bf931e9b7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33.51%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763977-481d-45c1-85d5-8d1a519c967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9.53%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4fd4b5-dda9-4076-af5d-184ee401307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21.24%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36c7ef-4416-44ed-a864-d5d7b48c201d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24.55%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acadd9-57a5-4606-861c-6999338209a7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8.63%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1_2021'!$J$22:$J$27</c:f>
              <c:strCache/>
            </c:strRef>
          </c:cat>
          <c:val>
            <c:numRef>
              <c:f>'Figure 1_2021'!$M$22:$M$27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residential sector by use, EU, 2021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1db65b-044b-418d-9182-b3f669e7b22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64.4 %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Data!$B$12:$B$17</c:f>
              <c:strCache/>
            </c:strRef>
          </c:cat>
          <c:val>
            <c:numRef>
              <c:f>Data!$E$12:$E$17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of the main energy products in the final energy consumption in the residential sector for each type of end-use, EU, 2021</a:t>
            </a:r>
          </a:p>
        </c:rich>
      </c:tx>
      <c:layout>
        <c:manualLayout>
          <c:xMode val="edge"/>
          <c:yMode val="edge"/>
          <c:x val="0.001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4075"/>
          <c:w val="0.734"/>
          <c:h val="0.6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Data!$D$21:$I$21</c:f>
              <c:strCache/>
            </c:strRef>
          </c:cat>
          <c:val>
            <c:numRef>
              <c:f>Data!$D$22:$I$22</c:f>
              <c:numCache/>
            </c:numRef>
          </c:val>
        </c:ser>
        <c:ser>
          <c:idx val="1"/>
          <c:order val="1"/>
          <c:tx>
            <c:strRef>
              <c:f>Data!$B$23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Data!$D$21:$I$21</c:f>
              <c:strCache/>
            </c:strRef>
          </c:cat>
          <c:val>
            <c:numRef>
              <c:f>Data!$D$23:$I$23</c:f>
              <c:numCache/>
            </c:numRef>
          </c:val>
        </c:ser>
        <c:ser>
          <c:idx val="2"/>
          <c:order val="2"/>
          <c:tx>
            <c:strRef>
              <c:f>Data!$B$24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Data!$D$21:$I$21</c:f>
              <c:strCache/>
            </c:strRef>
          </c:cat>
          <c:val>
            <c:numRef>
              <c:f>Data!$D$24:$I$24</c:f>
              <c:numCache/>
            </c:numRef>
          </c:val>
        </c:ser>
        <c:ser>
          <c:idx val="3"/>
          <c:order val="3"/>
          <c:tx>
            <c:strRef>
              <c:f>Data!$B$25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Data!$D$21:$I$21</c:f>
              <c:strCache/>
            </c:strRef>
          </c:cat>
          <c:val>
            <c:numRef>
              <c:f>Data!$D$25:$I$25</c:f>
              <c:numCache/>
            </c:numRef>
          </c:val>
        </c:ser>
        <c:ser>
          <c:idx val="4"/>
          <c:order val="4"/>
          <c:tx>
            <c:strRef>
              <c:f>Data!$B$26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Data!$D$21:$I$21</c:f>
              <c:strCache/>
            </c:strRef>
          </c:cat>
          <c:val>
            <c:numRef>
              <c:f>Data!$D$26:$I$26</c:f>
              <c:numCache/>
            </c:numRef>
          </c:val>
        </c:ser>
        <c:ser>
          <c:idx val="5"/>
          <c:order val="5"/>
          <c:tx>
            <c:strRef>
              <c:f>Data!$B$27</c:f>
              <c:strCache>
                <c:ptCount val="1"/>
                <c:pt idx="0">
                  <c:v>Solid fossil fuels, peat, peat products, oil shale and oil sands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Data!$D$21:$I$21</c:f>
              <c:strCache/>
            </c:strRef>
          </c:cat>
          <c:val>
            <c:numRef>
              <c:f>Data!$D$27:$I$27</c:f>
              <c:numCache/>
            </c:numRef>
          </c:val>
        </c:ser>
        <c:overlap val="100"/>
        <c:gapWidth val="55"/>
        <c:axId val="36285750"/>
        <c:axId val="58136295"/>
      </c:barChart>
      <c:catAx>
        <c:axId val="362857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136295"/>
        <c:crosses val="autoZero"/>
        <c:auto val="1"/>
        <c:lblOffset val="100"/>
        <c:noMultiLvlLbl val="0"/>
      </c:catAx>
      <c:valAx>
        <c:axId val="58136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8575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25"/>
          <c:y val="0.1135"/>
          <c:w val="0.18475"/>
          <c:h val="0.7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11</xdr:col>
      <xdr:colOff>485775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66675" y="95250"/>
        <a:ext cx="98298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0</xdr:row>
      <xdr:rowOff>95250</xdr:rowOff>
    </xdr:from>
    <xdr:to>
      <xdr:col>22</xdr:col>
      <xdr:colOff>400050</xdr:colOff>
      <xdr:row>24</xdr:row>
      <xdr:rowOff>180975</xdr:rowOff>
    </xdr:to>
    <xdr:graphicFrame macro="">
      <xdr:nvGraphicFramePr>
        <xdr:cNvPr id="3" name="Chart 2"/>
        <xdr:cNvGraphicFramePr/>
      </xdr:nvGraphicFramePr>
      <xdr:xfrm>
        <a:off x="8172450" y="95250"/>
        <a:ext cx="933450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123825</xdr:colOff>
      <xdr:row>0</xdr:row>
      <xdr:rowOff>0</xdr:rowOff>
    </xdr:from>
    <xdr:to>
      <xdr:col>36</xdr:col>
      <xdr:colOff>542925</xdr:colOff>
      <xdr:row>23</xdr:row>
      <xdr:rowOff>171450</xdr:rowOff>
    </xdr:to>
    <xdr:graphicFrame macro="">
      <xdr:nvGraphicFramePr>
        <xdr:cNvPr id="4" name="Chart 3"/>
        <xdr:cNvGraphicFramePr/>
      </xdr:nvGraphicFramePr>
      <xdr:xfrm>
        <a:off x="19059525" y="0"/>
        <a:ext cx="92392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266700</xdr:colOff>
      <xdr:row>3</xdr:row>
      <xdr:rowOff>171450</xdr:rowOff>
    </xdr:from>
    <xdr:to>
      <xdr:col>53</xdr:col>
      <xdr:colOff>247650</xdr:colOff>
      <xdr:row>24</xdr:row>
      <xdr:rowOff>123825</xdr:rowOff>
    </xdr:to>
    <xdr:graphicFrame macro="">
      <xdr:nvGraphicFramePr>
        <xdr:cNvPr id="5" name="Chart 4"/>
        <xdr:cNvGraphicFramePr/>
      </xdr:nvGraphicFramePr>
      <xdr:xfrm>
        <a:off x="29241750" y="666750"/>
        <a:ext cx="1053465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4</xdr:row>
      <xdr:rowOff>19050</xdr:rowOff>
    </xdr:from>
    <xdr:to>
      <xdr:col>9</xdr:col>
      <xdr:colOff>333375</xdr:colOff>
      <xdr:row>31</xdr:row>
      <xdr:rowOff>123825</xdr:rowOff>
    </xdr:to>
    <xdr:graphicFrame macro="">
      <xdr:nvGraphicFramePr>
        <xdr:cNvPr id="2" name="Chart 1" title="Figure 1: Final energy consumption in the residential sector by fuel, EU-28, 2016"/>
        <xdr:cNvGraphicFramePr/>
      </xdr:nvGraphicFramePr>
      <xdr:xfrm>
        <a:off x="2438400" y="1333500"/>
        <a:ext cx="51530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33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nrg_d_hhq)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590550</xdr:colOff>
      <xdr:row>8</xdr:row>
      <xdr:rowOff>19050</xdr:rowOff>
    </xdr:from>
    <xdr:to>
      <xdr:col>13</xdr:col>
      <xdr:colOff>266700</xdr:colOff>
      <xdr:row>34</xdr:row>
      <xdr:rowOff>47625</xdr:rowOff>
    </xdr:to>
    <xdr:graphicFrame macro="">
      <xdr:nvGraphicFramePr>
        <xdr:cNvPr id="2" name="Chart 1" title="Figure 1: Final energy consumption in the residential sector by fuel, EU-28, 2016"/>
        <xdr:cNvGraphicFramePr/>
      </xdr:nvGraphicFramePr>
      <xdr:xfrm>
        <a:off x="2419350" y="1543050"/>
        <a:ext cx="57721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nrg_d_hhq)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3</xdr:row>
      <xdr:rowOff>676275</xdr:rowOff>
    </xdr:from>
    <xdr:to>
      <xdr:col>20</xdr:col>
      <xdr:colOff>95250</xdr:colOff>
      <xdr:row>34</xdr:row>
      <xdr:rowOff>171450</xdr:rowOff>
    </xdr:to>
    <xdr:graphicFrame macro="">
      <xdr:nvGraphicFramePr>
        <xdr:cNvPr id="2" name="Chart 1"/>
        <xdr:cNvGraphicFramePr/>
      </xdr:nvGraphicFramePr>
      <xdr:xfrm>
        <a:off x="2438400" y="1247775"/>
        <a:ext cx="11668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y\Energy%20data\ESH_AQ\2016-ref_year\esh_2016\esh_2016_analys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HOMES\126\mellaga\desktop\Statistics_explained_article\nrg_d_hhq__custom_6478262_spreadsheet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ption"/>
      <sheetName val="data_all_2016_no-corr"/>
      <sheetName val="data_all_2016_corr"/>
      <sheetName val="differences_aq-esh"/>
      <sheetName val="calculation_tj"/>
      <sheetName val="eu_calculations"/>
      <sheetName val="formulas"/>
      <sheetName val="calorific_values"/>
      <sheetName val="space_heating"/>
      <sheetName val="space_cooling"/>
      <sheetName val="water_heating"/>
      <sheetName val="cooking"/>
      <sheetName val="lighting_appliances"/>
      <sheetName val="other_uses"/>
      <sheetName val="remarks"/>
      <sheetName val="residential"/>
      <sheetName val="eutotals_pivot_JOANNA"/>
      <sheetName val="HELP_FOR EU_TOTALS_JOANNA"/>
      <sheetName val="Sheet4"/>
      <sheetName val="Sheet1"/>
      <sheetName val="data from annulas for table 1"/>
      <sheetName val="SE article figures"/>
      <sheetName val="Sheet3"/>
    </sheetNames>
    <sheetDataSet>
      <sheetData sheetId="0"/>
      <sheetData sheetId="1"/>
      <sheetData sheetId="2"/>
      <sheetData sheetId="3"/>
      <sheetData sheetId="4"/>
      <sheetData sheetId="5">
        <row r="3">
          <cell r="F3" t="str">
            <v>Space heating</v>
          </cell>
          <cell r="G3" t="str">
            <v>Space cooling</v>
          </cell>
          <cell r="H3" t="str">
            <v>Water heating</v>
          </cell>
          <cell r="I3" t="str">
            <v>Cooking</v>
          </cell>
          <cell r="J3" t="str">
            <v>Lighting and appliances</v>
          </cell>
          <cell r="K3" t="str">
            <v>Other end uses</v>
          </cell>
          <cell r="X3">
            <v>0</v>
          </cell>
          <cell r="Y3" t="str">
            <v>Space heating</v>
          </cell>
          <cell r="Z3" t="str">
            <v>Space cooling</v>
          </cell>
          <cell r="AA3" t="str">
            <v>Water heating</v>
          </cell>
          <cell r="AB3" t="str">
            <v>Cooking</v>
          </cell>
          <cell r="AC3" t="str">
            <v>Lighting and appliances</v>
          </cell>
          <cell r="AD3" t="str">
            <v>Other end uses</v>
          </cell>
        </row>
        <row r="4">
          <cell r="B4" t="str">
            <v>Electricity</v>
          </cell>
          <cell r="C4">
            <v>0</v>
          </cell>
          <cell r="F4">
            <v>117939.64067997785</v>
          </cell>
          <cell r="G4">
            <v>8829.375971647492</v>
          </cell>
          <cell r="H4">
            <v>91995.0763071298</v>
          </cell>
          <cell r="I4">
            <v>88124.34819554794</v>
          </cell>
          <cell r="J4">
            <v>452443.8772721329</v>
          </cell>
          <cell r="K4">
            <v>40286.167584045754</v>
          </cell>
          <cell r="S4">
            <v>2909570</v>
          </cell>
          <cell r="W4" t="str">
            <v>Electricity</v>
          </cell>
          <cell r="X4" t="str">
            <v>Electricity</v>
          </cell>
          <cell r="Y4">
            <v>424582.70644792024</v>
          </cell>
          <cell r="Z4">
            <v>31785.753497930975</v>
          </cell>
          <cell r="AA4">
            <v>331182.2747056673</v>
          </cell>
          <cell r="AB4">
            <v>317247.6535039726</v>
          </cell>
          <cell r="AC4">
            <v>1628797.9581796785</v>
          </cell>
          <cell r="AD4">
            <v>145030.2033025647</v>
          </cell>
        </row>
        <row r="5">
          <cell r="B5" t="str">
            <v>Derived Heat</v>
          </cell>
          <cell r="C5">
            <v>0</v>
          </cell>
          <cell r="F5">
            <v>705175.8092694305</v>
          </cell>
          <cell r="G5">
            <v>0</v>
          </cell>
          <cell r="H5">
            <v>190400.73102511207</v>
          </cell>
          <cell r="I5">
            <v>0</v>
          </cell>
          <cell r="J5">
            <v>0</v>
          </cell>
          <cell r="K5">
            <v>0</v>
          </cell>
          <cell r="S5">
            <v>889831</v>
          </cell>
          <cell r="W5" t="str">
            <v>Derived Heat</v>
          </cell>
          <cell r="X5" t="str">
            <v>Derived Heat</v>
          </cell>
          <cell r="Y5">
            <v>705175.8092694305</v>
          </cell>
          <cell r="Z5">
            <v>0</v>
          </cell>
          <cell r="AA5">
            <v>190400.73102511207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Gas</v>
          </cell>
          <cell r="C6">
            <v>0</v>
          </cell>
          <cell r="F6">
            <v>3686836.6868508356</v>
          </cell>
          <cell r="G6">
            <v>0</v>
          </cell>
          <cell r="H6">
            <v>913568.6432598355</v>
          </cell>
          <cell r="I6">
            <v>237385.6663731657</v>
          </cell>
          <cell r="J6">
            <v>0</v>
          </cell>
          <cell r="K6">
            <v>0</v>
          </cell>
          <cell r="S6">
            <v>4403461</v>
          </cell>
          <cell r="W6" t="str">
            <v>Gas</v>
          </cell>
          <cell r="X6" t="str">
            <v>Gas</v>
          </cell>
          <cell r="Y6">
            <v>3318153.0181657523</v>
          </cell>
          <cell r="Z6">
            <v>0</v>
          </cell>
          <cell r="AA6">
            <v>822211.778933852</v>
          </cell>
          <cell r="AB6">
            <v>213647.09973584913</v>
          </cell>
          <cell r="AC6">
            <v>0</v>
          </cell>
          <cell r="AD6">
            <v>0</v>
          </cell>
        </row>
        <row r="7">
          <cell r="B7" t="str">
            <v>Solid Fuels</v>
          </cell>
          <cell r="C7">
            <v>0</v>
          </cell>
          <cell r="F7">
            <v>15291.025098996262</v>
          </cell>
          <cell r="G7">
            <v>0</v>
          </cell>
          <cell r="H7">
            <v>1231.0209527632917</v>
          </cell>
          <cell r="I7">
            <v>178.07127538174905</v>
          </cell>
          <cell r="J7">
            <v>0</v>
          </cell>
          <cell r="K7">
            <v>0</v>
          </cell>
          <cell r="S7">
            <v>395089</v>
          </cell>
          <cell r="W7" t="str">
            <v>Solid Fuels</v>
          </cell>
          <cell r="X7" t="str">
            <v>Solid Fuels</v>
          </cell>
          <cell r="Y7">
            <v>362935.9184955498</v>
          </cell>
          <cell r="Z7">
            <v>0</v>
          </cell>
          <cell r="AA7">
            <v>29218.559075397756</v>
          </cell>
          <cell r="AB7">
            <v>4226.561755666167</v>
          </cell>
          <cell r="AC7">
            <v>0</v>
          </cell>
          <cell r="AD7">
            <v>0</v>
          </cell>
        </row>
        <row r="8">
          <cell r="B8" t="str">
            <v>Oil &amp; Petroleum Products</v>
          </cell>
          <cell r="C8">
            <v>0</v>
          </cell>
          <cell r="F8">
            <v>26026.57443724475</v>
          </cell>
          <cell r="G8">
            <v>0</v>
          </cell>
          <cell r="H8">
            <v>4086.7593845296624</v>
          </cell>
          <cell r="I8">
            <v>1840.8451320859194</v>
          </cell>
          <cell r="J8">
            <v>0</v>
          </cell>
          <cell r="K8">
            <v>48.027683768032865</v>
          </cell>
          <cell r="S8">
            <v>1387524</v>
          </cell>
          <cell r="W8" t="str">
            <v>Oil &amp; Petroleum Products</v>
          </cell>
          <cell r="X8" t="str">
            <v>Oil &amp; Petroleum Products</v>
          </cell>
          <cell r="Y8">
            <v>1130442.9376793518</v>
          </cell>
          <cell r="Z8">
            <v>0</v>
          </cell>
          <cell r="AA8">
            <v>177505.0456745948</v>
          </cell>
          <cell r="AB8">
            <v>79955.60014805538</v>
          </cell>
          <cell r="AC8">
            <v>0</v>
          </cell>
          <cell r="AD8">
            <v>2086.0430964351513</v>
          </cell>
        </row>
        <row r="12">
          <cell r="B12" t="str">
            <v>Renewables and Wastes</v>
          </cell>
          <cell r="F12">
            <v>1692427.440410365</v>
          </cell>
          <cell r="G12">
            <v>0</v>
          </cell>
          <cell r="H12">
            <v>163963.17865650746</v>
          </cell>
          <cell r="I12">
            <v>27238.720663443255</v>
          </cell>
          <cell r="J12">
            <v>0</v>
          </cell>
          <cell r="K12">
            <v>7241.57</v>
          </cell>
          <cell r="S12">
            <v>1899511.2</v>
          </cell>
          <cell r="W12" t="str">
            <v>Renewables and Wastes</v>
          </cell>
          <cell r="X12" t="str">
            <v>Renewables and Wastes</v>
          </cell>
          <cell r="Y12">
            <v>1692427.440410365</v>
          </cell>
          <cell r="Z12">
            <v>0</v>
          </cell>
          <cell r="AA12">
            <v>163963.17865650746</v>
          </cell>
          <cell r="AB12">
            <v>27238.720663443255</v>
          </cell>
          <cell r="AC12">
            <v>0</v>
          </cell>
          <cell r="AD12">
            <v>7241.57</v>
          </cell>
        </row>
        <row r="16">
          <cell r="Y16">
            <v>7633717.83046837</v>
          </cell>
          <cell r="Z16">
            <v>31785.753497930975</v>
          </cell>
          <cell r="AA16">
            <v>1714481.5680711314</v>
          </cell>
          <cell r="AB16">
            <v>642315.6358069864</v>
          </cell>
          <cell r="AC16">
            <v>1628797.9581796785</v>
          </cell>
          <cell r="AD16">
            <v>154357.81639899986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ructure"/>
      <sheetName val="Table1"/>
      <sheetName val="Table2"/>
      <sheetName val="Sheet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Sheet 16"/>
      <sheetName val="Sheet 17"/>
      <sheetName val="Sheet 18"/>
      <sheetName val="Sheet 19"/>
      <sheetName val="Sheet 20"/>
      <sheetName val="Sheet 21"/>
      <sheetName val="Sheet 22"/>
      <sheetName val="Sheet 23"/>
      <sheetName val="Sheet 24"/>
      <sheetName val="Sheet 25"/>
      <sheetName val="Sheet 26"/>
      <sheetName val="Sheet 27"/>
      <sheetName val="Sheet 28"/>
      <sheetName val="Sheet 29"/>
      <sheetName val="Sheet 30"/>
      <sheetName val="Sheet 31"/>
      <sheetName val="Sheet 32"/>
      <sheetName val="Sheet 33"/>
      <sheetName val="Sheet 34"/>
      <sheetName val="Sheet 35"/>
      <sheetName val="Sheet 36"/>
      <sheetName val="Sheet 37"/>
      <sheetName val="Sheet 38"/>
      <sheetName val="Sheet 39"/>
      <sheetName val="Sheet 40"/>
      <sheetName val="Sheet 41"/>
      <sheetName val="Sheet 42"/>
      <sheetName val="Sheet 43"/>
      <sheetName val="Sheet 44"/>
      <sheetName val="Sheet 45"/>
      <sheetName val="Sheet 46"/>
      <sheetName val="Sheet 47"/>
      <sheetName val="Sheet 48"/>
      <sheetName val="Sheet 49"/>
    </sheetNames>
    <sheetDataSet>
      <sheetData sheetId="0"/>
      <sheetData sheetId="1"/>
      <sheetData sheetId="2"/>
      <sheetData sheetId="3"/>
      <sheetData sheetId="4">
        <row r="12">
          <cell r="K12">
            <v>10953861.229</v>
          </cell>
        </row>
        <row r="13">
          <cell r="K13">
            <v>8442650.497</v>
          </cell>
        </row>
        <row r="14">
          <cell r="K14">
            <v>359103.685</v>
          </cell>
        </row>
        <row r="15">
          <cell r="K15">
            <v>100590.894</v>
          </cell>
        </row>
        <row r="16">
          <cell r="K16">
            <v>331449.511</v>
          </cell>
        </row>
        <row r="17">
          <cell r="K17">
            <v>189160.416</v>
          </cell>
        </row>
        <row r="18">
          <cell r="K18">
            <v>2459794.885</v>
          </cell>
        </row>
        <row r="19">
          <cell r="K19">
            <v>40385.403</v>
          </cell>
        </row>
        <row r="20">
          <cell r="K20">
            <v>128361.939</v>
          </cell>
        </row>
        <row r="21">
          <cell r="K21">
            <v>175041.618</v>
          </cell>
        </row>
        <row r="22">
          <cell r="K22">
            <v>617240.001</v>
          </cell>
        </row>
        <row r="23">
          <cell r="K23">
            <v>1767304.011</v>
          </cell>
        </row>
        <row r="24">
          <cell r="K24">
            <v>101907.173</v>
          </cell>
        </row>
        <row r="25">
          <cell r="K25">
            <v>1340889.679</v>
          </cell>
        </row>
        <row r="26">
          <cell r="K26">
            <v>14853.016</v>
          </cell>
        </row>
        <row r="27">
          <cell r="K27">
            <v>50300.596</v>
          </cell>
        </row>
        <row r="28">
          <cell r="K28">
            <v>68227.931</v>
          </cell>
        </row>
        <row r="29">
          <cell r="K29">
            <v>20102.543</v>
          </cell>
        </row>
        <row r="30">
          <cell r="K30">
            <v>268877.649</v>
          </cell>
        </row>
        <row r="31">
          <cell r="K31">
            <v>4972.675</v>
          </cell>
        </row>
        <row r="32">
          <cell r="K32">
            <v>423716.197</v>
          </cell>
        </row>
        <row r="33">
          <cell r="K33">
            <v>321530.767</v>
          </cell>
        </row>
        <row r="34">
          <cell r="K34">
            <v>926300.761</v>
          </cell>
        </row>
        <row r="35">
          <cell r="K35">
            <v>126507.518</v>
          </cell>
        </row>
        <row r="36">
          <cell r="K36">
            <v>364932.266</v>
          </cell>
        </row>
        <row r="37">
          <cell r="K37">
            <v>48565.673</v>
          </cell>
        </row>
        <row r="38">
          <cell r="K38">
            <v>124206.194</v>
          </cell>
        </row>
        <row r="39">
          <cell r="K39">
            <v>249638.992</v>
          </cell>
        </row>
        <row r="40">
          <cell r="K40">
            <v>329899.234</v>
          </cell>
        </row>
        <row r="41">
          <cell r="K41">
            <v>195401.065</v>
          </cell>
        </row>
        <row r="43">
          <cell r="K43">
            <v>74846.175</v>
          </cell>
        </row>
        <row r="44">
          <cell r="K44">
            <v>55256.309</v>
          </cell>
        </row>
        <row r="45">
          <cell r="K45">
            <v>22147.39</v>
          </cell>
        </row>
        <row r="46">
          <cell r="K46">
            <v>22762.075</v>
          </cell>
        </row>
        <row r="47">
          <cell r="K47">
            <v>148645.927</v>
          </cell>
        </row>
        <row r="49">
          <cell r="K49">
            <v>27504.8</v>
          </cell>
        </row>
        <row r="50">
          <cell r="K50">
            <v>66771.979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2">
          <cell r="K12">
            <v>7052993.319</v>
          </cell>
        </row>
        <row r="13">
          <cell r="K13">
            <v>5448900.902</v>
          </cell>
        </row>
        <row r="14">
          <cell r="K14">
            <v>267290.434</v>
          </cell>
        </row>
        <row r="15">
          <cell r="K15">
            <v>53488.787</v>
          </cell>
        </row>
        <row r="16">
          <cell r="K16">
            <v>230125.745</v>
          </cell>
        </row>
        <row r="17">
          <cell r="K17">
            <v>113713.719</v>
          </cell>
        </row>
        <row r="18">
          <cell r="K18">
            <v>1622147.247</v>
          </cell>
        </row>
        <row r="19">
          <cell r="K19">
            <v>28695.179</v>
          </cell>
        </row>
        <row r="20">
          <cell r="K20">
            <v>77344.204</v>
          </cell>
        </row>
        <row r="21">
          <cell r="K21">
            <v>93162.1</v>
          </cell>
        </row>
        <row r="22">
          <cell r="K22">
            <v>244513.99</v>
          </cell>
        </row>
        <row r="23">
          <cell r="K23">
            <v>1214960.974</v>
          </cell>
        </row>
        <row r="24">
          <cell r="K24">
            <v>70088.377</v>
          </cell>
        </row>
        <row r="25">
          <cell r="K25">
            <v>897401.712</v>
          </cell>
        </row>
        <row r="26">
          <cell r="K26">
            <v>5187.599</v>
          </cell>
        </row>
        <row r="27">
          <cell r="K27">
            <v>32438.584</v>
          </cell>
        </row>
        <row r="28">
          <cell r="K28">
            <v>46326.918</v>
          </cell>
        </row>
        <row r="29">
          <cell r="K29">
            <v>16148.624</v>
          </cell>
        </row>
        <row r="30">
          <cell r="K30">
            <v>195633.98</v>
          </cell>
        </row>
        <row r="31">
          <cell r="K31">
            <v>1118.81</v>
          </cell>
        </row>
        <row r="32">
          <cell r="K32">
            <v>279031.865</v>
          </cell>
        </row>
        <row r="33">
          <cell r="K33">
            <v>223626.44</v>
          </cell>
        </row>
        <row r="34">
          <cell r="K34">
            <v>605836.139</v>
          </cell>
        </row>
        <row r="35">
          <cell r="K35">
            <v>38938.836</v>
          </cell>
        </row>
        <row r="36">
          <cell r="K36">
            <v>227547.755</v>
          </cell>
        </row>
        <row r="37">
          <cell r="K37">
            <v>31168.922</v>
          </cell>
        </row>
        <row r="38">
          <cell r="K38">
            <v>92639.629</v>
          </cell>
        </row>
        <row r="39">
          <cell r="K39">
            <v>166670.46</v>
          </cell>
        </row>
        <row r="40">
          <cell r="K40">
            <v>177746.291</v>
          </cell>
        </row>
        <row r="41">
          <cell r="K41">
            <v>130980.625</v>
          </cell>
        </row>
        <row r="43">
          <cell r="K43">
            <v>54383.667</v>
          </cell>
        </row>
        <row r="44">
          <cell r="K44">
            <v>37009.942</v>
          </cell>
        </row>
        <row r="45">
          <cell r="K45">
            <v>15474.055</v>
          </cell>
        </row>
        <row r="46">
          <cell r="K46">
            <v>7399.694</v>
          </cell>
        </row>
        <row r="47">
          <cell r="K47">
            <v>98265.579</v>
          </cell>
        </row>
        <row r="49">
          <cell r="K49">
            <v>17752.659</v>
          </cell>
        </row>
        <row r="50">
          <cell r="K50">
            <v>37244.559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2">
          <cell r="K12">
            <v>49816.158</v>
          </cell>
        </row>
        <row r="13">
          <cell r="K13">
            <v>47053.267</v>
          </cell>
        </row>
        <row r="14">
          <cell r="K14">
            <v>328.68</v>
          </cell>
        </row>
        <row r="15">
          <cell r="K15">
            <v>474.3</v>
          </cell>
        </row>
        <row r="16">
          <cell r="K16">
            <v>279.086</v>
          </cell>
        </row>
        <row r="18">
          <cell r="K18">
            <v>5022.076</v>
          </cell>
        </row>
        <row r="21">
          <cell r="K21">
            <v>7144.51</v>
          </cell>
        </row>
        <row r="22">
          <cell r="K22">
            <v>6147.03</v>
          </cell>
        </row>
        <row r="23">
          <cell r="K23">
            <v>10075.12</v>
          </cell>
        </row>
        <row r="24">
          <cell r="K24">
            <v>1977.139</v>
          </cell>
        </row>
        <row r="25">
          <cell r="K25">
            <v>10470.691</v>
          </cell>
        </row>
        <row r="26">
          <cell r="K26">
            <v>1570.241</v>
          </cell>
        </row>
        <row r="29">
          <cell r="K29">
            <v>98.536</v>
          </cell>
        </row>
        <row r="30">
          <cell r="K30">
            <v>844.718</v>
          </cell>
        </row>
        <row r="31">
          <cell r="K31">
            <v>845.028</v>
          </cell>
        </row>
        <row r="32">
          <cell r="K32">
            <v>1133.856</v>
          </cell>
        </row>
        <row r="33">
          <cell r="K33">
            <v>24.968</v>
          </cell>
        </row>
        <row r="35">
          <cell r="K35">
            <v>1130.818</v>
          </cell>
        </row>
        <row r="36">
          <cell r="K36">
            <v>1164.787</v>
          </cell>
        </row>
        <row r="37">
          <cell r="K37">
            <v>432.976</v>
          </cell>
        </row>
        <row r="38">
          <cell r="K38">
            <v>136.8</v>
          </cell>
        </row>
        <row r="39">
          <cell r="K39">
            <v>514.8</v>
          </cell>
        </row>
        <row r="41">
          <cell r="K41">
            <v>177.311</v>
          </cell>
        </row>
        <row r="43">
          <cell r="K43">
            <v>454.183</v>
          </cell>
        </row>
        <row r="44">
          <cell r="K44">
            <v>34.506</v>
          </cell>
        </row>
        <row r="45">
          <cell r="K45">
            <v>547.104</v>
          </cell>
        </row>
        <row r="46">
          <cell r="K46">
            <v>1808.615</v>
          </cell>
        </row>
        <row r="47">
          <cell r="K47">
            <v>599.472</v>
          </cell>
        </row>
        <row r="49">
          <cell r="K49">
            <v>1290.859</v>
          </cell>
        </row>
        <row r="50">
          <cell r="K50">
            <v>161.505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2">
          <cell r="K12">
            <v>1584677.322</v>
          </cell>
        </row>
        <row r="13">
          <cell r="K13">
            <v>1188116.176</v>
          </cell>
        </row>
        <row r="14">
          <cell r="K14">
            <v>39027.265</v>
          </cell>
        </row>
        <row r="15">
          <cell r="K15">
            <v>17470.246</v>
          </cell>
        </row>
        <row r="16">
          <cell r="K16">
            <v>50380.045</v>
          </cell>
        </row>
        <row r="17">
          <cell r="K17">
            <v>41378.404</v>
          </cell>
        </row>
        <row r="18">
          <cell r="K18">
            <v>410731.796</v>
          </cell>
        </row>
        <row r="19">
          <cell r="K19">
            <v>4681.95</v>
          </cell>
        </row>
        <row r="20">
          <cell r="K20">
            <v>25385.566</v>
          </cell>
        </row>
        <row r="21">
          <cell r="K21">
            <v>24517.939</v>
          </cell>
        </row>
        <row r="22">
          <cell r="K22">
            <v>120298.516</v>
          </cell>
        </row>
        <row r="23">
          <cell r="K23">
            <v>181228.379</v>
          </cell>
        </row>
        <row r="24">
          <cell r="K24">
            <v>9897.363</v>
          </cell>
        </row>
        <row r="25">
          <cell r="K25">
            <v>153130.808</v>
          </cell>
        </row>
        <row r="26">
          <cell r="K26">
            <v>3491.775</v>
          </cell>
        </row>
        <row r="27">
          <cell r="K27">
            <v>9658.25</v>
          </cell>
        </row>
        <row r="28">
          <cell r="K28">
            <v>8001.131</v>
          </cell>
        </row>
        <row r="29">
          <cell r="K29">
            <v>1645.947</v>
          </cell>
        </row>
        <row r="30">
          <cell r="K30">
            <v>31944.84</v>
          </cell>
        </row>
        <row r="31">
          <cell r="K31">
            <v>1128.716</v>
          </cell>
        </row>
        <row r="32">
          <cell r="K32">
            <v>68167.047</v>
          </cell>
        </row>
        <row r="33">
          <cell r="K33">
            <v>47540.831</v>
          </cell>
        </row>
        <row r="34">
          <cell r="K34">
            <v>158176.905</v>
          </cell>
        </row>
        <row r="35">
          <cell r="K35">
            <v>21330.68</v>
          </cell>
        </row>
        <row r="36">
          <cell r="K36">
            <v>51610.498</v>
          </cell>
        </row>
        <row r="37">
          <cell r="K37">
            <v>7233.234</v>
          </cell>
        </row>
        <row r="38">
          <cell r="K38">
            <v>14528.636</v>
          </cell>
        </row>
        <row r="39">
          <cell r="K39">
            <v>36490.348</v>
          </cell>
        </row>
        <row r="40">
          <cell r="K40">
            <v>45600.208</v>
          </cell>
        </row>
        <row r="41">
          <cell r="K41">
            <v>24876.859</v>
          </cell>
        </row>
        <row r="43">
          <cell r="K43">
            <v>7284.753</v>
          </cell>
        </row>
        <row r="44">
          <cell r="K44">
            <v>5557.948</v>
          </cell>
        </row>
        <row r="45">
          <cell r="K45">
            <v>2102.854</v>
          </cell>
        </row>
        <row r="46">
          <cell r="K46">
            <v>5358.029</v>
          </cell>
        </row>
        <row r="47">
          <cell r="K47">
            <v>17658.722</v>
          </cell>
        </row>
        <row r="49">
          <cell r="K49">
            <v>2323.786</v>
          </cell>
        </row>
        <row r="50">
          <cell r="K50">
            <v>10587.891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12">
          <cell r="K12">
            <v>651819.674</v>
          </cell>
        </row>
        <row r="13">
          <cell r="K13">
            <v>487190.455</v>
          </cell>
        </row>
        <row r="14">
          <cell r="K14">
            <v>5723.64</v>
          </cell>
        </row>
        <row r="15">
          <cell r="K15">
            <v>8503.937</v>
          </cell>
        </row>
        <row r="16">
          <cell r="K16">
            <v>21697.416</v>
          </cell>
        </row>
        <row r="17">
          <cell r="K17">
            <v>3304.44</v>
          </cell>
        </row>
        <row r="18">
          <cell r="K18">
            <v>157307.51</v>
          </cell>
        </row>
        <row r="19">
          <cell r="K19">
            <v>1980.413</v>
          </cell>
        </row>
        <row r="20">
          <cell r="K20">
            <v>2870.302</v>
          </cell>
        </row>
        <row r="21">
          <cell r="K21">
            <v>15809.566</v>
          </cell>
        </row>
        <row r="22">
          <cell r="K22">
            <v>48092.72</v>
          </cell>
        </row>
        <row r="23">
          <cell r="K23">
            <v>85504.262</v>
          </cell>
        </row>
        <row r="24">
          <cell r="K24">
            <v>6425.647</v>
          </cell>
        </row>
        <row r="25">
          <cell r="K25">
            <v>86391.979</v>
          </cell>
        </row>
        <row r="26">
          <cell r="K26">
            <v>1204.224</v>
          </cell>
        </row>
        <row r="27">
          <cell r="K27">
            <v>3547.854</v>
          </cell>
        </row>
        <row r="28">
          <cell r="K28">
            <v>4103.203</v>
          </cell>
        </row>
        <row r="29">
          <cell r="K29">
            <v>683.883</v>
          </cell>
        </row>
        <row r="30">
          <cell r="K30">
            <v>13011.573</v>
          </cell>
        </row>
        <row r="31">
          <cell r="K31">
            <v>560.153</v>
          </cell>
        </row>
        <row r="32">
          <cell r="K32">
            <v>8228.85</v>
          </cell>
        </row>
        <row r="33">
          <cell r="K33">
            <v>8366.664</v>
          </cell>
        </row>
        <row r="34">
          <cell r="K34">
            <v>76820.117</v>
          </cell>
        </row>
        <row r="35">
          <cell r="K35">
            <v>39560.987</v>
          </cell>
        </row>
        <row r="36">
          <cell r="K36">
            <v>35947.027</v>
          </cell>
        </row>
        <row r="37">
          <cell r="K37">
            <v>2239.91</v>
          </cell>
        </row>
        <row r="38">
          <cell r="K38">
            <v>5511.669</v>
          </cell>
        </row>
        <row r="39">
          <cell r="K39">
            <v>3077.02</v>
          </cell>
        </row>
        <row r="40">
          <cell r="K40">
            <v>5344.708</v>
          </cell>
        </row>
        <row r="41">
          <cell r="K41">
            <v>2955.208</v>
          </cell>
        </row>
        <row r="43">
          <cell r="K43">
            <v>3836.667</v>
          </cell>
        </row>
        <row r="44">
          <cell r="K44">
            <v>7746.934</v>
          </cell>
        </row>
        <row r="45">
          <cell r="K45">
            <v>1654.216</v>
          </cell>
        </row>
        <row r="46">
          <cell r="K46">
            <v>7154.855</v>
          </cell>
        </row>
        <row r="47">
          <cell r="K47">
            <v>10691.08</v>
          </cell>
        </row>
        <row r="49">
          <cell r="K49">
            <v>2583.554</v>
          </cell>
        </row>
        <row r="50">
          <cell r="K50">
            <v>13822.769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12">
          <cell r="K12">
            <v>1492921.097</v>
          </cell>
        </row>
        <row r="13">
          <cell r="K13">
            <v>1195616.459</v>
          </cell>
        </row>
        <row r="14">
          <cell r="K14">
            <v>44204.04</v>
          </cell>
        </row>
        <row r="15">
          <cell r="K15">
            <v>20653.625</v>
          </cell>
        </row>
        <row r="16">
          <cell r="K16">
            <v>22714.945</v>
          </cell>
        </row>
        <row r="17">
          <cell r="K17">
            <v>29889.331</v>
          </cell>
        </row>
        <row r="18">
          <cell r="K18">
            <v>237020.137</v>
          </cell>
        </row>
        <row r="19">
          <cell r="K19">
            <v>5027.861</v>
          </cell>
        </row>
        <row r="20">
          <cell r="K20">
            <v>21588.048</v>
          </cell>
        </row>
        <row r="21">
          <cell r="K21">
            <v>34407.504</v>
          </cell>
        </row>
        <row r="22">
          <cell r="K22">
            <v>193663.866</v>
          </cell>
        </row>
        <row r="23">
          <cell r="K23">
            <v>275535.276</v>
          </cell>
        </row>
        <row r="24">
          <cell r="K24">
            <v>13518.647</v>
          </cell>
        </row>
        <row r="25">
          <cell r="K25">
            <v>176868.616</v>
          </cell>
        </row>
        <row r="26">
          <cell r="K26">
            <v>3140.482</v>
          </cell>
        </row>
        <row r="27">
          <cell r="K27">
            <v>4375.559</v>
          </cell>
        </row>
        <row r="28">
          <cell r="K28">
            <v>9796.68</v>
          </cell>
        </row>
        <row r="29">
          <cell r="K29">
            <v>1525.554</v>
          </cell>
        </row>
        <row r="30">
          <cell r="K30">
            <v>27442.537</v>
          </cell>
        </row>
        <row r="31">
          <cell r="K31">
            <v>1284.329</v>
          </cell>
        </row>
        <row r="32">
          <cell r="K32">
            <v>66884.579</v>
          </cell>
        </row>
        <row r="33">
          <cell r="K33">
            <v>32297.413</v>
          </cell>
        </row>
        <row r="34">
          <cell r="K34">
            <v>85467.6</v>
          </cell>
        </row>
        <row r="35">
          <cell r="K35">
            <v>25546.198</v>
          </cell>
        </row>
        <row r="36">
          <cell r="K36">
            <v>48662.199</v>
          </cell>
        </row>
        <row r="37">
          <cell r="K37">
            <v>7490.632</v>
          </cell>
        </row>
        <row r="38">
          <cell r="K38">
            <v>11366.64</v>
          </cell>
        </row>
        <row r="39">
          <cell r="K39">
            <v>30074.4</v>
          </cell>
        </row>
        <row r="40">
          <cell r="K40">
            <v>62474.4</v>
          </cell>
        </row>
        <row r="41">
          <cell r="K41">
            <v>34863.026</v>
          </cell>
        </row>
        <row r="43">
          <cell r="K43">
            <v>8886.906</v>
          </cell>
        </row>
        <row r="44">
          <cell r="K44">
            <v>4906.98</v>
          </cell>
        </row>
        <row r="45">
          <cell r="K45">
            <v>2369.16</v>
          </cell>
        </row>
        <row r="46">
          <cell r="K46">
            <v>1040.882</v>
          </cell>
        </row>
        <row r="47">
          <cell r="K47">
            <v>21431.074</v>
          </cell>
        </row>
        <row r="49">
          <cell r="K49">
            <v>3182.116</v>
          </cell>
        </row>
        <row r="50">
          <cell r="K50">
            <v>4955.256</v>
          </cell>
        </row>
      </sheetData>
      <sheetData sheetId="40"/>
      <sheetData sheetId="41"/>
      <sheetData sheetId="42"/>
      <sheetData sheetId="43"/>
      <sheetData sheetId="44"/>
      <sheetData sheetId="45"/>
      <sheetData sheetId="46">
        <row r="12">
          <cell r="K12">
            <v>121633.659</v>
          </cell>
        </row>
        <row r="13">
          <cell r="K13">
            <v>75773.237</v>
          </cell>
        </row>
        <row r="14">
          <cell r="K14">
            <v>2529.626</v>
          </cell>
        </row>
        <row r="15">
          <cell r="K15">
            <v>0</v>
          </cell>
        </row>
        <row r="16">
          <cell r="K16">
            <v>6252.273</v>
          </cell>
        </row>
        <row r="17">
          <cell r="K17">
            <v>874.522</v>
          </cell>
        </row>
        <row r="18">
          <cell r="K18">
            <v>27566.12</v>
          </cell>
        </row>
        <row r="19">
          <cell r="K19" t="str">
            <v>:</v>
          </cell>
        </row>
        <row r="20">
          <cell r="K20">
            <v>1173.82</v>
          </cell>
        </row>
        <row r="21">
          <cell r="K21">
            <v>0</v>
          </cell>
        </row>
        <row r="22">
          <cell r="K22">
            <v>4523.879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16625.873</v>
          </cell>
        </row>
        <row r="26">
          <cell r="K26">
            <v>258.696</v>
          </cell>
        </row>
        <row r="27">
          <cell r="K27">
            <v>280.349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 t="str">
            <v>:</v>
          </cell>
        </row>
        <row r="31">
          <cell r="K31">
            <v>35.64</v>
          </cell>
        </row>
        <row r="32">
          <cell r="K32">
            <v>270</v>
          </cell>
        </row>
        <row r="33">
          <cell r="K33">
            <v>9674.451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22.82</v>
          </cell>
        </row>
        <row r="39">
          <cell r="K39">
            <v>12811.964</v>
          </cell>
        </row>
        <row r="40">
          <cell r="K40">
            <v>38733.627</v>
          </cell>
        </row>
        <row r="41">
          <cell r="K41">
            <v>1548.036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 t="str">
            <v>:</v>
          </cell>
        </row>
        <row r="47">
          <cell r="K47" t="str">
            <v>:</v>
          </cell>
        </row>
        <row r="49">
          <cell r="K49">
            <v>371.826</v>
          </cell>
        </row>
        <row r="50">
          <cell r="K50">
            <v>0</v>
          </cell>
        </row>
      </sheetData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D_HHQ__custom_6478037/default/table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V65"/>
  <sheetViews>
    <sheetView workbookViewId="0" topLeftCell="A19">
      <selection activeCell="I31" sqref="I31:P36"/>
    </sheetView>
  </sheetViews>
  <sheetFormatPr defaultColWidth="9.140625" defaultRowHeight="15"/>
  <cols>
    <col min="1" max="1" width="22.57421875" style="5" customWidth="1"/>
    <col min="2" max="2" width="11.28125" style="5" customWidth="1"/>
    <col min="3" max="3" width="11.140625" style="5" customWidth="1"/>
    <col min="4" max="4" width="9.140625" style="5" customWidth="1"/>
    <col min="5" max="5" width="9.140625" style="6" customWidth="1"/>
    <col min="6" max="6" width="10.7109375" style="6" customWidth="1"/>
    <col min="7" max="7" width="12.57421875" style="5" customWidth="1"/>
    <col min="8" max="8" width="9.140625" style="5" customWidth="1"/>
    <col min="9" max="9" width="23.7109375" style="5" customWidth="1"/>
    <col min="10" max="10" width="12.57421875" style="5" customWidth="1"/>
    <col min="11" max="14" width="9.140625" style="5" customWidth="1"/>
    <col min="15" max="15" width="10.57421875" style="5" customWidth="1"/>
    <col min="16" max="17" width="9.140625" style="5" customWidth="1"/>
    <col min="18" max="18" width="18.57421875" style="5" customWidth="1"/>
    <col min="19" max="19" width="11.57421875" style="6" customWidth="1"/>
    <col min="20" max="20" width="10.7109375" style="6" customWidth="1"/>
    <col min="21" max="25" width="9.140625" style="5" customWidth="1"/>
    <col min="26" max="26" width="18.57421875" style="5" customWidth="1"/>
    <col min="27" max="27" width="10.7109375" style="5" customWidth="1"/>
    <col min="28" max="30" width="9.140625" style="5" customWidth="1"/>
    <col min="31" max="31" width="11.7109375" style="5" customWidth="1"/>
    <col min="32" max="32" width="12.421875" style="5" customWidth="1"/>
    <col min="33" max="33" width="9.140625" style="5" customWidth="1"/>
    <col min="34" max="34" width="21.28125" style="5" customWidth="1"/>
    <col min="35" max="35" width="11.8515625" style="5" customWidth="1"/>
    <col min="36" max="38" width="9.140625" style="5" customWidth="1"/>
    <col min="39" max="39" width="11.140625" style="5" customWidth="1"/>
    <col min="40" max="40" width="12.57421875" style="5" customWidth="1"/>
    <col min="41" max="41" width="9.140625" style="5" customWidth="1"/>
    <col min="42" max="42" width="16.421875" style="5" customWidth="1"/>
    <col min="43" max="43" width="11.140625" style="5" customWidth="1"/>
    <col min="44" max="46" width="9.140625" style="5" customWidth="1"/>
    <col min="47" max="47" width="12.7109375" style="5" customWidth="1"/>
    <col min="48" max="48" width="12.00390625" style="5" customWidth="1"/>
    <col min="49" max="16384" width="9.140625" style="5" customWidth="1"/>
  </cols>
  <sheetData>
    <row r="28" spans="1:42" ht="15">
      <c r="A28" s="5" t="s">
        <v>0</v>
      </c>
      <c r="I28" s="7" t="s">
        <v>1</v>
      </c>
      <c r="R28" s="5" t="s">
        <v>2</v>
      </c>
      <c r="Z28" s="5" t="s">
        <v>3</v>
      </c>
      <c r="AH28" s="5" t="s">
        <v>4</v>
      </c>
      <c r="AP28" s="5" t="s">
        <v>5</v>
      </c>
    </row>
    <row r="30" spans="1:48" ht="46">
      <c r="A30" s="29" t="s">
        <v>6</v>
      </c>
      <c r="B30" s="30" t="s">
        <v>7</v>
      </c>
      <c r="C30" s="30" t="s">
        <v>8</v>
      </c>
      <c r="D30" s="30" t="s">
        <v>9</v>
      </c>
      <c r="E30" s="30" t="s">
        <v>10</v>
      </c>
      <c r="F30" s="30" t="s">
        <v>11</v>
      </c>
      <c r="G30" s="30" t="s">
        <v>12</v>
      </c>
      <c r="H30" s="28"/>
      <c r="I30" s="30" t="s">
        <v>13</v>
      </c>
      <c r="J30" s="30" t="s">
        <v>14</v>
      </c>
      <c r="K30" s="30" t="s">
        <v>15</v>
      </c>
      <c r="L30" s="30" t="s">
        <v>16</v>
      </c>
      <c r="M30" s="30" t="s">
        <v>17</v>
      </c>
      <c r="N30" s="30" t="s">
        <v>18</v>
      </c>
      <c r="O30" s="30" t="s">
        <v>19</v>
      </c>
      <c r="P30" s="30" t="s">
        <v>20</v>
      </c>
      <c r="R30" s="3" t="s">
        <v>6</v>
      </c>
      <c r="S30" s="4" t="s">
        <v>15</v>
      </c>
      <c r="T30" s="4" t="s">
        <v>16</v>
      </c>
      <c r="U30" s="4" t="s">
        <v>17</v>
      </c>
      <c r="V30" s="4" t="s">
        <v>18</v>
      </c>
      <c r="W30" s="4" t="s">
        <v>19</v>
      </c>
      <c r="X30" s="4" t="s">
        <v>20</v>
      </c>
      <c r="Z30" s="3" t="s">
        <v>6</v>
      </c>
      <c r="AA30" s="4" t="s">
        <v>7</v>
      </c>
      <c r="AB30" s="4" t="s">
        <v>8</v>
      </c>
      <c r="AC30" s="4" t="s">
        <v>9</v>
      </c>
      <c r="AD30" s="4" t="s">
        <v>10</v>
      </c>
      <c r="AE30" s="4" t="s">
        <v>11</v>
      </c>
      <c r="AF30" s="4" t="s">
        <v>12</v>
      </c>
      <c r="AH30" s="3" t="s">
        <v>6</v>
      </c>
      <c r="AI30" s="4" t="s">
        <v>7</v>
      </c>
      <c r="AJ30" s="4" t="s">
        <v>8</v>
      </c>
      <c r="AK30" s="4" t="s">
        <v>9</v>
      </c>
      <c r="AL30" s="4" t="s">
        <v>10</v>
      </c>
      <c r="AM30" s="4" t="s">
        <v>11</v>
      </c>
      <c r="AN30" s="4" t="s">
        <v>12</v>
      </c>
      <c r="AP30" s="3" t="s">
        <v>6</v>
      </c>
      <c r="AQ30" s="4" t="s">
        <v>7</v>
      </c>
      <c r="AR30" s="4" t="s">
        <v>8</v>
      </c>
      <c r="AS30" s="4" t="s">
        <v>9</v>
      </c>
      <c r="AT30" s="4" t="s">
        <v>10</v>
      </c>
      <c r="AU30" s="4" t="s">
        <v>11</v>
      </c>
      <c r="AV30" s="4" t="s">
        <v>12</v>
      </c>
    </row>
    <row r="31" spans="1:48" ht="15">
      <c r="A31" s="31" t="s">
        <v>13</v>
      </c>
      <c r="B31" s="32">
        <v>24.40411811158021</v>
      </c>
      <c r="C31" s="32">
        <v>7.777760536735094</v>
      </c>
      <c r="D31" s="32">
        <v>36.934180082877226</v>
      </c>
      <c r="E31" s="32">
        <v>3.313822530678455</v>
      </c>
      <c r="F31" s="32">
        <v>11.637905112663457</v>
      </c>
      <c r="G31" s="32">
        <v>15.932213625465561</v>
      </c>
      <c r="H31" s="9"/>
      <c r="I31" s="34" t="s">
        <v>7</v>
      </c>
      <c r="J31" s="35">
        <v>24.383864651202355</v>
      </c>
      <c r="K31" s="35">
        <v>3.5964954358425394</v>
      </c>
      <c r="L31" s="35">
        <v>0.2692462873405963</v>
      </c>
      <c r="M31" s="35">
        <v>2.8053322034136676</v>
      </c>
      <c r="N31" s="35">
        <v>2.6872967752367622</v>
      </c>
      <c r="O31" s="35">
        <v>13.79699251415791</v>
      </c>
      <c r="P31" s="35">
        <v>1.2285014352108796</v>
      </c>
      <c r="R31" s="8" t="s">
        <v>21</v>
      </c>
      <c r="S31" s="10">
        <v>64.64664583409142</v>
      </c>
      <c r="T31" s="10">
        <v>0.2690614878859151</v>
      </c>
      <c r="U31" s="9">
        <v>14.533027687665678</v>
      </c>
      <c r="V31" s="9">
        <v>5.457330648717497</v>
      </c>
      <c r="W31" s="9">
        <v>13.787522832261686</v>
      </c>
      <c r="X31" s="9">
        <v>1.306411509377827</v>
      </c>
      <c r="Z31" s="8" t="s">
        <v>21</v>
      </c>
      <c r="AA31" s="10">
        <v>5.5594948578831085</v>
      </c>
      <c r="AB31" s="10">
        <v>9.233586827724084</v>
      </c>
      <c r="AC31" s="9">
        <v>43.447965171479666</v>
      </c>
      <c r="AD31" s="9">
        <v>4.8096669887415056</v>
      </c>
      <c r="AE31" s="9">
        <v>14.788605774562674</v>
      </c>
      <c r="AF31" s="9">
        <v>22.16068037960895</v>
      </c>
      <c r="AH31" s="8" t="s">
        <v>21</v>
      </c>
      <c r="AI31" s="10">
        <f>0.192899015972551*100</f>
        <v>19.2899015972551</v>
      </c>
      <c r="AJ31" s="10">
        <v>11.089999815914082</v>
      </c>
      <c r="AK31" s="9">
        <v>47.89019678614672</v>
      </c>
      <c r="AL31" s="9">
        <v>1.7354747811124314</v>
      </c>
      <c r="AM31" s="9">
        <v>10.444297609209581</v>
      </c>
      <c r="AN31" s="9">
        <v>9.550129410362043</v>
      </c>
      <c r="AP31" s="8" t="s">
        <v>21</v>
      </c>
      <c r="AQ31" s="10">
        <v>49.208166031061204</v>
      </c>
      <c r="AR31" s="10">
        <v>0</v>
      </c>
      <c r="AS31" s="9">
        <v>33.138722508233485</v>
      </c>
      <c r="AT31" s="9">
        <v>0.6518197561216693</v>
      </c>
      <c r="AU31" s="9">
        <v>12.776303831304928</v>
      </c>
      <c r="AV31" s="9">
        <v>4.224987873278719</v>
      </c>
    </row>
    <row r="32" spans="1:48" ht="15">
      <c r="A32" s="11" t="s">
        <v>22</v>
      </c>
      <c r="B32" s="12">
        <v>19.92266179657175</v>
      </c>
      <c r="C32" s="12">
        <v>0.010276526651437832</v>
      </c>
      <c r="D32" s="12">
        <v>42.09588292980839</v>
      </c>
      <c r="E32" s="6">
        <v>0.915491717119519</v>
      </c>
      <c r="F32" s="6">
        <v>29.198548367206723</v>
      </c>
      <c r="G32" s="12">
        <v>7.857138662642182</v>
      </c>
      <c r="H32" s="12"/>
      <c r="I32" s="36" t="s">
        <v>8</v>
      </c>
      <c r="J32" s="37">
        <v>7.586123717952366</v>
      </c>
      <c r="K32" s="37">
        <v>5.973304001761466</v>
      </c>
      <c r="L32" s="37">
        <v>0</v>
      </c>
      <c r="M32" s="37">
        <v>1.612819716190899</v>
      </c>
      <c r="N32" s="37">
        <v>0</v>
      </c>
      <c r="O32" s="37">
        <v>0</v>
      </c>
      <c r="P32" s="37">
        <v>0</v>
      </c>
      <c r="R32" s="11" t="s">
        <v>22</v>
      </c>
      <c r="S32" s="6">
        <v>73.26309764407249</v>
      </c>
      <c r="T32" s="6">
        <v>0.06360708499530893</v>
      </c>
      <c r="U32" s="12">
        <v>11.618673216751521</v>
      </c>
      <c r="V32" s="12">
        <v>1.678640445203421</v>
      </c>
      <c r="W32" s="12">
        <v>12.967364394376983</v>
      </c>
      <c r="X32" s="12">
        <v>0.4086172146002808</v>
      </c>
      <c r="Z32" s="11" t="s">
        <v>22</v>
      </c>
      <c r="AA32" s="6">
        <v>3.223919224610576</v>
      </c>
      <c r="AB32" s="6">
        <v>0.014068069626642003</v>
      </c>
      <c r="AC32" s="12">
        <v>49.051540312059146</v>
      </c>
      <c r="AD32" s="12">
        <v>1.2519152651837315</v>
      </c>
      <c r="AE32" s="12">
        <v>36.20172853615846</v>
      </c>
      <c r="AF32" s="12">
        <v>10.256828592361446</v>
      </c>
      <c r="AH32" s="11" t="s">
        <v>22</v>
      </c>
      <c r="AI32" s="6">
        <v>30.666641632397628</v>
      </c>
      <c r="AJ32" s="6">
        <v>0</v>
      </c>
      <c r="AK32" s="12">
        <v>49.32575562771247</v>
      </c>
      <c r="AL32" s="12">
        <v>0.02829433374057276</v>
      </c>
      <c r="AM32" s="12">
        <v>17.434653359790175</v>
      </c>
      <c r="AN32" s="12">
        <v>2.544655046359154</v>
      </c>
      <c r="AP32" s="11" t="s">
        <v>22</v>
      </c>
      <c r="AQ32" s="6">
        <v>61.13246630767482</v>
      </c>
      <c r="AR32" s="6">
        <v>0</v>
      </c>
      <c r="AS32" s="12">
        <v>32.87133131523217</v>
      </c>
      <c r="AT32" s="12">
        <v>0</v>
      </c>
      <c r="AU32" s="12">
        <v>5.996202377093008</v>
      </c>
      <c r="AV32" s="12">
        <v>0</v>
      </c>
    </row>
    <row r="33" spans="1:48" ht="15">
      <c r="A33" s="11" t="s">
        <v>23</v>
      </c>
      <c r="B33" s="12">
        <v>40.9515330726103</v>
      </c>
      <c r="C33" s="12">
        <v>14.404417453605078</v>
      </c>
      <c r="D33" s="12">
        <v>2.613589393024069</v>
      </c>
      <c r="E33" s="6">
        <v>6.747003274935615</v>
      </c>
      <c r="F33" s="6">
        <v>1.2188271703072504</v>
      </c>
      <c r="G33" s="12">
        <v>34.06462963551768</v>
      </c>
      <c r="H33" s="12"/>
      <c r="I33" s="36" t="s">
        <v>9</v>
      </c>
      <c r="J33" s="37">
        <v>36.88135121088263</v>
      </c>
      <c r="K33" s="37">
        <v>28.10694360375245</v>
      </c>
      <c r="L33" s="37">
        <v>0</v>
      </c>
      <c r="M33" s="37">
        <v>6.964675822457908</v>
      </c>
      <c r="N33" s="37">
        <v>1.80973178467227</v>
      </c>
      <c r="O33" s="37">
        <v>0</v>
      </c>
      <c r="P33" s="37">
        <v>0</v>
      </c>
      <c r="R33" s="11" t="s">
        <v>23</v>
      </c>
      <c r="S33" s="6">
        <v>53.97687314622704</v>
      </c>
      <c r="T33" s="6">
        <v>0.44920074066129406</v>
      </c>
      <c r="U33" s="12">
        <v>17.438195112071668</v>
      </c>
      <c r="V33" s="12">
        <v>8.49334579164136</v>
      </c>
      <c r="W33" s="12">
        <v>19.56081576673162</v>
      </c>
      <c r="X33" s="12">
        <v>0.08156944266700675</v>
      </c>
      <c r="Z33" s="11" t="s">
        <v>23</v>
      </c>
      <c r="AA33" s="6">
        <v>8.62474369945829</v>
      </c>
      <c r="AB33" s="6">
        <v>15.930644597248428</v>
      </c>
      <c r="AC33" s="12">
        <v>3.825199257074266</v>
      </c>
      <c r="AD33" s="12">
        <v>12.592834213538898</v>
      </c>
      <c r="AE33" s="12">
        <v>0.09284107339284389</v>
      </c>
      <c r="AF33" s="12">
        <v>58.93373715928728</v>
      </c>
      <c r="AH33" s="11" t="s">
        <v>23</v>
      </c>
      <c r="AI33" s="6">
        <v>57.373798855234995</v>
      </c>
      <c r="AJ33" s="6">
        <v>33.033710086756315</v>
      </c>
      <c r="AK33" s="12">
        <v>2.229342064344314</v>
      </c>
      <c r="AL33" s="12">
        <v>0.7010364392343188</v>
      </c>
      <c r="AM33" s="12">
        <v>0.17905135769730224</v>
      </c>
      <c r="AN33" s="12">
        <v>6.483061196732767</v>
      </c>
      <c r="AP33" s="11" t="s">
        <v>23</v>
      </c>
      <c r="AQ33" s="6">
        <v>71.6401440844303</v>
      </c>
      <c r="AR33" s="6">
        <v>0</v>
      </c>
      <c r="AS33" s="12">
        <v>1.79637358355321</v>
      </c>
      <c r="AT33" s="12">
        <v>1.0706480605757789</v>
      </c>
      <c r="AU33" s="12">
        <v>13.393297357100664</v>
      </c>
      <c r="AV33" s="12">
        <v>12.099536914340058</v>
      </c>
    </row>
    <row r="34" spans="1:48" ht="15">
      <c r="A34" s="11" t="s">
        <v>24</v>
      </c>
      <c r="B34" s="12">
        <v>18.553307199646643</v>
      </c>
      <c r="C34" s="12">
        <v>15.27060788427562</v>
      </c>
      <c r="D34" s="12">
        <v>28.80376269876325</v>
      </c>
      <c r="E34" s="6">
        <v>10.838463449646643</v>
      </c>
      <c r="F34" s="6">
        <v>0.6497763913427562</v>
      </c>
      <c r="G34" s="12">
        <v>25.88373730123675</v>
      </c>
      <c r="H34" s="12"/>
      <c r="I34" s="36" t="s">
        <v>25</v>
      </c>
      <c r="J34" s="37">
        <v>3.3576087229722162</v>
      </c>
      <c r="K34" s="37">
        <v>3.074306500358309</v>
      </c>
      <c r="L34" s="37">
        <v>0</v>
      </c>
      <c r="M34" s="37">
        <v>0.2475004581220583</v>
      </c>
      <c r="N34" s="37">
        <v>0.0358017644918483</v>
      </c>
      <c r="O34" s="37">
        <v>0</v>
      </c>
      <c r="P34" s="37">
        <v>0</v>
      </c>
      <c r="R34" s="11" t="s">
        <v>24</v>
      </c>
      <c r="S34" s="6">
        <v>68.50143720997765</v>
      </c>
      <c r="T34" s="6">
        <v>0.06145268536381712</v>
      </c>
      <c r="U34" s="12">
        <v>16.373219114136432</v>
      </c>
      <c r="V34" s="12">
        <v>6.398563912210825</v>
      </c>
      <c r="W34" s="12">
        <v>7.155058693602652</v>
      </c>
      <c r="X34" s="12">
        <v>1.5102683847085987</v>
      </c>
      <c r="Z34" s="11" t="s">
        <v>24</v>
      </c>
      <c r="AA34" s="6">
        <v>4.441335245051152</v>
      </c>
      <c r="AB34" s="6">
        <v>14.614726618174622</v>
      </c>
      <c r="AC34" s="12">
        <v>26.894938554242703</v>
      </c>
      <c r="AD34" s="12">
        <v>18.357710653542412</v>
      </c>
      <c r="AE34" s="12">
        <v>0.737664072468134</v>
      </c>
      <c r="AF34" s="12">
        <v>34.95362485652097</v>
      </c>
      <c r="AH34" s="11" t="s">
        <v>24</v>
      </c>
      <c r="AI34" s="6">
        <v>21.876015455278615</v>
      </c>
      <c r="AJ34" s="6">
        <v>29.905446774447686</v>
      </c>
      <c r="AK34" s="12">
        <v>39.62185527454576</v>
      </c>
      <c r="AL34" s="12">
        <v>2.2739694948920017</v>
      </c>
      <c r="AM34" s="12">
        <v>0</v>
      </c>
      <c r="AN34" s="12">
        <v>6.322713000835935</v>
      </c>
      <c r="AP34" s="11" t="s">
        <v>24</v>
      </c>
      <c r="AQ34" s="6">
        <v>45.37266789025659</v>
      </c>
      <c r="AR34" s="6">
        <v>0</v>
      </c>
      <c r="AS34" s="12">
        <v>50.14773240999779</v>
      </c>
      <c r="AT34" s="12">
        <v>0.16136090990666174</v>
      </c>
      <c r="AU34" s="12">
        <v>2.0036694935490615</v>
      </c>
      <c r="AV34" s="12">
        <v>2.3145692962898967</v>
      </c>
    </row>
    <row r="35" spans="1:48" ht="15">
      <c r="A35" s="11" t="s">
        <v>26</v>
      </c>
      <c r="B35" s="12">
        <v>19.83560412274036</v>
      </c>
      <c r="C35" s="12">
        <v>37.683152633437864</v>
      </c>
      <c r="D35" s="12">
        <v>13.93779499748483</v>
      </c>
      <c r="E35" s="6">
        <v>0</v>
      </c>
      <c r="F35" s="6">
        <v>5.181252876392709</v>
      </c>
      <c r="G35" s="12">
        <v>23.36219536994424</v>
      </c>
      <c r="H35" s="12"/>
      <c r="I35" s="36" t="s">
        <v>27</v>
      </c>
      <c r="J35" s="37">
        <v>11.774128507852797</v>
      </c>
      <c r="K35" s="37">
        <v>9.575596942837134</v>
      </c>
      <c r="L35" s="37">
        <v>0</v>
      </c>
      <c r="M35" s="37">
        <v>1.5035847596068024</v>
      </c>
      <c r="N35" s="37">
        <v>0.6772766451282788</v>
      </c>
      <c r="O35" s="37">
        <v>0</v>
      </c>
      <c r="P35" s="37">
        <v>0.017670160280586267</v>
      </c>
      <c r="R35" s="11" t="s">
        <v>26</v>
      </c>
      <c r="S35" s="6">
        <v>62.49541572164544</v>
      </c>
      <c r="T35" s="6">
        <v>0</v>
      </c>
      <c r="U35" s="12">
        <v>20.80062123073693</v>
      </c>
      <c r="V35" s="12">
        <v>1.7612689256409648</v>
      </c>
      <c r="W35" s="12">
        <v>14.718473613687264</v>
      </c>
      <c r="X35" s="12">
        <v>0.2242205082894091</v>
      </c>
      <c r="Z35" s="11" t="s">
        <v>26</v>
      </c>
      <c r="AA35" s="6">
        <v>2.9985387340332927</v>
      </c>
      <c r="AB35" s="6">
        <v>37.49284186156931</v>
      </c>
      <c r="AC35" s="12">
        <v>15.84633961334728</v>
      </c>
      <c r="AD35" s="12">
        <v>0</v>
      </c>
      <c r="AE35" s="12">
        <v>4.408205358123056</v>
      </c>
      <c r="AF35" s="12">
        <v>39.25407443292706</v>
      </c>
      <c r="AH35" s="11" t="s">
        <v>26</v>
      </c>
      <c r="AI35" s="6">
        <v>4.785546217800232</v>
      </c>
      <c r="AJ35" s="6">
        <v>62.56528775192795</v>
      </c>
      <c r="AK35" s="12">
        <v>16.053109067009842</v>
      </c>
      <c r="AL35" s="12">
        <v>0</v>
      </c>
      <c r="AM35" s="12">
        <v>10.482519548350492</v>
      </c>
      <c r="AN35" s="12">
        <v>6.11353741491149</v>
      </c>
      <c r="AP35" s="11" t="s">
        <v>26</v>
      </c>
      <c r="AQ35" s="6">
        <v>87.92242139288862</v>
      </c>
      <c r="AR35" s="6">
        <v>0</v>
      </c>
      <c r="AS35" s="12">
        <v>12.077578607111372</v>
      </c>
      <c r="AT35" s="12">
        <v>0</v>
      </c>
      <c r="AU35" s="12">
        <v>0</v>
      </c>
      <c r="AV35" s="12">
        <v>0</v>
      </c>
    </row>
    <row r="36" spans="1:48" ht="15">
      <c r="A36" s="11" t="s">
        <v>28</v>
      </c>
      <c r="B36" s="12">
        <v>19.576181800747914</v>
      </c>
      <c r="C36" s="12">
        <v>7.885873792096825</v>
      </c>
      <c r="D36" s="12">
        <v>39.41862967579719</v>
      </c>
      <c r="E36" s="6">
        <v>0.9378122969071286</v>
      </c>
      <c r="F36" s="6">
        <v>20.568201915598596</v>
      </c>
      <c r="G36" s="12">
        <v>11.613300518852347</v>
      </c>
      <c r="H36" s="12"/>
      <c r="I36" s="38" t="s">
        <v>12</v>
      </c>
      <c r="J36" s="39">
        <v>16.016923189137636</v>
      </c>
      <c r="K36" s="39">
        <v>14.33597617729907</v>
      </c>
      <c r="L36" s="39">
        <v>0</v>
      </c>
      <c r="M36" s="39">
        <v>1.3888762182938703</v>
      </c>
      <c r="N36" s="39">
        <v>0.23072992153598204</v>
      </c>
      <c r="O36" s="39">
        <v>0</v>
      </c>
      <c r="P36" s="39">
        <v>0.06134087200871163</v>
      </c>
      <c r="R36" s="11" t="s">
        <v>28</v>
      </c>
      <c r="S36" s="6">
        <v>69.91794327125375</v>
      </c>
      <c r="T36" s="6">
        <v>0.17673486489526022</v>
      </c>
      <c r="U36" s="12">
        <v>14.276272834269529</v>
      </c>
      <c r="V36" s="12">
        <v>5.717517900479029</v>
      </c>
      <c r="W36" s="12">
        <v>6.620013872265754</v>
      </c>
      <c r="X36" s="12">
        <v>3.2915172568366846</v>
      </c>
      <c r="Z36" s="11" t="s">
        <v>28</v>
      </c>
      <c r="AA36" s="6">
        <v>1.9385264612556696</v>
      </c>
      <c r="AB36" s="6">
        <v>10.46901782994313</v>
      </c>
      <c r="AC36" s="12">
        <v>46.16426995889824</v>
      </c>
      <c r="AD36" s="12">
        <v>1.3306771874312024</v>
      </c>
      <c r="AE36" s="12">
        <v>25.83096825812874</v>
      </c>
      <c r="AF36" s="12">
        <v>14.266540304343014</v>
      </c>
      <c r="AH36" s="11" t="s">
        <v>28</v>
      </c>
      <c r="AI36" s="6">
        <v>18.575903568104263</v>
      </c>
      <c r="AJ36" s="6">
        <v>4.157184270695805</v>
      </c>
      <c r="AK36" s="12">
        <v>49.87261307442689</v>
      </c>
      <c r="AL36" s="12">
        <v>0</v>
      </c>
      <c r="AM36" s="12">
        <v>15.635694255945193</v>
      </c>
      <c r="AN36" s="12">
        <v>11.758604830827856</v>
      </c>
      <c r="AP36" s="11" t="s">
        <v>28</v>
      </c>
      <c r="AQ36" s="6">
        <v>97.23269571166412</v>
      </c>
      <c r="AR36" s="6">
        <v>0</v>
      </c>
      <c r="AS36" s="12">
        <v>2.7673042883358847</v>
      </c>
      <c r="AT36" s="12">
        <v>0</v>
      </c>
      <c r="AU36" s="12">
        <v>0</v>
      </c>
      <c r="AV36" s="12">
        <v>0</v>
      </c>
    </row>
    <row r="37" spans="1:48" ht="15">
      <c r="A37" s="11" t="s">
        <v>29</v>
      </c>
      <c r="B37" s="13">
        <v>17.676651009984344</v>
      </c>
      <c r="C37" s="13">
        <v>33.51300017966685</v>
      </c>
      <c r="D37" s="13">
        <v>6.219039552372886</v>
      </c>
      <c r="E37" s="13">
        <v>0.2079002079002079</v>
      </c>
      <c r="F37" s="13">
        <v>1.1421678088344756</v>
      </c>
      <c r="G37" s="13">
        <v>41.24124124124124</v>
      </c>
      <c r="H37" s="12"/>
      <c r="I37" s="33" t="s">
        <v>31</v>
      </c>
      <c r="J37" s="33">
        <v>100</v>
      </c>
      <c r="K37" s="33">
        <v>64.66262266185096</v>
      </c>
      <c r="L37" s="33">
        <v>0.2692462873405963</v>
      </c>
      <c r="M37" s="33">
        <v>14.522789178085208</v>
      </c>
      <c r="N37" s="33">
        <v>5.44083689106514</v>
      </c>
      <c r="O37" s="33">
        <v>13.79699251415791</v>
      </c>
      <c r="P37" s="33">
        <v>1.3075124675001775</v>
      </c>
      <c r="R37" s="11" t="s">
        <v>29</v>
      </c>
      <c r="S37" s="13" t="s">
        <v>30</v>
      </c>
      <c r="T37" s="13" t="s">
        <v>30</v>
      </c>
      <c r="U37" s="13" t="s">
        <v>30</v>
      </c>
      <c r="V37" s="13" t="s">
        <v>30</v>
      </c>
      <c r="W37" s="13" t="s">
        <v>30</v>
      </c>
      <c r="X37" s="13" t="s">
        <v>30</v>
      </c>
      <c r="Z37" s="11" t="s">
        <v>29</v>
      </c>
      <c r="AA37" s="13" t="s">
        <v>30</v>
      </c>
      <c r="AB37" s="13" t="s">
        <v>30</v>
      </c>
      <c r="AC37" s="13" t="s">
        <v>30</v>
      </c>
      <c r="AD37" s="13" t="s">
        <v>30</v>
      </c>
      <c r="AE37" s="13" t="s">
        <v>30</v>
      </c>
      <c r="AF37" s="13" t="s">
        <v>30</v>
      </c>
      <c r="AH37" s="11" t="s">
        <v>29</v>
      </c>
      <c r="AI37" s="14" t="s">
        <v>30</v>
      </c>
      <c r="AJ37" s="14" t="s">
        <v>30</v>
      </c>
      <c r="AK37" s="13" t="s">
        <v>30</v>
      </c>
      <c r="AL37" s="13" t="s">
        <v>30</v>
      </c>
      <c r="AM37" s="13" t="s">
        <v>30</v>
      </c>
      <c r="AN37" s="13" t="s">
        <v>30</v>
      </c>
      <c r="AP37" s="11" t="s">
        <v>29</v>
      </c>
      <c r="AQ37" s="14" t="s">
        <v>30</v>
      </c>
      <c r="AR37" s="14" t="s">
        <v>30</v>
      </c>
      <c r="AS37" s="13" t="s">
        <v>30</v>
      </c>
      <c r="AT37" s="13" t="s">
        <v>30</v>
      </c>
      <c r="AU37" s="13" t="s">
        <v>30</v>
      </c>
      <c r="AV37" s="13" t="s">
        <v>30</v>
      </c>
    </row>
    <row r="38" spans="1:48" ht="15">
      <c r="A38" s="11" t="s">
        <v>32</v>
      </c>
      <c r="B38" s="12">
        <v>25.377170127230563</v>
      </c>
      <c r="C38" s="12">
        <v>0</v>
      </c>
      <c r="D38" s="12">
        <v>21.061538048295684</v>
      </c>
      <c r="E38" s="6">
        <v>13.701684170942007</v>
      </c>
      <c r="F38" s="6">
        <v>38.114552275555795</v>
      </c>
      <c r="G38" s="12">
        <v>1.7450553779759508</v>
      </c>
      <c r="H38" s="12"/>
      <c r="R38" s="11" t="s">
        <v>32</v>
      </c>
      <c r="S38" s="6">
        <v>61.10135943580083</v>
      </c>
      <c r="T38" s="6">
        <v>0</v>
      </c>
      <c r="U38" s="12">
        <v>18.727789546636725</v>
      </c>
      <c r="V38" s="12">
        <v>2.2644196265316534</v>
      </c>
      <c r="W38" s="12">
        <v>16.98300511507038</v>
      </c>
      <c r="X38" s="12">
        <v>0.923426275960415</v>
      </c>
      <c r="Z38" s="11" t="s">
        <v>32</v>
      </c>
      <c r="AA38" s="6">
        <v>4.045248204217271</v>
      </c>
      <c r="AB38" s="6">
        <v>0</v>
      </c>
      <c r="AC38" s="12">
        <v>24.484053644961705</v>
      </c>
      <c r="AD38" s="12">
        <v>21.043809742454524</v>
      </c>
      <c r="AE38" s="12">
        <v>47.231599033714936</v>
      </c>
      <c r="AF38" s="12">
        <v>3.195289374651545</v>
      </c>
      <c r="AH38" s="11" t="s">
        <v>32</v>
      </c>
      <c r="AI38" s="6">
        <v>15.662051279429775</v>
      </c>
      <c r="AJ38" s="6">
        <v>0</v>
      </c>
      <c r="AK38" s="12">
        <v>28.548228923454538</v>
      </c>
      <c r="AL38" s="12">
        <v>6.673363078909417</v>
      </c>
      <c r="AM38" s="12">
        <v>43.26565367843172</v>
      </c>
      <c r="AN38" s="12">
        <v>5.8507030397745545</v>
      </c>
      <c r="AP38" s="11" t="s">
        <v>32</v>
      </c>
      <c r="AQ38" s="6">
        <v>76.98967082045519</v>
      </c>
      <c r="AR38" s="6">
        <v>0</v>
      </c>
      <c r="AS38" s="12">
        <v>21.57746149163413</v>
      </c>
      <c r="AT38" s="12">
        <v>0</v>
      </c>
      <c r="AU38" s="12">
        <v>1.4328676879106848</v>
      </c>
      <c r="AV38" s="12">
        <v>0</v>
      </c>
    </row>
    <row r="39" spans="1:48" ht="15">
      <c r="A39" s="11" t="s">
        <v>33</v>
      </c>
      <c r="B39" s="12">
        <v>40.10596277375109</v>
      </c>
      <c r="C39" s="12">
        <v>1.1888778085427611</v>
      </c>
      <c r="D39" s="12">
        <v>7.675894304640189</v>
      </c>
      <c r="E39" s="6">
        <v>0.045683214761249494</v>
      </c>
      <c r="F39" s="6">
        <v>29.53865524214889</v>
      </c>
      <c r="G39" s="12">
        <v>21.445483768530952</v>
      </c>
      <c r="H39" s="12"/>
      <c r="I39" s="7"/>
      <c r="R39" s="11" t="s">
        <v>33</v>
      </c>
      <c r="S39" s="6">
        <v>56.89811283004917</v>
      </c>
      <c r="T39" s="6">
        <v>4.084159189952667</v>
      </c>
      <c r="U39" s="12">
        <v>12.396905299725427</v>
      </c>
      <c r="V39" s="12">
        <v>6.500866549647114</v>
      </c>
      <c r="W39" s="12">
        <v>20.11995613062561</v>
      </c>
      <c r="X39" s="12">
        <v>0</v>
      </c>
      <c r="Z39" s="11" t="s">
        <v>33</v>
      </c>
      <c r="AA39" s="6">
        <v>7.464672504036029</v>
      </c>
      <c r="AB39" s="6">
        <v>1.951012406657934</v>
      </c>
      <c r="AC39" s="12">
        <v>12.722155759165288</v>
      </c>
      <c r="AD39" s="12">
        <v>7.922893021961152E-05</v>
      </c>
      <c r="AE39" s="12">
        <v>50.28496539583311</v>
      </c>
      <c r="AF39" s="12">
        <v>27.577114705377408</v>
      </c>
      <c r="AH39" s="11" t="s">
        <v>33</v>
      </c>
      <c r="AI39" s="6">
        <v>52.02994568935255</v>
      </c>
      <c r="AJ39" s="6">
        <v>0.7459109188806728</v>
      </c>
      <c r="AK39" s="12">
        <v>3.9011004693488642</v>
      </c>
      <c r="AL39" s="12">
        <v>0</v>
      </c>
      <c r="AM39" s="12">
        <v>5.699314355939503</v>
      </c>
      <c r="AN39" s="12">
        <v>37.6237285664784</v>
      </c>
      <c r="AP39" s="11" t="s">
        <v>33</v>
      </c>
      <c r="AQ39" s="6">
        <v>87.12722572908447</v>
      </c>
      <c r="AR39" s="6">
        <v>0</v>
      </c>
      <c r="AS39" s="12">
        <v>0.6412608748729222</v>
      </c>
      <c r="AT39" s="12">
        <v>0</v>
      </c>
      <c r="AU39" s="12">
        <v>8.605676359555146</v>
      </c>
      <c r="AV39" s="12">
        <v>3.6258370364874746</v>
      </c>
    </row>
    <row r="40" spans="1:48" ht="15">
      <c r="A40" s="11" t="s">
        <v>34</v>
      </c>
      <c r="B40" s="12">
        <v>39.757868865456274</v>
      </c>
      <c r="C40" s="12">
        <v>0</v>
      </c>
      <c r="D40" s="12">
        <v>23.054784745897088</v>
      </c>
      <c r="E40" s="6">
        <v>0.5248553080155395</v>
      </c>
      <c r="F40" s="6">
        <v>18.296043764370097</v>
      </c>
      <c r="G40" s="12">
        <v>18.366447316261</v>
      </c>
      <c r="H40" s="12"/>
      <c r="R40" s="11" t="s">
        <v>34</v>
      </c>
      <c r="S40" s="6">
        <v>43.284465324062644</v>
      </c>
      <c r="T40" s="6">
        <v>0.9191607841855248</v>
      </c>
      <c r="U40" s="12">
        <v>19.019490864089043</v>
      </c>
      <c r="V40" s="12">
        <v>7.818470478101321</v>
      </c>
      <c r="W40" s="12">
        <v>28.95841254956146</v>
      </c>
      <c r="X40" s="12">
        <v>0</v>
      </c>
      <c r="Z40" s="11" t="s">
        <v>34</v>
      </c>
      <c r="AA40" s="6">
        <v>6.700292552686683</v>
      </c>
      <c r="AB40" s="6">
        <v>0</v>
      </c>
      <c r="AC40" s="12">
        <v>24.43221866622491</v>
      </c>
      <c r="AD40" s="12">
        <v>0.9804895103602347</v>
      </c>
      <c r="AE40" s="12">
        <v>30.82002424505491</v>
      </c>
      <c r="AF40" s="12">
        <v>37.06697502567325</v>
      </c>
      <c r="AH40" s="11" t="s">
        <v>34</v>
      </c>
      <c r="AI40" s="6">
        <v>15.461314142371998</v>
      </c>
      <c r="AJ40" s="6">
        <v>0</v>
      </c>
      <c r="AK40" s="12">
        <v>51.36471046720473</v>
      </c>
      <c r="AL40" s="12">
        <v>0.1736162297980366</v>
      </c>
      <c r="AM40" s="12">
        <v>23.65192956745445</v>
      </c>
      <c r="AN40" s="12">
        <v>9.34842959317077</v>
      </c>
      <c r="AP40" s="11" t="s">
        <v>34</v>
      </c>
      <c r="AQ40" s="6">
        <v>46.7847681967417</v>
      </c>
      <c r="AR40" s="6">
        <v>0</v>
      </c>
      <c r="AS40" s="12">
        <v>31.83312064450995</v>
      </c>
      <c r="AT40" s="12">
        <v>0.7960069790012079</v>
      </c>
      <c r="AU40" s="12">
        <v>18.372307410231667</v>
      </c>
      <c r="AV40" s="12">
        <v>2.2137967695154863</v>
      </c>
    </row>
    <row r="41" spans="1:48" ht="15">
      <c r="A41" s="11" t="s">
        <v>35</v>
      </c>
      <c r="B41" s="12">
        <v>34.407979315373396</v>
      </c>
      <c r="C41" s="12">
        <v>3.1143866566889247</v>
      </c>
      <c r="D41" s="12">
        <v>30.282446849336097</v>
      </c>
      <c r="E41" s="6">
        <v>0.09162253434645791</v>
      </c>
      <c r="F41" s="6">
        <v>14.431028858699824</v>
      </c>
      <c r="G41" s="12">
        <v>17.672595747946886</v>
      </c>
      <c r="H41" s="12"/>
      <c r="I41" s="7"/>
      <c r="R41" s="11" t="s">
        <v>35</v>
      </c>
      <c r="S41" s="6">
        <v>66.33653454074626</v>
      </c>
      <c r="T41" s="6">
        <v>0.15917539627382424</v>
      </c>
      <c r="U41" s="12">
        <v>10.635023708213858</v>
      </c>
      <c r="V41" s="12">
        <v>5.506917467613437</v>
      </c>
      <c r="W41" s="12">
        <v>17.36234888715264</v>
      </c>
      <c r="X41" s="12">
        <v>0</v>
      </c>
      <c r="Z41" s="11" t="s">
        <v>35</v>
      </c>
      <c r="AA41" s="6">
        <v>12.99872845092004</v>
      </c>
      <c r="AB41" s="6">
        <v>3.673059189901677</v>
      </c>
      <c r="AC41" s="12">
        <v>38.49718369702618</v>
      </c>
      <c r="AD41" s="12">
        <v>0.14158819935118344</v>
      </c>
      <c r="AE41" s="12">
        <v>18.184008490284974</v>
      </c>
      <c r="AF41" s="12">
        <v>26.505431972515936</v>
      </c>
      <c r="AH41" s="11" t="s">
        <v>35</v>
      </c>
      <c r="AI41" s="6">
        <v>52.992666220327614</v>
      </c>
      <c r="AJ41" s="6">
        <v>6.3705493259739345</v>
      </c>
      <c r="AK41" s="12">
        <v>28.615138964019188</v>
      </c>
      <c r="AL41" s="12">
        <v>0.06768972705123807</v>
      </c>
      <c r="AM41" s="12">
        <v>11.125324638559194</v>
      </c>
      <c r="AN41" s="12">
        <v>0.8286311240688219</v>
      </c>
      <c r="AP41" s="11" t="s">
        <v>35</v>
      </c>
      <c r="AQ41" s="6">
        <v>47.6575263501067</v>
      </c>
      <c r="AR41" s="6">
        <v>0</v>
      </c>
      <c r="AS41" s="12">
        <v>30.845680283973426</v>
      </c>
      <c r="AT41" s="12">
        <v>0</v>
      </c>
      <c r="AU41" s="12">
        <v>21.49679336591988</v>
      </c>
      <c r="AV41" s="12">
        <v>0</v>
      </c>
    </row>
    <row r="42" spans="1:48" ht="15">
      <c r="A42" s="11" t="s">
        <v>36</v>
      </c>
      <c r="B42" s="12">
        <v>22.0180647736913</v>
      </c>
      <c r="C42" s="12">
        <v>4.9812864913418835</v>
      </c>
      <c r="D42" s="12">
        <v>19.46803732721194</v>
      </c>
      <c r="E42" s="6">
        <v>0.11777034782174758</v>
      </c>
      <c r="F42" s="6">
        <v>5.953390887768851</v>
      </c>
      <c r="G42" s="12">
        <v>47.461450172164284</v>
      </c>
      <c r="H42" s="12"/>
      <c r="I42" s="7"/>
      <c r="R42" s="11" t="s">
        <v>36</v>
      </c>
      <c r="S42" s="6">
        <v>70.21257844896309</v>
      </c>
      <c r="T42" s="6">
        <v>1.5349572912865606</v>
      </c>
      <c r="U42" s="12">
        <v>9.245263985002573</v>
      </c>
      <c r="V42" s="12">
        <v>6.23587238522408</v>
      </c>
      <c r="W42" s="12">
        <v>12.771327889523695</v>
      </c>
      <c r="X42" s="12">
        <v>0</v>
      </c>
      <c r="Z42" s="11" t="s">
        <v>36</v>
      </c>
      <c r="AA42" s="6">
        <v>1.6340034860123132</v>
      </c>
      <c r="AB42" s="6">
        <v>6.626132862987758</v>
      </c>
      <c r="AC42" s="12">
        <v>20.918982281246084</v>
      </c>
      <c r="AD42" s="12">
        <v>0.13293061042640247</v>
      </c>
      <c r="AE42" s="12">
        <v>5.4843506607009305</v>
      </c>
      <c r="AF42" s="12">
        <v>65.20360009862652</v>
      </c>
      <c r="AH42" s="11" t="s">
        <v>36</v>
      </c>
      <c r="AI42" s="6">
        <v>46.71159080649518</v>
      </c>
      <c r="AJ42" s="6">
        <v>3.639770690708441</v>
      </c>
      <c r="AK42" s="12">
        <v>36.49214746071885</v>
      </c>
      <c r="AL42" s="12">
        <v>0.04413668888999896</v>
      </c>
      <c r="AM42" s="12">
        <v>3.5339008492243655</v>
      </c>
      <c r="AN42" s="12">
        <v>9.578453503963164</v>
      </c>
      <c r="AP42" s="11" t="s">
        <v>36</v>
      </c>
      <c r="AQ42" s="6">
        <v>36.57237444457197</v>
      </c>
      <c r="AR42" s="6">
        <v>0</v>
      </c>
      <c r="AS42" s="12">
        <v>23.040155501477198</v>
      </c>
      <c r="AT42" s="12">
        <v>0</v>
      </c>
      <c r="AU42" s="12">
        <v>28.74872340707383</v>
      </c>
      <c r="AV42" s="12">
        <v>11.638746646877012</v>
      </c>
    </row>
    <row r="43" spans="1:48" ht="15">
      <c r="A43" s="11" t="s">
        <v>37</v>
      </c>
      <c r="B43" s="12">
        <v>17.17918615299445</v>
      </c>
      <c r="C43" s="12">
        <v>2.9413161601334594</v>
      </c>
      <c r="D43" s="12">
        <v>53.1223145230593</v>
      </c>
      <c r="E43" s="6">
        <v>0</v>
      </c>
      <c r="F43" s="6">
        <v>7.113703186432025</v>
      </c>
      <c r="G43" s="12">
        <v>19.64347997738077</v>
      </c>
      <c r="H43" s="12"/>
      <c r="I43" s="7"/>
      <c r="R43" s="11" t="s">
        <v>37</v>
      </c>
      <c r="S43" s="6">
        <v>67.69449076078354</v>
      </c>
      <c r="T43" s="6">
        <v>0.4448435488730706</v>
      </c>
      <c r="U43" s="12">
        <v>11.709233296734602</v>
      </c>
      <c r="V43" s="12">
        <v>6.290397718072698</v>
      </c>
      <c r="W43" s="12">
        <v>12.568535716758634</v>
      </c>
      <c r="X43" s="12">
        <v>1.2924989587774576</v>
      </c>
      <c r="Z43" s="11" t="s">
        <v>37</v>
      </c>
      <c r="AA43" s="6">
        <v>0.4443739046117676</v>
      </c>
      <c r="AB43" s="6">
        <v>3.7830741502812946</v>
      </c>
      <c r="AC43" s="12">
        <v>60.63335730342353</v>
      </c>
      <c r="AD43" s="12">
        <v>0</v>
      </c>
      <c r="AE43" s="12">
        <v>8.204179789307025</v>
      </c>
      <c r="AF43" s="12">
        <v>26.935014852376383</v>
      </c>
      <c r="AH43" s="11" t="s">
        <v>37</v>
      </c>
      <c r="AI43" s="6">
        <v>13.630590608688825</v>
      </c>
      <c r="AJ43" s="6">
        <v>3.248579999607706</v>
      </c>
      <c r="AK43" s="12">
        <v>65.47849038391423</v>
      </c>
      <c r="AL43" s="12">
        <v>0</v>
      </c>
      <c r="AM43" s="12">
        <v>8.06539205104477</v>
      </c>
      <c r="AN43" s="12">
        <v>9.576946956744461</v>
      </c>
      <c r="AP43" s="11" t="s">
        <v>37</v>
      </c>
      <c r="AQ43" s="6">
        <v>15.523436743280039</v>
      </c>
      <c r="AR43" s="6">
        <v>0</v>
      </c>
      <c r="AS43" s="12">
        <v>70.10400904244045</v>
      </c>
      <c r="AT43" s="12">
        <v>0</v>
      </c>
      <c r="AU43" s="12">
        <v>9.785011855269508</v>
      </c>
      <c r="AV43" s="12">
        <v>4.5875423590099915</v>
      </c>
    </row>
    <row r="44" spans="1:48" ht="15">
      <c r="A44" s="15" t="s">
        <v>38</v>
      </c>
      <c r="B44" s="14">
        <v>41.77159590043924</v>
      </c>
      <c r="C44" s="14">
        <v>0</v>
      </c>
      <c r="D44" s="13">
        <v>0</v>
      </c>
      <c r="E44" s="13">
        <v>0</v>
      </c>
      <c r="F44" s="13">
        <v>37.035139092240115</v>
      </c>
      <c r="G44" s="13">
        <v>21.193265007320644</v>
      </c>
      <c r="H44" s="12"/>
      <c r="I44" s="7"/>
      <c r="R44" s="15" t="s">
        <v>38</v>
      </c>
      <c r="S44" s="14" t="s">
        <v>30</v>
      </c>
      <c r="T44" s="14" t="s">
        <v>30</v>
      </c>
      <c r="U44" s="13" t="s">
        <v>30</v>
      </c>
      <c r="V44" s="13" t="s">
        <v>30</v>
      </c>
      <c r="W44" s="13" t="s">
        <v>30</v>
      </c>
      <c r="X44" s="13" t="s">
        <v>30</v>
      </c>
      <c r="Z44" s="11" t="s">
        <v>38</v>
      </c>
      <c r="AA44" s="14" t="s">
        <v>30</v>
      </c>
      <c r="AB44" s="14" t="s">
        <v>30</v>
      </c>
      <c r="AC44" s="13" t="s">
        <v>30</v>
      </c>
      <c r="AD44" s="13" t="s">
        <v>30</v>
      </c>
      <c r="AE44" s="13" t="s">
        <v>30</v>
      </c>
      <c r="AF44" s="13" t="s">
        <v>30</v>
      </c>
      <c r="AH44" s="11" t="s">
        <v>38</v>
      </c>
      <c r="AI44" s="14" t="s">
        <v>30</v>
      </c>
      <c r="AJ44" s="14" t="s">
        <v>30</v>
      </c>
      <c r="AK44" s="13" t="s">
        <v>30</v>
      </c>
      <c r="AL44" s="13" t="s">
        <v>30</v>
      </c>
      <c r="AM44" s="13" t="s">
        <v>30</v>
      </c>
      <c r="AN44" s="13" t="s">
        <v>30</v>
      </c>
      <c r="AP44" s="11" t="s">
        <v>38</v>
      </c>
      <c r="AQ44" s="14" t="s">
        <v>30</v>
      </c>
      <c r="AR44" s="14" t="s">
        <v>30</v>
      </c>
      <c r="AS44" s="13" t="s">
        <v>30</v>
      </c>
      <c r="AT44" s="13" t="s">
        <v>30</v>
      </c>
      <c r="AU44" s="13" t="s">
        <v>30</v>
      </c>
      <c r="AV44" s="13" t="s">
        <v>30</v>
      </c>
    </row>
    <row r="45" spans="1:48" ht="15">
      <c r="A45" s="11" t="s">
        <v>39</v>
      </c>
      <c r="B45" s="12">
        <v>13.483028720626633</v>
      </c>
      <c r="C45" s="12">
        <v>32.311227154046996</v>
      </c>
      <c r="D45" s="12">
        <v>9.30130548302872</v>
      </c>
      <c r="E45" s="6">
        <v>1.0402088772845952</v>
      </c>
      <c r="F45" s="6">
        <v>4.472062663185379</v>
      </c>
      <c r="G45" s="12">
        <v>39.392167101827674</v>
      </c>
      <c r="H45" s="12"/>
      <c r="I45" s="7"/>
      <c r="R45" s="11" t="s">
        <v>39</v>
      </c>
      <c r="S45" s="6">
        <v>64.21949051720881</v>
      </c>
      <c r="T45" s="6">
        <v>0</v>
      </c>
      <c r="U45" s="12">
        <v>18.84021765769914</v>
      </c>
      <c r="V45" s="12">
        <v>7.2135602073400005</v>
      </c>
      <c r="W45" s="12">
        <v>9.078206728025265</v>
      </c>
      <c r="X45" s="12">
        <v>0.6485248897267986</v>
      </c>
      <c r="Z45" s="11" t="s">
        <v>39</v>
      </c>
      <c r="AA45" s="6">
        <v>0.8639779559150464</v>
      </c>
      <c r="AB45" s="6">
        <v>36.66203832804946</v>
      </c>
      <c r="AC45" s="12">
        <v>7.560595426006675</v>
      </c>
      <c r="AD45" s="12">
        <v>1.4120224436896416</v>
      </c>
      <c r="AE45" s="12">
        <v>2.863110478258722</v>
      </c>
      <c r="AF45" s="12">
        <v>50.63825536808044</v>
      </c>
      <c r="AH45" s="11" t="s">
        <v>39</v>
      </c>
      <c r="AI45" s="6">
        <v>14.225846712869291</v>
      </c>
      <c r="AJ45" s="6">
        <v>46.72291532326874</v>
      </c>
      <c r="AK45" s="12">
        <v>9.32795786110639</v>
      </c>
      <c r="AL45" s="12">
        <v>0.7142473354381427</v>
      </c>
      <c r="AM45" s="12">
        <v>3.363188451758601</v>
      </c>
      <c r="AN45" s="12">
        <v>25.64584431555884</v>
      </c>
      <c r="AP45" s="11" t="s">
        <v>39</v>
      </c>
      <c r="AQ45" s="6">
        <v>16.41707572255266</v>
      </c>
      <c r="AR45" s="6">
        <v>0</v>
      </c>
      <c r="AS45" s="12">
        <v>37.41843794582416</v>
      </c>
      <c r="AT45" s="12">
        <v>0.0034379938409435386</v>
      </c>
      <c r="AU45" s="12">
        <v>19.006665634921443</v>
      </c>
      <c r="AV45" s="12">
        <v>27.1543827028608</v>
      </c>
    </row>
    <row r="46" spans="1:48" ht="15">
      <c r="A46" s="11" t="s">
        <v>40</v>
      </c>
      <c r="B46" s="12">
        <v>16.57266091572661</v>
      </c>
      <c r="C46" s="12">
        <v>32.39051094890511</v>
      </c>
      <c r="D46" s="12">
        <v>10.102853351028534</v>
      </c>
      <c r="E46" s="6">
        <v>3.9764432647644328</v>
      </c>
      <c r="F46" s="6">
        <v>3.347710683477107</v>
      </c>
      <c r="G46" s="12">
        <v>33.60982083609821</v>
      </c>
      <c r="H46" s="12"/>
      <c r="I46" s="7"/>
      <c r="J46" s="7"/>
      <c r="K46" s="7"/>
      <c r="L46" s="7"/>
      <c r="M46" s="7"/>
      <c r="N46" s="7"/>
      <c r="R46" s="11" t="s">
        <v>40</v>
      </c>
      <c r="S46" s="6">
        <v>70.81098530452425</v>
      </c>
      <c r="T46" s="6">
        <v>0</v>
      </c>
      <c r="U46" s="12">
        <v>9.137455686661458</v>
      </c>
      <c r="V46" s="12">
        <v>6.330927165284531</v>
      </c>
      <c r="W46" s="12">
        <v>13.720631843529754</v>
      </c>
      <c r="X46" s="12">
        <v>0</v>
      </c>
      <c r="Z46" s="11" t="s">
        <v>40</v>
      </c>
      <c r="AA46" s="6">
        <v>1.1947200380473322</v>
      </c>
      <c r="AB46" s="6">
        <v>38.83191925785174</v>
      </c>
      <c r="AC46" s="12">
        <v>9.241138386168233</v>
      </c>
      <c r="AD46" s="12">
        <v>5.042797420429199</v>
      </c>
      <c r="AE46" s="12">
        <v>1.2615064037253065</v>
      </c>
      <c r="AF46" s="12">
        <v>44.42791849377819</v>
      </c>
      <c r="AH46" s="11" t="s">
        <v>40</v>
      </c>
      <c r="AI46" s="6">
        <v>9.991348296555197</v>
      </c>
      <c r="AJ46" s="6">
        <v>53.94441123513028</v>
      </c>
      <c r="AK46" s="12">
        <v>12.399217434166403</v>
      </c>
      <c r="AL46" s="12">
        <v>2.6026179133471974</v>
      </c>
      <c r="AM46" s="12">
        <v>3.014291793144453</v>
      </c>
      <c r="AN46" s="12">
        <v>18.048113327656463</v>
      </c>
      <c r="AP46" s="11" t="s">
        <v>40</v>
      </c>
      <c r="AQ46" s="6">
        <v>17.555872495845023</v>
      </c>
      <c r="AR46" s="6">
        <v>0</v>
      </c>
      <c r="AS46" s="12">
        <v>38.506761754603595</v>
      </c>
      <c r="AT46" s="12">
        <v>0.7512740308536633</v>
      </c>
      <c r="AU46" s="12">
        <v>34.6867451634204</v>
      </c>
      <c r="AV46" s="12">
        <v>8.499346555277311</v>
      </c>
    </row>
    <row r="47" spans="1:48" ht="15">
      <c r="A47" s="11" t="s">
        <v>41</v>
      </c>
      <c r="B47" s="12">
        <v>15.410491419656786</v>
      </c>
      <c r="C47" s="12">
        <v>0</v>
      </c>
      <c r="D47" s="12">
        <v>45.17355694227769</v>
      </c>
      <c r="E47" s="6">
        <v>0.09750390015600624</v>
      </c>
      <c r="F47" s="6">
        <v>33.760725429017164</v>
      </c>
      <c r="G47" s="12">
        <v>5.562597503900156</v>
      </c>
      <c r="H47" s="12"/>
      <c r="I47" s="7"/>
      <c r="J47" s="7"/>
      <c r="K47" s="7"/>
      <c r="L47" s="7"/>
      <c r="M47" s="7"/>
      <c r="N47" s="7"/>
      <c r="R47" s="11" t="s">
        <v>41</v>
      </c>
      <c r="S47" s="6">
        <v>79.93172195990674</v>
      </c>
      <c r="T47" s="6">
        <v>0.2490846924370176</v>
      </c>
      <c r="U47" s="12">
        <v>7.069288018003429</v>
      </c>
      <c r="V47" s="12">
        <v>2.252616799837921</v>
      </c>
      <c r="W47" s="12">
        <v>10.49728852981488</v>
      </c>
      <c r="X47" s="12">
        <v>0</v>
      </c>
      <c r="Z47" s="11" t="s">
        <v>41</v>
      </c>
      <c r="AA47" s="6">
        <v>4.161610370031416</v>
      </c>
      <c r="AB47" s="6">
        <v>0</v>
      </c>
      <c r="AC47" s="12">
        <v>50.09952655844483</v>
      </c>
      <c r="AD47" s="12">
        <v>0.14303738760003853</v>
      </c>
      <c r="AE47" s="12">
        <v>39.334394993624834</v>
      </c>
      <c r="AF47" s="12">
        <v>6.261430690298877</v>
      </c>
      <c r="AH47" s="11" t="s">
        <v>41</v>
      </c>
      <c r="AI47" s="6">
        <v>3.9648728960662396</v>
      </c>
      <c r="AJ47" s="6">
        <v>0</v>
      </c>
      <c r="AK47" s="12">
        <v>55.54278998646372</v>
      </c>
      <c r="AL47" s="12">
        <v>0</v>
      </c>
      <c r="AM47" s="12">
        <v>32.85513169016013</v>
      </c>
      <c r="AN47" s="12">
        <v>7.637205427309915</v>
      </c>
      <c r="AP47" s="11" t="s">
        <v>41</v>
      </c>
      <c r="AQ47" s="6">
        <v>46.8628146047501</v>
      </c>
      <c r="AR47" s="6">
        <v>0</v>
      </c>
      <c r="AS47" s="12">
        <v>53.13718539524991</v>
      </c>
      <c r="AT47" s="12">
        <v>0</v>
      </c>
      <c r="AU47" s="12">
        <v>0</v>
      </c>
      <c r="AV47" s="12">
        <v>0</v>
      </c>
    </row>
    <row r="48" spans="1:48" ht="15">
      <c r="A48" s="11" t="s">
        <v>42</v>
      </c>
      <c r="B48" s="12">
        <v>15.298312041494839</v>
      </c>
      <c r="C48" s="12">
        <v>7.975419661942762</v>
      </c>
      <c r="D48" s="12">
        <v>45.69747097184666</v>
      </c>
      <c r="E48" s="6">
        <v>1.9606854252095887</v>
      </c>
      <c r="F48" s="6">
        <v>0.9671525059452917</v>
      </c>
      <c r="G48" s="12">
        <v>28.100959393560853</v>
      </c>
      <c r="H48" s="12"/>
      <c r="I48" s="7"/>
      <c r="J48" s="7"/>
      <c r="K48" s="7"/>
      <c r="L48" s="7"/>
      <c r="M48" s="7"/>
      <c r="N48" s="7"/>
      <c r="R48" s="11" t="s">
        <v>42</v>
      </c>
      <c r="S48" s="6">
        <v>73.96147968396393</v>
      </c>
      <c r="T48" s="6">
        <v>0.10622079933363432</v>
      </c>
      <c r="U48" s="12">
        <v>12.25687868999157</v>
      </c>
      <c r="V48" s="12">
        <v>4.438741188677501</v>
      </c>
      <c r="W48" s="12">
        <v>9.236679638033344</v>
      </c>
      <c r="X48" s="12">
        <v>0</v>
      </c>
      <c r="Z48" s="11" t="s">
        <v>42</v>
      </c>
      <c r="AA48" s="6">
        <v>0.7849527486832338</v>
      </c>
      <c r="AB48" s="6">
        <v>8.151905489307701</v>
      </c>
      <c r="AC48" s="12">
        <v>51.04864432232642</v>
      </c>
      <c r="AD48" s="12">
        <v>2.5896814137742084</v>
      </c>
      <c r="AE48" s="12">
        <v>0.16663222938767852</v>
      </c>
      <c r="AF48" s="12">
        <v>37.25818379652076</v>
      </c>
      <c r="AH48" s="11" t="s">
        <v>42</v>
      </c>
      <c r="AI48" s="6">
        <v>39.23023461661991</v>
      </c>
      <c r="AJ48" s="6">
        <v>15.90811341333525</v>
      </c>
      <c r="AK48" s="12">
        <v>39.26201147623993</v>
      </c>
      <c r="AL48" s="12">
        <v>0</v>
      </c>
      <c r="AM48" s="12">
        <v>1.1183496359041305</v>
      </c>
      <c r="AN48" s="12">
        <v>4.481290857900782</v>
      </c>
      <c r="AP48" s="11" t="s">
        <v>42</v>
      </c>
      <c r="AQ48" s="6">
        <v>12.924348660727519</v>
      </c>
      <c r="AR48" s="6">
        <v>0</v>
      </c>
      <c r="AS48" s="12">
        <v>70.96462927194855</v>
      </c>
      <c r="AT48" s="12">
        <v>0</v>
      </c>
      <c r="AU48" s="12">
        <v>15.931130299682913</v>
      </c>
      <c r="AV48" s="12">
        <v>0.17989176764100973</v>
      </c>
    </row>
    <row r="49" spans="1:48" ht="15">
      <c r="A49" s="11" t="s">
        <v>43</v>
      </c>
      <c r="B49" s="12">
        <v>69.49201741654572</v>
      </c>
      <c r="C49" s="12">
        <v>0</v>
      </c>
      <c r="D49" s="12">
        <v>0</v>
      </c>
      <c r="E49" s="6" t="s">
        <v>30</v>
      </c>
      <c r="F49" s="6">
        <v>23.86066763425254</v>
      </c>
      <c r="G49" s="12">
        <v>6.647314949201742</v>
      </c>
      <c r="H49" s="12"/>
      <c r="I49" s="7"/>
      <c r="J49" s="7"/>
      <c r="K49" s="7"/>
      <c r="L49" s="7"/>
      <c r="M49" s="7"/>
      <c r="N49" s="7"/>
      <c r="R49" s="11" t="s">
        <v>43</v>
      </c>
      <c r="S49" s="6">
        <v>15.954374653631852</v>
      </c>
      <c r="T49" s="6">
        <v>6.658633232330797</v>
      </c>
      <c r="U49" s="12">
        <v>24.606898939194764</v>
      </c>
      <c r="V49" s="12">
        <v>12.557689692519613</v>
      </c>
      <c r="W49" s="12">
        <v>39.13768923739929</v>
      </c>
      <c r="X49" s="12">
        <v>1.0847142449236706</v>
      </c>
      <c r="Z49" s="11" t="s">
        <v>43</v>
      </c>
      <c r="AA49" s="6">
        <v>34.465438009261035</v>
      </c>
      <c r="AB49" s="6">
        <v>0</v>
      </c>
      <c r="AC49" s="12">
        <v>0</v>
      </c>
      <c r="AD49" s="12">
        <v>0</v>
      </c>
      <c r="AE49" s="12">
        <v>56.86424879258284</v>
      </c>
      <c r="AF49" s="12">
        <v>8.670313198156125</v>
      </c>
      <c r="AH49" s="11" t="s">
        <v>43</v>
      </c>
      <c r="AI49" s="6">
        <v>79.03935988948074</v>
      </c>
      <c r="AJ49" s="6">
        <v>0</v>
      </c>
      <c r="AK49" s="12">
        <v>0</v>
      </c>
      <c r="AL49" s="12">
        <v>0</v>
      </c>
      <c r="AM49" s="12">
        <v>0</v>
      </c>
      <c r="AN49" s="12">
        <v>20.960640110519268</v>
      </c>
      <c r="AP49" s="11" t="s">
        <v>43</v>
      </c>
      <c r="AQ49" s="6">
        <v>7.460633631361939</v>
      </c>
      <c r="AR49" s="6">
        <v>0</v>
      </c>
      <c r="AS49" s="12">
        <v>0</v>
      </c>
      <c r="AT49" s="12">
        <v>0</v>
      </c>
      <c r="AU49" s="12">
        <v>92.53936636863807</v>
      </c>
      <c r="AV49" s="12">
        <v>0</v>
      </c>
    </row>
    <row r="50" spans="1:48" ht="15">
      <c r="A50" s="11" t="s">
        <v>44</v>
      </c>
      <c r="B50" s="12">
        <v>19.765635414015826</v>
      </c>
      <c r="C50" s="12">
        <v>2.975000302953188</v>
      </c>
      <c r="D50" s="12">
        <v>72.03645132754087</v>
      </c>
      <c r="E50" s="6">
        <v>0.009694502005550103</v>
      </c>
      <c r="F50" s="6">
        <v>0.37687376546576024</v>
      </c>
      <c r="G50" s="12">
        <v>4.836102325468668</v>
      </c>
      <c r="H50" s="12"/>
      <c r="I50" s="7"/>
      <c r="J50" s="7"/>
      <c r="K50" s="7"/>
      <c r="L50" s="7"/>
      <c r="M50" s="7"/>
      <c r="N50" s="7"/>
      <c r="R50" s="11" t="s">
        <v>44</v>
      </c>
      <c r="S50" s="6">
        <v>64.25941668758905</v>
      </c>
      <c r="T50" s="6">
        <v>0.17593270699017238</v>
      </c>
      <c r="U50" s="12">
        <v>16.256457330447326</v>
      </c>
      <c r="V50" s="12">
        <v>2.1748740046163277</v>
      </c>
      <c r="W50" s="12">
        <v>17.133319270357095</v>
      </c>
      <c r="X50" s="12">
        <v>0</v>
      </c>
      <c r="Z50" s="11" t="s">
        <v>44</v>
      </c>
      <c r="AA50" s="6">
        <v>1.7604033487480315</v>
      </c>
      <c r="AB50" s="6">
        <v>3.334787045987899</v>
      </c>
      <c r="AC50" s="12">
        <v>87.2257769736903</v>
      </c>
      <c r="AD50" s="12">
        <v>0.015086573324233956</v>
      </c>
      <c r="AE50" s="12">
        <v>0.586080183185176</v>
      </c>
      <c r="AF50" s="12">
        <v>7.0778658750643615</v>
      </c>
      <c r="AH50" s="11" t="s">
        <v>44</v>
      </c>
      <c r="AI50" s="6">
        <v>3.858983113865138</v>
      </c>
      <c r="AJ50" s="6">
        <v>5.118572112989965</v>
      </c>
      <c r="AK50" s="12">
        <v>89.6538207202442</v>
      </c>
      <c r="AL50" s="12">
        <v>0</v>
      </c>
      <c r="AM50" s="12">
        <v>0</v>
      </c>
      <c r="AN50" s="12">
        <v>1.3686240529007094</v>
      </c>
      <c r="AP50" s="11" t="s">
        <v>44</v>
      </c>
      <c r="AQ50" s="6">
        <v>32.09414281893555</v>
      </c>
      <c r="AR50" s="6">
        <v>0</v>
      </c>
      <c r="AS50" s="12">
        <v>64.89703129178925</v>
      </c>
      <c r="AT50" s="12">
        <v>0</v>
      </c>
      <c r="AU50" s="12">
        <v>0</v>
      </c>
      <c r="AV50" s="12">
        <v>3.0088258892752076</v>
      </c>
    </row>
    <row r="51" spans="1:48" ht="15">
      <c r="A51" s="11" t="s">
        <v>45</v>
      </c>
      <c r="B51" s="12">
        <v>24.21883557116688</v>
      </c>
      <c r="C51" s="12">
        <v>12.704473778633881</v>
      </c>
      <c r="D51" s="12">
        <v>19.071251864861292</v>
      </c>
      <c r="E51" s="6">
        <v>0.3081978358166676</v>
      </c>
      <c r="F51" s="6">
        <v>16.287273620002644</v>
      </c>
      <c r="G51" s="12">
        <v>27.40996732951863</v>
      </c>
      <c r="H51" s="12"/>
      <c r="I51" s="7"/>
      <c r="J51" s="7"/>
      <c r="K51" s="7"/>
      <c r="L51" s="7"/>
      <c r="M51" s="7"/>
      <c r="N51" s="7"/>
      <c r="R51" s="11" t="s">
        <v>45</v>
      </c>
      <c r="S51" s="6">
        <v>70.23228475339788</v>
      </c>
      <c r="T51" s="6">
        <v>0</v>
      </c>
      <c r="U51" s="12">
        <v>14.602453185142053</v>
      </c>
      <c r="V51" s="12">
        <v>2.711843171607056</v>
      </c>
      <c r="W51" s="12">
        <v>10.12909130528243</v>
      </c>
      <c r="X51" s="12">
        <v>2.3243275845705766</v>
      </c>
      <c r="Z51" s="11" t="s">
        <v>45</v>
      </c>
      <c r="AA51" s="6">
        <v>6.7702120980136895</v>
      </c>
      <c r="AB51" s="6">
        <v>14.888150812056663</v>
      </c>
      <c r="AC51" s="12">
        <v>22.473685452097982</v>
      </c>
      <c r="AD51" s="12">
        <v>0.4135001220123303</v>
      </c>
      <c r="AE51" s="12">
        <v>20.402223756277532</v>
      </c>
      <c r="AF51" s="12">
        <v>35.052227759541815</v>
      </c>
      <c r="AH51" s="11" t="s">
        <v>45</v>
      </c>
      <c r="AI51" s="6">
        <v>27.147682690961044</v>
      </c>
      <c r="AJ51" s="6">
        <v>13.203700946744283</v>
      </c>
      <c r="AK51" s="12">
        <v>18.222204977367216</v>
      </c>
      <c r="AL51" s="12">
        <v>0.09299488386694213</v>
      </c>
      <c r="AM51" s="12">
        <v>11.626204623149764</v>
      </c>
      <c r="AN51" s="12">
        <v>29.707211877910755</v>
      </c>
      <c r="AP51" s="11" t="s">
        <v>45</v>
      </c>
      <c r="AQ51" s="6">
        <v>89.82344419736137</v>
      </c>
      <c r="AR51" s="6">
        <v>0</v>
      </c>
      <c r="AS51" s="12">
        <v>5.3837099444659335</v>
      </c>
      <c r="AT51" s="12">
        <v>0.02731468960759297</v>
      </c>
      <c r="AU51" s="12">
        <v>0.24684735632681262</v>
      </c>
      <c r="AV51" s="12">
        <v>4.518683812238288</v>
      </c>
    </row>
    <row r="52" spans="1:48" ht="15">
      <c r="A52" s="11" t="s">
        <v>46</v>
      </c>
      <c r="B52" s="12">
        <v>12.58802497478089</v>
      </c>
      <c r="C52" s="12">
        <v>19.715659071501317</v>
      </c>
      <c r="D52" s="12">
        <v>17.556371060799222</v>
      </c>
      <c r="E52" s="6">
        <v>33.36191902307095</v>
      </c>
      <c r="F52" s="6">
        <v>2.979120754178389</v>
      </c>
      <c r="G52" s="12">
        <v>13.798905115669232</v>
      </c>
      <c r="H52" s="12"/>
      <c r="I52" s="7"/>
      <c r="J52" s="7"/>
      <c r="K52" s="7"/>
      <c r="L52" s="7"/>
      <c r="M52" s="7"/>
      <c r="N52" s="7"/>
      <c r="R52" s="11" t="s">
        <v>46</v>
      </c>
      <c r="S52" s="6">
        <v>66.39669140088293</v>
      </c>
      <c r="T52" s="6">
        <v>0</v>
      </c>
      <c r="U52" s="12">
        <v>15.772367478111754</v>
      </c>
      <c r="V52" s="12">
        <v>8.093798195937083</v>
      </c>
      <c r="W52" s="12">
        <v>9.737142925068225</v>
      </c>
      <c r="X52" s="12">
        <v>0</v>
      </c>
      <c r="Z52" s="11" t="s">
        <v>46</v>
      </c>
      <c r="AA52" s="6">
        <v>0.854754752521936</v>
      </c>
      <c r="AB52" s="6">
        <v>20.78666038221183</v>
      </c>
      <c r="AC52" s="12">
        <v>14.302241207715705</v>
      </c>
      <c r="AD52" s="12">
        <v>45.18809535133131</v>
      </c>
      <c r="AE52" s="12">
        <v>0.6800569268848462</v>
      </c>
      <c r="AF52" s="12">
        <v>18.188191379334377</v>
      </c>
      <c r="AH52" s="11" t="s">
        <v>46</v>
      </c>
      <c r="AI52" s="6">
        <v>5.759953854194493</v>
      </c>
      <c r="AJ52" s="6">
        <v>37.33814031061932</v>
      </c>
      <c r="AK52" s="12">
        <v>28.276575760281514</v>
      </c>
      <c r="AL52" s="12">
        <v>18.979715823588307</v>
      </c>
      <c r="AM52" s="12">
        <v>1.1172000490856766</v>
      </c>
      <c r="AN52" s="12">
        <v>8.52841420223069</v>
      </c>
      <c r="AP52" s="11" t="s">
        <v>46</v>
      </c>
      <c r="AQ52" s="6">
        <v>16.79094352923603</v>
      </c>
      <c r="AR52" s="6">
        <v>0</v>
      </c>
      <c r="AS52" s="12">
        <v>44.20853939925497</v>
      </c>
      <c r="AT52" s="12">
        <v>5.261887674587753</v>
      </c>
      <c r="AU52" s="12">
        <v>30.343127483231296</v>
      </c>
      <c r="AV52" s="12">
        <v>3.395501913689954</v>
      </c>
    </row>
    <row r="53" spans="1:48" ht="15">
      <c r="A53" s="11" t="s">
        <v>47</v>
      </c>
      <c r="B53" s="12">
        <v>42.94775983376472</v>
      </c>
      <c r="C53" s="12">
        <v>0.032809594983777474</v>
      </c>
      <c r="D53" s="12">
        <v>9.595895155116473</v>
      </c>
      <c r="E53" s="6">
        <v>0</v>
      </c>
      <c r="F53" s="6">
        <v>16.339178301921184</v>
      </c>
      <c r="G53" s="12">
        <v>31.084357114213844</v>
      </c>
      <c r="H53" s="12"/>
      <c r="I53" s="7"/>
      <c r="J53" s="7"/>
      <c r="K53" s="7"/>
      <c r="L53" s="7"/>
      <c r="M53" s="7"/>
      <c r="N53" s="7"/>
      <c r="R53" s="11" t="s">
        <v>47</v>
      </c>
      <c r="S53" s="6">
        <v>21.07676362533299</v>
      </c>
      <c r="T53" s="6">
        <v>0.6880253597425784</v>
      </c>
      <c r="U53" s="12">
        <v>18.82734045221688</v>
      </c>
      <c r="V53" s="12">
        <v>39.40831060236255</v>
      </c>
      <c r="W53" s="12">
        <v>19.999559960344996</v>
      </c>
      <c r="X53" s="12">
        <v>0</v>
      </c>
      <c r="Z53" s="11" t="s">
        <v>47</v>
      </c>
      <c r="AA53" s="6">
        <v>18.516379004759056</v>
      </c>
      <c r="AB53" s="6">
        <v>0</v>
      </c>
      <c r="AC53" s="12">
        <v>1.4264540689455738</v>
      </c>
      <c r="AD53" s="12">
        <v>0</v>
      </c>
      <c r="AE53" s="12">
        <v>7.8463840169218075</v>
      </c>
      <c r="AF53" s="12">
        <v>72.21078290937356</v>
      </c>
      <c r="AH53" s="11" t="s">
        <v>47</v>
      </c>
      <c r="AI53" s="6">
        <v>5.4755177777312944</v>
      </c>
      <c r="AJ53" s="6">
        <v>0</v>
      </c>
      <c r="AK53" s="12">
        <v>31.581011786396505</v>
      </c>
      <c r="AL53" s="12">
        <v>0</v>
      </c>
      <c r="AM53" s="12">
        <v>44.43721437628984</v>
      </c>
      <c r="AN53" s="12">
        <v>18.50625605958236</v>
      </c>
      <c r="AP53" s="11" t="s">
        <v>47</v>
      </c>
      <c r="AQ53" s="6">
        <v>44.29659091077238</v>
      </c>
      <c r="AR53" s="6">
        <v>0</v>
      </c>
      <c r="AS53" s="12">
        <v>8.573059592996566</v>
      </c>
      <c r="AT53" s="12">
        <v>0</v>
      </c>
      <c r="AU53" s="12">
        <v>16.16027852587568</v>
      </c>
      <c r="AV53" s="12">
        <v>30.970070970355373</v>
      </c>
    </row>
    <row r="54" spans="1:48" ht="15">
      <c r="A54" s="11" t="s">
        <v>48</v>
      </c>
      <c r="B54" s="12">
        <v>13.993003659227954</v>
      </c>
      <c r="C54" s="12">
        <v>10.842717620986447</v>
      </c>
      <c r="D54" s="12">
        <v>30.85218780600938</v>
      </c>
      <c r="E54" s="6">
        <v>0.7605138380662785</v>
      </c>
      <c r="F54" s="6">
        <v>3.3847858578570325</v>
      </c>
      <c r="G54" s="12">
        <v>40.16646910271607</v>
      </c>
      <c r="H54" s="12"/>
      <c r="I54" s="7"/>
      <c r="J54" s="7"/>
      <c r="K54" s="7"/>
      <c r="L54" s="7"/>
      <c r="M54" s="7"/>
      <c r="N54" s="7"/>
      <c r="R54" s="11" t="s">
        <v>48</v>
      </c>
      <c r="S54" s="6">
        <v>63.93719616143757</v>
      </c>
      <c r="T54" s="6">
        <v>0.31856100164609097</v>
      </c>
      <c r="U54" s="12">
        <v>13.273167259843174</v>
      </c>
      <c r="V54" s="12">
        <v>9.162304841636479</v>
      </c>
      <c r="W54" s="12">
        <v>13.308770735436687</v>
      </c>
      <c r="X54" s="12">
        <v>0</v>
      </c>
      <c r="Z54" s="11" t="s">
        <v>48</v>
      </c>
      <c r="AA54" s="6">
        <v>0.18875641684662314</v>
      </c>
      <c r="AB54" s="6">
        <v>17.072251822532486</v>
      </c>
      <c r="AC54" s="12">
        <v>28.311486534196163</v>
      </c>
      <c r="AD54" s="12">
        <v>0.5618924195153894</v>
      </c>
      <c r="AE54" s="12">
        <v>0.007280922545727088</v>
      </c>
      <c r="AF54" s="12">
        <v>53.85833188436361</v>
      </c>
      <c r="AH54" s="11" t="s">
        <v>48</v>
      </c>
      <c r="AI54" s="6">
        <v>2.031787089218137</v>
      </c>
      <c r="AJ54" s="6">
        <v>0</v>
      </c>
      <c r="AK54" s="12">
        <v>52.98395648619992</v>
      </c>
      <c r="AL54" s="12">
        <v>0.8971266282099319</v>
      </c>
      <c r="AM54" s="12">
        <v>5.341225255179541</v>
      </c>
      <c r="AN54" s="12">
        <v>38.74590454119246</v>
      </c>
      <c r="AP54" s="11" t="s">
        <v>48</v>
      </c>
      <c r="AQ54" s="6">
        <v>0.07415407901671427</v>
      </c>
      <c r="AR54" s="6">
        <v>0</v>
      </c>
      <c r="AS54" s="12">
        <v>63.17239157868184</v>
      </c>
      <c r="AT54" s="12">
        <v>0.46892485133914047</v>
      </c>
      <c r="AU54" s="12">
        <v>29.394441915253793</v>
      </c>
      <c r="AV54" s="12">
        <v>6.890087575708501</v>
      </c>
    </row>
    <row r="55" spans="1:48" ht="15">
      <c r="A55" s="11" t="s">
        <v>49</v>
      </c>
      <c r="B55" s="12">
        <v>24.42455775234131</v>
      </c>
      <c r="C55" s="12">
        <v>7.148803329864724</v>
      </c>
      <c r="D55" s="12">
        <v>10.016649323621229</v>
      </c>
      <c r="E55" s="6">
        <v>0</v>
      </c>
      <c r="F55" s="6">
        <v>12.53069719042664</v>
      </c>
      <c r="G55" s="12">
        <v>45.87721123829344</v>
      </c>
      <c r="H55" s="12"/>
      <c r="I55" s="7"/>
      <c r="J55" s="7"/>
      <c r="K55" s="7"/>
      <c r="L55" s="7"/>
      <c r="M55" s="7"/>
      <c r="N55" s="7"/>
      <c r="R55" s="11" t="s">
        <v>49</v>
      </c>
      <c r="S55" s="6">
        <v>65.00490678675892</v>
      </c>
      <c r="T55" s="6">
        <v>0.4466756647757475</v>
      </c>
      <c r="U55" s="12">
        <v>15.576999052627324</v>
      </c>
      <c r="V55" s="12">
        <v>4.006935522548323</v>
      </c>
      <c r="W55" s="12">
        <v>14.964482973289686</v>
      </c>
      <c r="X55" s="12">
        <v>0</v>
      </c>
      <c r="Z55" s="11" t="s">
        <v>49</v>
      </c>
      <c r="AA55" s="6">
        <v>3.963227286115479</v>
      </c>
      <c r="AB55" s="6">
        <v>9.21133890948279</v>
      </c>
      <c r="AC55" s="12">
        <v>11.771752397095755</v>
      </c>
      <c r="AD55" s="12">
        <v>0.013477053311959435</v>
      </c>
      <c r="AE55" s="12">
        <v>15.193831386542833</v>
      </c>
      <c r="AF55" s="12">
        <v>59.84637296745119</v>
      </c>
      <c r="AH55" s="11" t="s">
        <v>49</v>
      </c>
      <c r="AI55" s="6">
        <v>29.188234757547626</v>
      </c>
      <c r="AJ55" s="6">
        <v>7.478184746675938</v>
      </c>
      <c r="AK55" s="12">
        <v>12.097004255474438</v>
      </c>
      <c r="AL55" s="12">
        <v>0.021215178354989185</v>
      </c>
      <c r="AM55" s="12">
        <v>9.305245880954764</v>
      </c>
      <c r="AN55" s="12">
        <v>41.91011518099224</v>
      </c>
      <c r="AP55" s="11" t="s">
        <v>49</v>
      </c>
      <c r="AQ55" s="6">
        <v>47.516543117548686</v>
      </c>
      <c r="AR55" s="6">
        <v>0</v>
      </c>
      <c r="AS55" s="12">
        <v>12.085531941970661</v>
      </c>
      <c r="AT55" s="12">
        <v>0</v>
      </c>
      <c r="AU55" s="12">
        <v>28.657278800825793</v>
      </c>
      <c r="AV55" s="12">
        <v>11.740646139654867</v>
      </c>
    </row>
    <row r="56" spans="1:48" ht="15">
      <c r="A56" s="11" t="s">
        <v>50</v>
      </c>
      <c r="B56" s="14">
        <v>21.584773376936557</v>
      </c>
      <c r="C56" s="14">
        <v>22.08589678739898</v>
      </c>
      <c r="D56" s="13">
        <v>52.59796021597714</v>
      </c>
      <c r="E56" s="13">
        <v>1.466903504334835</v>
      </c>
      <c r="F56" s="13">
        <v>0.43289534049335954</v>
      </c>
      <c r="G56" s="13">
        <v>1.8315707748591326</v>
      </c>
      <c r="H56" s="12"/>
      <c r="I56" s="7"/>
      <c r="J56" s="7"/>
      <c r="K56" s="7"/>
      <c r="L56" s="7"/>
      <c r="M56" s="7"/>
      <c r="N56" s="7"/>
      <c r="R56" s="11" t="s">
        <v>50</v>
      </c>
      <c r="S56" s="14" t="s">
        <v>30</v>
      </c>
      <c r="T56" s="14" t="s">
        <v>30</v>
      </c>
      <c r="U56" s="13" t="s">
        <v>30</v>
      </c>
      <c r="V56" s="13" t="s">
        <v>30</v>
      </c>
      <c r="W56" s="13" t="s">
        <v>30</v>
      </c>
      <c r="X56" s="13" t="s">
        <v>30</v>
      </c>
      <c r="Z56" s="11" t="s">
        <v>50</v>
      </c>
      <c r="AA56" s="14" t="s">
        <v>30</v>
      </c>
      <c r="AB56" s="14" t="s">
        <v>30</v>
      </c>
      <c r="AC56" s="13" t="s">
        <v>30</v>
      </c>
      <c r="AD56" s="13" t="s">
        <v>30</v>
      </c>
      <c r="AE56" s="13" t="s">
        <v>30</v>
      </c>
      <c r="AF56" s="13" t="s">
        <v>30</v>
      </c>
      <c r="AH56" s="11" t="s">
        <v>50</v>
      </c>
      <c r="AI56" s="14" t="s">
        <v>30</v>
      </c>
      <c r="AJ56" s="14" t="s">
        <v>30</v>
      </c>
      <c r="AK56" s="13" t="s">
        <v>30</v>
      </c>
      <c r="AL56" s="13" t="s">
        <v>30</v>
      </c>
      <c r="AM56" s="13" t="s">
        <v>30</v>
      </c>
      <c r="AN56" s="13" t="s">
        <v>30</v>
      </c>
      <c r="AP56" s="11" t="s">
        <v>50</v>
      </c>
      <c r="AQ56" s="14" t="s">
        <v>30</v>
      </c>
      <c r="AR56" s="14" t="s">
        <v>30</v>
      </c>
      <c r="AS56" s="13" t="s">
        <v>30</v>
      </c>
      <c r="AT56" s="13" t="s">
        <v>30</v>
      </c>
      <c r="AU56" s="13" t="s">
        <v>30</v>
      </c>
      <c r="AV56" s="13" t="s">
        <v>30</v>
      </c>
    </row>
    <row r="57" spans="1:48" ht="15">
      <c r="A57" s="11" t="s">
        <v>51</v>
      </c>
      <c r="B57" s="12">
        <v>36.58283382682169</v>
      </c>
      <c r="C57" s="12">
        <v>31.83857514263017</v>
      </c>
      <c r="D57" s="12">
        <v>0.5064273849931393</v>
      </c>
      <c r="E57" s="6">
        <v>0.08530728677691919</v>
      </c>
      <c r="F57" s="6">
        <v>6.381346139958113</v>
      </c>
      <c r="G57" s="12">
        <v>24.605510218819962</v>
      </c>
      <c r="H57" s="12"/>
      <c r="I57" s="7"/>
      <c r="J57" s="7"/>
      <c r="K57" s="7"/>
      <c r="L57" s="7"/>
      <c r="M57" s="7"/>
      <c r="N57" s="7"/>
      <c r="R57" s="11" t="s">
        <v>51</v>
      </c>
      <c r="S57" s="6">
        <v>66.36594814758095</v>
      </c>
      <c r="T57" s="6">
        <v>0.1446393684145919</v>
      </c>
      <c r="U57" s="12">
        <v>15.130788884874438</v>
      </c>
      <c r="V57" s="12">
        <v>1.0283534061988913</v>
      </c>
      <c r="W57" s="12">
        <v>12.37397922594048</v>
      </c>
      <c r="X57" s="12">
        <v>4.95629096699065</v>
      </c>
      <c r="Z57" s="11" t="s">
        <v>51</v>
      </c>
      <c r="AA57" s="6">
        <v>25.58983567917597</v>
      </c>
      <c r="AB57" s="6">
        <v>34.49186065348155</v>
      </c>
      <c r="AC57" s="12">
        <v>0.5999530853012549</v>
      </c>
      <c r="AD57" s="12">
        <v>0.08798631698834163</v>
      </c>
      <c r="AE57" s="12">
        <v>7.749832759676378</v>
      </c>
      <c r="AF57" s="12">
        <v>31.4805315053765</v>
      </c>
      <c r="AH57" s="11" t="s">
        <v>51</v>
      </c>
      <c r="AI57" s="6">
        <v>27.50708166529608</v>
      </c>
      <c r="AJ57" s="6">
        <v>59.169643323587984</v>
      </c>
      <c r="AK57" s="12">
        <v>0.6632418168028242</v>
      </c>
      <c r="AL57" s="12">
        <v>0.178117572933552</v>
      </c>
      <c r="AM57" s="12">
        <v>7.568018760046898</v>
      </c>
      <c r="AN57" s="12">
        <v>4.913896861332665</v>
      </c>
      <c r="AP57" s="11" t="s">
        <v>51</v>
      </c>
      <c r="AQ57" s="6">
        <v>91.66047695055074</v>
      </c>
      <c r="AR57" s="6">
        <v>0</v>
      </c>
      <c r="AS57" s="12">
        <v>0.7901765254357823</v>
      </c>
      <c r="AT57" s="12">
        <v>0</v>
      </c>
      <c r="AU57" s="12">
        <v>7.5493465240134645</v>
      </c>
      <c r="AV57" s="12">
        <v>0</v>
      </c>
    </row>
    <row r="58" spans="1:48" ht="15">
      <c r="A58" s="11" t="s">
        <v>52</v>
      </c>
      <c r="B58" s="12">
        <v>51.299056715500654</v>
      </c>
      <c r="C58" s="12">
        <v>34.92745319586837</v>
      </c>
      <c r="D58" s="12">
        <v>0.4388337457068872</v>
      </c>
      <c r="E58" s="6">
        <v>0</v>
      </c>
      <c r="F58" s="6">
        <v>0.3021583194363979</v>
      </c>
      <c r="G58" s="12">
        <v>13.032498023487687</v>
      </c>
      <c r="H58" s="12"/>
      <c r="I58" s="7"/>
      <c r="J58" s="7"/>
      <c r="K58" s="7"/>
      <c r="L58" s="7"/>
      <c r="M58" s="7"/>
      <c r="N58" s="7"/>
      <c r="R58" s="11" t="s">
        <v>52</v>
      </c>
      <c r="S58" s="6">
        <v>55.31133359247274</v>
      </c>
      <c r="T58" s="6">
        <v>0</v>
      </c>
      <c r="U58" s="12">
        <v>15.156154763864011</v>
      </c>
      <c r="V58" s="12">
        <v>1.3656369610503214</v>
      </c>
      <c r="W58" s="12">
        <v>16.99741095391267</v>
      </c>
      <c r="X58" s="12">
        <v>11.169463728700244</v>
      </c>
      <c r="Z58" s="11" t="s">
        <v>52</v>
      </c>
      <c r="AA58" s="6">
        <v>31.126387538367446</v>
      </c>
      <c r="AB58" s="6">
        <v>49.01241321696566</v>
      </c>
      <c r="AC58" s="12">
        <v>0.5512138125266598</v>
      </c>
      <c r="AD58" s="12">
        <v>0</v>
      </c>
      <c r="AE58" s="12">
        <v>0.45398090007669867</v>
      </c>
      <c r="AF58" s="12">
        <v>18.856004532063526</v>
      </c>
      <c r="AH58" s="11" t="s">
        <v>52</v>
      </c>
      <c r="AI58" s="6">
        <v>30.29213057398082</v>
      </c>
      <c r="AJ58" s="6">
        <v>51.659376581412175</v>
      </c>
      <c r="AK58" s="12">
        <v>0.5038547955124854</v>
      </c>
      <c r="AL58" s="12">
        <v>0</v>
      </c>
      <c r="AM58" s="12">
        <v>0.3417466450770344</v>
      </c>
      <c r="AN58" s="12">
        <v>17.202891404017475</v>
      </c>
      <c r="AP58" s="11" t="s">
        <v>52</v>
      </c>
      <c r="AQ58" s="6">
        <v>98.24857564887107</v>
      </c>
      <c r="AR58" s="6">
        <v>0</v>
      </c>
      <c r="AS58" s="12">
        <v>1.75142435112893</v>
      </c>
      <c r="AT58" s="12">
        <v>0</v>
      </c>
      <c r="AU58" s="12">
        <v>0</v>
      </c>
      <c r="AV58" s="12">
        <v>0</v>
      </c>
    </row>
    <row r="59" spans="1:48" ht="12" thickBot="1">
      <c r="A59" s="11" t="s">
        <v>53</v>
      </c>
      <c r="B59" s="12">
        <v>24.396544906549035</v>
      </c>
      <c r="C59" s="12">
        <v>0.13645133633183157</v>
      </c>
      <c r="D59" s="12">
        <v>63.32095187046287</v>
      </c>
      <c r="E59" s="6">
        <v>1.4639960533302536</v>
      </c>
      <c r="F59" s="6">
        <v>6.285297525423006</v>
      </c>
      <c r="G59" s="12">
        <v>4.396821073007113</v>
      </c>
      <c r="H59" s="12"/>
      <c r="I59" s="7"/>
      <c r="J59" s="7"/>
      <c r="K59" s="7"/>
      <c r="L59" s="7"/>
      <c r="M59" s="7"/>
      <c r="N59" s="7"/>
      <c r="R59" s="11" t="s">
        <v>53</v>
      </c>
      <c r="S59" s="6">
        <v>61.357098468951854</v>
      </c>
      <c r="T59" s="6">
        <v>0</v>
      </c>
      <c r="U59" s="12">
        <v>18.303495829792272</v>
      </c>
      <c r="V59" s="12">
        <v>2.8193550055035326</v>
      </c>
      <c r="W59" s="12">
        <v>17.520050695752357</v>
      </c>
      <c r="X59" s="12">
        <v>0</v>
      </c>
      <c r="Z59" s="11" t="s">
        <v>53</v>
      </c>
      <c r="AA59" s="6">
        <v>6.8320084259911775</v>
      </c>
      <c r="AB59" s="6">
        <v>0.2206953695783279</v>
      </c>
      <c r="AC59" s="12">
        <v>75.95945727911972</v>
      </c>
      <c r="AD59" s="12">
        <v>2.2121950079184676</v>
      </c>
      <c r="AE59" s="12">
        <v>9.18308319045747</v>
      </c>
      <c r="AF59" s="12">
        <v>5.592560726934842</v>
      </c>
      <c r="AH59" s="11" t="s">
        <v>53</v>
      </c>
      <c r="AI59" s="6">
        <v>6.204505023735648</v>
      </c>
      <c r="AJ59" s="6">
        <v>0</v>
      </c>
      <c r="AK59" s="12">
        <v>79.94884523785606</v>
      </c>
      <c r="AL59" s="12">
        <v>0.46292621187810146</v>
      </c>
      <c r="AM59" s="12">
        <v>7.497441711771449</v>
      </c>
      <c r="AN59" s="12">
        <v>5.886281814758737</v>
      </c>
      <c r="AP59" s="11" t="s">
        <v>53</v>
      </c>
      <c r="AQ59" s="6">
        <v>48.270367986954604</v>
      </c>
      <c r="AR59" s="6">
        <v>0</v>
      </c>
      <c r="AS59" s="12">
        <v>51.7296320130454</v>
      </c>
      <c r="AT59" s="12">
        <v>0</v>
      </c>
      <c r="AU59" s="12">
        <v>0</v>
      </c>
      <c r="AV59" s="12">
        <v>0</v>
      </c>
    </row>
    <row r="60" spans="1:48" ht="12" thickBot="1">
      <c r="A60" s="16" t="s">
        <v>54</v>
      </c>
      <c r="B60" s="17">
        <v>78.07526418545847</v>
      </c>
      <c r="C60" s="17">
        <v>2.681853018343338</v>
      </c>
      <c r="D60" s="17">
        <v>0.08447221647264164</v>
      </c>
      <c r="E60" s="18">
        <v>0</v>
      </c>
      <c r="F60" s="18">
        <v>7.558305409018947</v>
      </c>
      <c r="G60" s="17">
        <v>11.599545752054464</v>
      </c>
      <c r="H60" s="17"/>
      <c r="I60" s="7"/>
      <c r="J60" s="7"/>
      <c r="K60" s="7"/>
      <c r="L60" s="7"/>
      <c r="M60" s="7"/>
      <c r="N60" s="7"/>
      <c r="R60" s="16" t="s">
        <v>54</v>
      </c>
      <c r="S60" s="18">
        <v>37.372085940626526</v>
      </c>
      <c r="T60" s="18">
        <v>0</v>
      </c>
      <c r="U60" s="17">
        <v>14.113965534642842</v>
      </c>
      <c r="V60" s="17">
        <v>0</v>
      </c>
      <c r="W60" s="17">
        <v>36.408216528878526</v>
      </c>
      <c r="X60" s="17">
        <v>12.105731995852103</v>
      </c>
      <c r="Z60" s="16" t="s">
        <v>54</v>
      </c>
      <c r="AA60" s="18">
        <v>55.35277505515852</v>
      </c>
      <c r="AB60" s="18">
        <v>6.084263724213964</v>
      </c>
      <c r="AC60" s="17">
        <v>0.21544478496742658</v>
      </c>
      <c r="AD60" s="17">
        <v>0</v>
      </c>
      <c r="AE60" s="17">
        <v>6.127768208197335</v>
      </c>
      <c r="AF60" s="17">
        <v>32.21974822746276</v>
      </c>
      <c r="AH60" s="16" t="s">
        <v>54</v>
      </c>
      <c r="AI60" s="18">
        <v>95.97240006310327</v>
      </c>
      <c r="AJ60" s="18">
        <v>4.027599936896732</v>
      </c>
      <c r="AK60" s="17">
        <v>0</v>
      </c>
      <c r="AL60" s="17">
        <v>0</v>
      </c>
      <c r="AM60" s="17">
        <v>0</v>
      </c>
      <c r="AN60" s="17">
        <v>0</v>
      </c>
      <c r="AP60" s="16" t="s">
        <v>54</v>
      </c>
      <c r="AQ60" s="18" t="s">
        <v>30</v>
      </c>
      <c r="AR60" s="18" t="s">
        <v>30</v>
      </c>
      <c r="AS60" s="17" t="s">
        <v>30</v>
      </c>
      <c r="AT60" s="17" t="s">
        <v>30</v>
      </c>
      <c r="AU60" s="17" t="s">
        <v>30</v>
      </c>
      <c r="AV60" s="17" t="s">
        <v>30</v>
      </c>
    </row>
    <row r="61" spans="1:48" ht="15">
      <c r="A61" s="11" t="s">
        <v>56</v>
      </c>
      <c r="B61" s="12">
        <v>50.55636414855158</v>
      </c>
      <c r="C61" s="12">
        <v>0</v>
      </c>
      <c r="D61" s="12">
        <v>0</v>
      </c>
      <c r="E61" s="6">
        <v>0</v>
      </c>
      <c r="F61" s="6">
        <v>18.87882060190619</v>
      </c>
      <c r="G61" s="12">
        <v>30.56481524954223</v>
      </c>
      <c r="H61" s="12"/>
      <c r="I61" s="7"/>
      <c r="J61" s="7"/>
      <c r="K61" s="7"/>
      <c r="L61" s="7"/>
      <c r="M61" s="7"/>
      <c r="N61" s="7"/>
      <c r="R61" s="11" t="s">
        <v>56</v>
      </c>
      <c r="S61" s="6">
        <v>32.228198281928414</v>
      </c>
      <c r="T61" s="6">
        <v>5.446694406712578</v>
      </c>
      <c r="U61" s="12">
        <v>21.24283319155655</v>
      </c>
      <c r="V61" s="12">
        <v>29.509385800743654</v>
      </c>
      <c r="W61" s="12">
        <v>11.572888319058809</v>
      </c>
      <c r="X61" s="12">
        <v>0</v>
      </c>
      <c r="Z61" s="11" t="s">
        <v>55</v>
      </c>
      <c r="AA61" s="6">
        <v>7.886845520047511</v>
      </c>
      <c r="AB61" s="6">
        <v>21.249378395435198</v>
      </c>
      <c r="AC61" s="12">
        <v>8.40876912063889</v>
      </c>
      <c r="AD61" s="12">
        <v>16.321123173402714</v>
      </c>
      <c r="AE61" s="12">
        <v>2.7433464277306436</v>
      </c>
      <c r="AF61" s="12">
        <v>43.39053736274504</v>
      </c>
      <c r="AH61" s="11" t="s">
        <v>55</v>
      </c>
      <c r="AI61" s="6">
        <v>94.68467566274768</v>
      </c>
      <c r="AJ61" s="6">
        <v>2.525108328582017</v>
      </c>
      <c r="AK61" s="12">
        <v>1.7715930478028834</v>
      </c>
      <c r="AL61" s="12">
        <v>0.5996845336254043</v>
      </c>
      <c r="AM61" s="12">
        <v>0</v>
      </c>
      <c r="AN61" s="12">
        <v>0.41893842724201646</v>
      </c>
      <c r="AP61" s="11" t="s">
        <v>55</v>
      </c>
      <c r="AQ61" s="6">
        <v>58.858867993399286</v>
      </c>
      <c r="AR61" s="6">
        <v>0</v>
      </c>
      <c r="AS61" s="12">
        <v>2.062993545948048</v>
      </c>
      <c r="AT61" s="12">
        <v>1.8163034067095636</v>
      </c>
      <c r="AU61" s="12">
        <v>6.680861742496254</v>
      </c>
      <c r="AV61" s="12">
        <v>30.580973311446847</v>
      </c>
    </row>
    <row r="62" spans="1:48" ht="12" thickBot="1">
      <c r="A62" s="11" t="s">
        <v>55</v>
      </c>
      <c r="B62" s="12">
        <v>40.53309194947103</v>
      </c>
      <c r="C62" s="12">
        <v>13.682100686165958</v>
      </c>
      <c r="D62" s="12">
        <v>5.676831190243351</v>
      </c>
      <c r="E62" s="6">
        <v>8.346331962079026</v>
      </c>
      <c r="F62" s="6">
        <v>2.2177142349128354</v>
      </c>
      <c r="G62" s="12">
        <v>29.544738182023906</v>
      </c>
      <c r="H62" s="12"/>
      <c r="I62" s="7"/>
      <c r="J62" s="7"/>
      <c r="K62" s="7"/>
      <c r="L62" s="7"/>
      <c r="M62" s="7"/>
      <c r="N62" s="7"/>
      <c r="R62" s="11" t="s">
        <v>55</v>
      </c>
      <c r="S62" s="6">
        <v>61.41845191214424</v>
      </c>
      <c r="T62" s="6">
        <v>0.4758496450942858</v>
      </c>
      <c r="U62" s="12">
        <v>13.79187905276065</v>
      </c>
      <c r="V62" s="12">
        <v>7.285810533213668</v>
      </c>
      <c r="W62" s="12">
        <v>17.028008856787135</v>
      </c>
      <c r="X62" s="12">
        <v>0</v>
      </c>
      <c r="Z62" s="11" t="s">
        <v>57</v>
      </c>
      <c r="AA62" s="6">
        <v>100</v>
      </c>
      <c r="AB62" s="6">
        <v>0</v>
      </c>
      <c r="AC62" s="12">
        <v>0</v>
      </c>
      <c r="AD62" s="12">
        <v>0</v>
      </c>
      <c r="AE62" s="12">
        <v>0</v>
      </c>
      <c r="AF62" s="12">
        <v>0</v>
      </c>
      <c r="AH62" s="11" t="s">
        <v>57</v>
      </c>
      <c r="AI62" s="6">
        <v>100</v>
      </c>
      <c r="AJ62" s="6">
        <v>0</v>
      </c>
      <c r="AK62" s="12">
        <v>0</v>
      </c>
      <c r="AL62" s="12">
        <v>0</v>
      </c>
      <c r="AM62" s="12">
        <v>0</v>
      </c>
      <c r="AN62" s="12">
        <v>0</v>
      </c>
      <c r="AP62" s="11" t="s">
        <v>57</v>
      </c>
      <c r="AQ62" s="6">
        <v>100</v>
      </c>
      <c r="AR62" s="6">
        <v>0</v>
      </c>
      <c r="AS62" s="12">
        <v>0</v>
      </c>
      <c r="AT62" s="12">
        <v>0</v>
      </c>
      <c r="AU62" s="12">
        <v>0</v>
      </c>
      <c r="AV62" s="12">
        <v>0</v>
      </c>
    </row>
    <row r="63" spans="1:48" ht="15">
      <c r="A63" s="19" t="s">
        <v>58</v>
      </c>
      <c r="B63" s="20">
        <v>33.10003043081337</v>
      </c>
      <c r="C63" s="20">
        <v>1.595444072512281</v>
      </c>
      <c r="D63" s="20">
        <v>0</v>
      </c>
      <c r="E63" s="21">
        <v>1.595444072512281</v>
      </c>
      <c r="F63" s="21">
        <v>2.3475198887101683</v>
      </c>
      <c r="G63" s="20">
        <v>61.361561535451905</v>
      </c>
      <c r="H63" s="20"/>
      <c r="I63" s="7"/>
      <c r="J63" s="7"/>
      <c r="K63" s="7"/>
      <c r="L63" s="7"/>
      <c r="M63" s="7"/>
      <c r="N63" s="7"/>
      <c r="R63" s="19" t="s">
        <v>57</v>
      </c>
      <c r="S63" s="21">
        <v>8.731552475237232</v>
      </c>
      <c r="T63" s="21">
        <v>0</v>
      </c>
      <c r="U63" s="20">
        <v>8.201363330630794</v>
      </c>
      <c r="V63" s="20">
        <v>8.10195286601709</v>
      </c>
      <c r="W63" s="20">
        <v>10.007320104446467</v>
      </c>
      <c r="X63" s="20">
        <v>64.95781122366841</v>
      </c>
      <c r="Z63" s="19" t="s">
        <v>56</v>
      </c>
      <c r="AA63" s="21">
        <v>42.50239091278548</v>
      </c>
      <c r="AB63" s="21">
        <v>0</v>
      </c>
      <c r="AC63" s="20">
        <v>0</v>
      </c>
      <c r="AD63" s="20">
        <v>0</v>
      </c>
      <c r="AE63" s="20">
        <v>16.509817801956387</v>
      </c>
      <c r="AF63" s="20">
        <v>40.98779128525813</v>
      </c>
      <c r="AH63" s="19" t="s">
        <v>56</v>
      </c>
      <c r="AI63" s="21">
        <v>49.55818626918028</v>
      </c>
      <c r="AJ63" s="21">
        <v>0</v>
      </c>
      <c r="AK63" s="20">
        <v>0</v>
      </c>
      <c r="AL63" s="20">
        <v>0</v>
      </c>
      <c r="AM63" s="20">
        <v>15.323016314474675</v>
      </c>
      <c r="AN63" s="20">
        <v>35.11879741634504</v>
      </c>
      <c r="AP63" s="19" t="s">
        <v>56</v>
      </c>
      <c r="AQ63" s="21">
        <v>32.58589298386559</v>
      </c>
      <c r="AR63" s="21">
        <v>0</v>
      </c>
      <c r="AS63" s="20">
        <v>0</v>
      </c>
      <c r="AT63" s="20">
        <v>0.22652176348441255</v>
      </c>
      <c r="AU63" s="20">
        <v>32.34823351826713</v>
      </c>
      <c r="AV63" s="20">
        <v>34.839351734382866</v>
      </c>
    </row>
    <row r="64" spans="1:48" ht="12" thickBot="1">
      <c r="A64" s="11" t="s">
        <v>60</v>
      </c>
      <c r="B64" s="12">
        <v>11.38796925519351</v>
      </c>
      <c r="C64" s="12">
        <v>9.964957116028732</v>
      </c>
      <c r="D64" s="12">
        <v>17.24845598342723</v>
      </c>
      <c r="E64" s="6">
        <v>2.350390118293934</v>
      </c>
      <c r="F64" s="6">
        <v>5.618477861028828</v>
      </c>
      <c r="G64" s="12">
        <v>53.42974966602776</v>
      </c>
      <c r="H64" s="12"/>
      <c r="I64" s="7"/>
      <c r="J64" s="7"/>
      <c r="K64" s="7"/>
      <c r="L64" s="7"/>
      <c r="M64" s="7"/>
      <c r="N64" s="7"/>
      <c r="R64" s="22" t="s">
        <v>59</v>
      </c>
      <c r="S64" s="6">
        <v>69.3306411274967</v>
      </c>
      <c r="T64" s="6">
        <v>0.060069157817655316</v>
      </c>
      <c r="U64" s="23">
        <v>10.118209244626971</v>
      </c>
      <c r="V64" s="23">
        <v>11.948522738044067</v>
      </c>
      <c r="W64" s="23">
        <v>8.542557732014586</v>
      </c>
      <c r="X64" s="23">
        <v>0</v>
      </c>
      <c r="Z64" s="22" t="s">
        <v>59</v>
      </c>
      <c r="AA64" s="6">
        <v>0.5129742549780771</v>
      </c>
      <c r="AB64" s="6">
        <v>12.585174077054152</v>
      </c>
      <c r="AC64" s="23">
        <v>14.512957087086143</v>
      </c>
      <c r="AD64" s="23">
        <v>2.8541030169506785</v>
      </c>
      <c r="AE64" s="23">
        <v>0</v>
      </c>
      <c r="AF64" s="23">
        <v>69.53479156393095</v>
      </c>
      <c r="AH64" s="22" t="s">
        <v>59</v>
      </c>
      <c r="AI64" s="6">
        <v>9.867281414436553</v>
      </c>
      <c r="AJ64" s="6">
        <v>12.674367637426155</v>
      </c>
      <c r="AK64" s="23">
        <v>15.577973815196122</v>
      </c>
      <c r="AL64" s="23">
        <v>3.740356363666872</v>
      </c>
      <c r="AM64" s="23">
        <v>13.432234265267551</v>
      </c>
      <c r="AN64" s="23">
        <v>44.70778650400675</v>
      </c>
      <c r="AP64" s="22" t="s">
        <v>59</v>
      </c>
      <c r="AQ64" s="6">
        <v>12.395185550740848</v>
      </c>
      <c r="AR64" s="6">
        <v>0</v>
      </c>
      <c r="AS64" s="23">
        <v>47.57635042960492</v>
      </c>
      <c r="AT64" s="23">
        <v>0.022977769014749076</v>
      </c>
      <c r="AU64" s="23">
        <v>32.247842621847745</v>
      </c>
      <c r="AV64" s="23">
        <v>7.757643628791737</v>
      </c>
    </row>
    <row r="65" spans="1:48" ht="12" thickBot="1">
      <c r="A65" s="19"/>
      <c r="B65" s="20"/>
      <c r="C65" s="20"/>
      <c r="D65" s="20"/>
      <c r="E65" s="21"/>
      <c r="F65" s="21"/>
      <c r="G65" s="20"/>
      <c r="H65" s="20"/>
      <c r="I65" s="7"/>
      <c r="J65" s="7"/>
      <c r="K65" s="7"/>
      <c r="L65" s="7"/>
      <c r="M65" s="7"/>
      <c r="N65" s="7"/>
      <c r="R65" s="24" t="s">
        <v>61</v>
      </c>
      <c r="S65" s="25">
        <v>58.39859019861407</v>
      </c>
      <c r="T65" s="25">
        <v>0.3300314723688682</v>
      </c>
      <c r="U65" s="26">
        <v>11.564357530967753</v>
      </c>
      <c r="V65" s="26">
        <v>17.521355485268813</v>
      </c>
      <c r="W65" s="26">
        <v>12.18566531278048</v>
      </c>
      <c r="X65" s="26">
        <v>0</v>
      </c>
      <c r="Z65" s="24" t="s">
        <v>61</v>
      </c>
      <c r="AA65" s="25">
        <v>1.6662719025772714</v>
      </c>
      <c r="AB65" s="25">
        <v>0</v>
      </c>
      <c r="AC65" s="26">
        <v>52.60443171656431</v>
      </c>
      <c r="AD65" s="26">
        <v>0.1242252774715467</v>
      </c>
      <c r="AE65" s="26">
        <v>0</v>
      </c>
      <c r="AF65" s="26">
        <v>45.60507110338688</v>
      </c>
      <c r="AH65" s="24" t="s">
        <v>61</v>
      </c>
      <c r="AI65" s="25">
        <v>8.648966015965314</v>
      </c>
      <c r="AJ65" s="25">
        <v>0</v>
      </c>
      <c r="AK65" s="26">
        <v>80.43584283503343</v>
      </c>
      <c r="AL65" s="26">
        <v>0.08338698035575068</v>
      </c>
      <c r="AM65" s="26">
        <v>0</v>
      </c>
      <c r="AN65" s="26">
        <v>10.83180416864552</v>
      </c>
      <c r="AP65" s="24" t="s">
        <v>61</v>
      </c>
      <c r="AQ65" s="25">
        <v>8.434602168985332</v>
      </c>
      <c r="AR65" s="25">
        <v>0</v>
      </c>
      <c r="AS65" s="26">
        <v>68.95130565632654</v>
      </c>
      <c r="AT65" s="26">
        <v>0.05503665826952947</v>
      </c>
      <c r="AU65" s="26">
        <v>6.636826744748861</v>
      </c>
      <c r="AV65" s="26">
        <v>15.922228771669753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showGridLines="0" workbookViewId="0" topLeftCell="A1"/>
  </sheetViews>
  <sheetFormatPr defaultColWidth="9.140625" defaultRowHeight="15"/>
  <cols>
    <col min="1" max="1" width="8.7109375" style="237" customWidth="1"/>
    <col min="2" max="2" width="22.28125" style="237" customWidth="1"/>
    <col min="3" max="3" width="15.57421875" style="237" hidden="1" customWidth="1"/>
    <col min="4" max="4" width="15.57421875" style="237" customWidth="1"/>
    <col min="5" max="5" width="15.57421875" style="237" hidden="1" customWidth="1"/>
    <col min="6" max="6" width="15.57421875" style="237" customWidth="1"/>
    <col min="7" max="7" width="15.57421875" style="237" hidden="1" customWidth="1"/>
    <col min="8" max="8" width="15.57421875" style="237" customWidth="1"/>
    <col min="9" max="9" width="15.57421875" style="237" hidden="1" customWidth="1"/>
    <col min="10" max="10" width="15.57421875" style="237" customWidth="1"/>
    <col min="11" max="11" width="15.57421875" style="237" hidden="1" customWidth="1"/>
    <col min="12" max="12" width="15.57421875" style="237" customWidth="1"/>
    <col min="13" max="13" width="15.57421875" style="237" hidden="1" customWidth="1"/>
    <col min="14" max="14" width="15.57421875" style="237" customWidth="1"/>
    <col min="15" max="16" width="12.28125" style="237" hidden="1" customWidth="1"/>
    <col min="17" max="16384" width="8.7109375" style="237" customWidth="1"/>
  </cols>
  <sheetData>
    <row r="1" spans="2:14" ht="15.5">
      <c r="B1" s="235" t="s">
        <v>142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2:14" ht="15">
      <c r="B2" s="238" t="s">
        <v>73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2:14" ht="15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2:16" ht="34.5">
      <c r="B4" s="287"/>
      <c r="C4" s="288" t="s">
        <v>105</v>
      </c>
      <c r="D4" s="288" t="s">
        <v>105</v>
      </c>
      <c r="E4" s="288" t="s">
        <v>106</v>
      </c>
      <c r="F4" s="288" t="s">
        <v>106</v>
      </c>
      <c r="G4" s="288" t="s">
        <v>107</v>
      </c>
      <c r="H4" s="288" t="s">
        <v>107</v>
      </c>
      <c r="I4" s="288" t="s">
        <v>108</v>
      </c>
      <c r="J4" s="288" t="s">
        <v>108</v>
      </c>
      <c r="K4" s="288" t="s">
        <v>109</v>
      </c>
      <c r="L4" s="288" t="s">
        <v>109</v>
      </c>
      <c r="M4" s="288" t="s">
        <v>110</v>
      </c>
      <c r="N4" s="288" t="s">
        <v>110</v>
      </c>
      <c r="O4" s="246" t="s">
        <v>31</v>
      </c>
      <c r="P4" s="239" t="s">
        <v>31</v>
      </c>
    </row>
    <row r="5" spans="2:16" ht="15">
      <c r="B5" s="289" t="s">
        <v>81</v>
      </c>
      <c r="C5" s="290">
        <f>'[2]Sheet 8'!K12</f>
        <v>7052993.319</v>
      </c>
      <c r="D5" s="300">
        <f>100*C5/O6</f>
        <v>64.38819309055535</v>
      </c>
      <c r="E5" s="300">
        <f>'[2]Sheet 15'!K12</f>
        <v>49816.158</v>
      </c>
      <c r="F5" s="300">
        <f>100*E5/O6</f>
        <v>0.45478171540199275</v>
      </c>
      <c r="G5" s="300">
        <f>'[2]Sheet 22'!K12</f>
        <v>1584677.322</v>
      </c>
      <c r="H5" s="300">
        <f>100*G5/O6</f>
        <v>14.466837664554458</v>
      </c>
      <c r="I5" s="300">
        <f>'[2]Sheet 29'!K12</f>
        <v>651819.674</v>
      </c>
      <c r="J5" s="300">
        <f>100*I5/O6</f>
        <v>5.950592766999166</v>
      </c>
      <c r="K5" s="300">
        <f>'[2]Sheet 36'!K12</f>
        <v>1492921.097</v>
      </c>
      <c r="L5" s="300">
        <f>100*K5/O6</f>
        <v>13.629176650946963</v>
      </c>
      <c r="M5" s="300">
        <f>'[2]Sheet 43'!K12</f>
        <v>121633.659</v>
      </c>
      <c r="N5" s="300">
        <f>100*M5/O6</f>
        <v>1.1104181115420628</v>
      </c>
      <c r="O5" s="247"/>
      <c r="P5" s="240" t="e">
        <f>#REF!+#REF!+#REF!+#REF!+#REF!+#REF!</f>
        <v>#REF!</v>
      </c>
    </row>
    <row r="6" spans="2:16" ht="15">
      <c r="B6" s="297" t="s">
        <v>148</v>
      </c>
      <c r="C6" s="298">
        <f>'[2]Sheet 8'!K13</f>
        <v>5448900.902</v>
      </c>
      <c r="D6" s="301">
        <f aca="true" t="shared" si="0" ref="D6:D33">100*C6/O7</f>
        <v>64.5401690373918</v>
      </c>
      <c r="E6" s="301">
        <f>'[2]Sheet 15'!K13</f>
        <v>47053.267</v>
      </c>
      <c r="F6" s="301">
        <f>100*E6/O7</f>
        <v>0.5573281402175756</v>
      </c>
      <c r="G6" s="301">
        <f>'[2]Sheet 22'!K13</f>
        <v>1188116.176</v>
      </c>
      <c r="H6" s="301">
        <f aca="true" t="shared" si="1" ref="H6:H33">100*G6/O7</f>
        <v>14.072786459917813</v>
      </c>
      <c r="I6" s="301">
        <f>'[2]Sheet 29'!K13</f>
        <v>487190.455</v>
      </c>
      <c r="J6" s="301">
        <f aca="true" t="shared" si="2" ref="J6:J34">100*I6/O7</f>
        <v>5.770586561330682</v>
      </c>
      <c r="K6" s="301">
        <f>'[2]Sheet 36'!K13</f>
        <v>1195616.459</v>
      </c>
      <c r="L6" s="301">
        <f aca="true" t="shared" si="3" ref="L6:L34">100*K6/O7</f>
        <v>14.161624473556602</v>
      </c>
      <c r="M6" s="301">
        <f>'[2]Sheet 43'!K13</f>
        <v>75773.237</v>
      </c>
      <c r="N6" s="301">
        <f aca="true" t="shared" si="4" ref="N6:N34">100*M6/O7</f>
        <v>0.8975053157408939</v>
      </c>
      <c r="O6" s="248">
        <f>'[2]Sheet 1'!K12</f>
        <v>10953861.229</v>
      </c>
      <c r="P6" s="241">
        <f aca="true" t="shared" si="5" ref="P6:P35">N5+L5+J5+H5+F5+D5</f>
        <v>99.99999999999999</v>
      </c>
    </row>
    <row r="7" spans="2:16" ht="15" customHeight="1">
      <c r="B7" s="299" t="s">
        <v>22</v>
      </c>
      <c r="C7" s="308">
        <f>'[2]Sheet 8'!K14</f>
        <v>267290.434</v>
      </c>
      <c r="D7" s="307">
        <f t="shared" si="0"/>
        <v>74.43266253310657</v>
      </c>
      <c r="E7" s="307">
        <f>'[2]Sheet 15'!K14</f>
        <v>328.68</v>
      </c>
      <c r="F7" s="307">
        <f>100*E7/O8</f>
        <v>0.09152788281746538</v>
      </c>
      <c r="G7" s="307">
        <f>'[2]Sheet 22'!K14</f>
        <v>39027.265</v>
      </c>
      <c r="H7" s="307">
        <f t="shared" si="1"/>
        <v>10.867965612772812</v>
      </c>
      <c r="I7" s="307">
        <f>'[2]Sheet 29'!K14</f>
        <v>5723.64</v>
      </c>
      <c r="J7" s="307">
        <f t="shared" si="2"/>
        <v>1.593868355876103</v>
      </c>
      <c r="K7" s="307">
        <f>'[2]Sheet 36'!K14</f>
        <v>44204.04</v>
      </c>
      <c r="L7" s="307">
        <f t="shared" si="3"/>
        <v>12.309547867769723</v>
      </c>
      <c r="M7" s="307">
        <f>'[2]Sheet 43'!K14</f>
        <v>2529.626</v>
      </c>
      <c r="N7" s="307">
        <f t="shared" si="4"/>
        <v>0.7044277476573375</v>
      </c>
      <c r="O7" s="248">
        <f>'[2]Sheet 1'!K13</f>
        <v>8442650.497</v>
      </c>
      <c r="P7" s="241">
        <f t="shared" si="5"/>
        <v>99.99999998815537</v>
      </c>
    </row>
    <row r="8" spans="2:16" ht="15">
      <c r="B8" s="292" t="s">
        <v>23</v>
      </c>
      <c r="C8" s="309">
        <f>'[2]Sheet 8'!K15</f>
        <v>53488.787</v>
      </c>
      <c r="D8" s="252">
        <f t="shared" si="0"/>
        <v>53.174581587872154</v>
      </c>
      <c r="E8" s="252">
        <f>'[2]Sheet 15'!K15</f>
        <v>474.3</v>
      </c>
      <c r="F8" s="252">
        <f aca="true" t="shared" si="6" ref="F8:F34">100*E8/O9</f>
        <v>0.47151385293384507</v>
      </c>
      <c r="G8" s="252">
        <f>'[2]Sheet 22'!K15</f>
        <v>17470.246</v>
      </c>
      <c r="H8" s="252">
        <f t="shared" si="1"/>
        <v>17.367621765047637</v>
      </c>
      <c r="I8" s="252">
        <f>'[2]Sheet 29'!K15</f>
        <v>8503.937</v>
      </c>
      <c r="J8" s="252">
        <f t="shared" si="2"/>
        <v>8.45398292215198</v>
      </c>
      <c r="K8" s="252">
        <f>'[2]Sheet 36'!K15</f>
        <v>20653.625</v>
      </c>
      <c r="L8" s="252">
        <f t="shared" si="3"/>
        <v>20.53230086612015</v>
      </c>
      <c r="M8" s="252">
        <f>'[2]Sheet 43'!K15</f>
        <v>0</v>
      </c>
      <c r="N8" s="252" t="s">
        <v>30</v>
      </c>
      <c r="O8" s="248">
        <f>'[2]Sheet 1'!K14</f>
        <v>359103.685</v>
      </c>
      <c r="P8" s="241">
        <f t="shared" si="5"/>
        <v>100</v>
      </c>
    </row>
    <row r="9" spans="2:16" ht="15">
      <c r="B9" s="292" t="s">
        <v>71</v>
      </c>
      <c r="C9" s="309">
        <f>'[2]Sheet 8'!K16</f>
        <v>230125.745</v>
      </c>
      <c r="D9" s="252">
        <f t="shared" si="0"/>
        <v>69.43010544975581</v>
      </c>
      <c r="E9" s="252">
        <f>'[2]Sheet 15'!K16</f>
        <v>279.086</v>
      </c>
      <c r="F9" s="252">
        <f t="shared" si="6"/>
        <v>0.08420166291933374</v>
      </c>
      <c r="G9" s="252">
        <f>'[2]Sheet 22'!K16</f>
        <v>50380.045</v>
      </c>
      <c r="H9" s="252">
        <f t="shared" si="1"/>
        <v>15.19991531983283</v>
      </c>
      <c r="I9" s="252">
        <f>'[2]Sheet 29'!K16</f>
        <v>21697.416</v>
      </c>
      <c r="J9" s="252">
        <f t="shared" si="2"/>
        <v>6.546220549409711</v>
      </c>
      <c r="K9" s="252">
        <f>'[2]Sheet 36'!K16</f>
        <v>22714.945</v>
      </c>
      <c r="L9" s="252">
        <f t="shared" si="3"/>
        <v>6.853214213974206</v>
      </c>
      <c r="M9" s="252">
        <f>'[2]Sheet 43'!K16</f>
        <v>6252.273</v>
      </c>
      <c r="N9" s="252">
        <f t="shared" si="4"/>
        <v>1.8863425024030283</v>
      </c>
      <c r="O9" s="248">
        <f>'[2]Sheet 1'!K15</f>
        <v>100590.894</v>
      </c>
      <c r="P9" s="241" t="e">
        <f t="shared" si="5"/>
        <v>#VALUE!</v>
      </c>
    </row>
    <row r="10" spans="2:16" ht="15">
      <c r="B10" s="292" t="s">
        <v>26</v>
      </c>
      <c r="C10" s="309">
        <f>'[2]Sheet 8'!K17</f>
        <v>113713.719</v>
      </c>
      <c r="D10" s="252">
        <f t="shared" si="0"/>
        <v>60.114965596184774</v>
      </c>
      <c r="E10" s="252"/>
      <c r="F10" s="252" t="s">
        <v>30</v>
      </c>
      <c r="G10" s="252">
        <f>'[2]Sheet 22'!K17</f>
        <v>41378.404</v>
      </c>
      <c r="H10" s="252">
        <f t="shared" si="1"/>
        <v>21.87476897915048</v>
      </c>
      <c r="I10" s="252">
        <f>'[2]Sheet 29'!K17</f>
        <v>3304.44</v>
      </c>
      <c r="J10" s="252">
        <f t="shared" si="2"/>
        <v>1.74689825169342</v>
      </c>
      <c r="K10" s="252">
        <f>'[2]Sheet 36'!K17</f>
        <v>29889.331</v>
      </c>
      <c r="L10" s="252">
        <f t="shared" si="3"/>
        <v>15.801049517674986</v>
      </c>
      <c r="M10" s="252">
        <f>'[2]Sheet 43'!K17</f>
        <v>874.522</v>
      </c>
      <c r="N10" s="252">
        <f t="shared" si="4"/>
        <v>0.4623176552963386</v>
      </c>
      <c r="O10" s="248">
        <f>'[2]Sheet 1'!K16</f>
        <v>331449.511</v>
      </c>
      <c r="P10" s="241">
        <f t="shared" si="5"/>
        <v>99.99999969829491</v>
      </c>
    </row>
    <row r="11" spans="2:16" ht="15">
      <c r="B11" s="296" t="s">
        <v>28</v>
      </c>
      <c r="C11" s="309">
        <f>'[2]Sheet 8'!K18</f>
        <v>1622147.247</v>
      </c>
      <c r="D11" s="252">
        <f t="shared" si="0"/>
        <v>65.94644361983052</v>
      </c>
      <c r="E11" s="252">
        <f>'[2]Sheet 15'!K18</f>
        <v>5022.076</v>
      </c>
      <c r="F11" s="252">
        <f t="shared" si="6"/>
        <v>0.2041664543098682</v>
      </c>
      <c r="G11" s="252">
        <f>'[2]Sheet 22'!K18</f>
        <v>410731.796</v>
      </c>
      <c r="H11" s="252">
        <f t="shared" si="1"/>
        <v>16.69780673602791</v>
      </c>
      <c r="I11" s="252">
        <f>'[2]Sheet 29'!K18</f>
        <v>157307.51</v>
      </c>
      <c r="J11" s="252">
        <f t="shared" si="2"/>
        <v>6.395147455557052</v>
      </c>
      <c r="K11" s="252">
        <f>'[2]Sheet 36'!K18</f>
        <v>237020.137</v>
      </c>
      <c r="L11" s="252">
        <f t="shared" si="3"/>
        <v>9.635768349847593</v>
      </c>
      <c r="M11" s="252">
        <f>'[2]Sheet 43'!K18</f>
        <v>27566.12</v>
      </c>
      <c r="N11" s="252">
        <f t="shared" si="4"/>
        <v>1.120667425080852</v>
      </c>
      <c r="O11" s="248">
        <f>'[2]Sheet 1'!K17</f>
        <v>189160.416</v>
      </c>
      <c r="P11" s="241" t="e">
        <f t="shared" si="5"/>
        <v>#VALUE!</v>
      </c>
    </row>
    <row r="12" spans="2:16" ht="15">
      <c r="B12" s="292" t="s">
        <v>29</v>
      </c>
      <c r="C12" s="309">
        <f>'[2]Sheet 8'!K19</f>
        <v>28695.179</v>
      </c>
      <c r="D12" s="252">
        <f t="shared" si="0"/>
        <v>71.05334320917882</v>
      </c>
      <c r="E12" s="252"/>
      <c r="F12" s="252" t="s">
        <v>30</v>
      </c>
      <c r="G12" s="252">
        <f>'[2]Sheet 22'!K19</f>
        <v>4681.95</v>
      </c>
      <c r="H12" s="252">
        <f t="shared" si="1"/>
        <v>11.593173899985597</v>
      </c>
      <c r="I12" s="252">
        <f>'[2]Sheet 29'!K19</f>
        <v>1980.413</v>
      </c>
      <c r="J12" s="252">
        <f t="shared" si="2"/>
        <v>4.903784171721649</v>
      </c>
      <c r="K12" s="252">
        <f>'[2]Sheet 36'!K19</f>
        <v>5027.861</v>
      </c>
      <c r="L12" s="252">
        <f t="shared" si="3"/>
        <v>12.449698719113933</v>
      </c>
      <c r="M12" s="252" t="str">
        <f>'[2]Sheet 43'!K19</f>
        <v>:</v>
      </c>
      <c r="N12" s="252" t="s">
        <v>30</v>
      </c>
      <c r="O12" s="248">
        <f>'[2]Sheet 1'!K18</f>
        <v>2459794.885</v>
      </c>
      <c r="P12" s="241">
        <f t="shared" si="5"/>
        <v>100.00000004065379</v>
      </c>
    </row>
    <row r="13" spans="2:16" ht="15">
      <c r="B13" s="292" t="s">
        <v>32</v>
      </c>
      <c r="C13" s="309">
        <f>'[2]Sheet 8'!K20</f>
        <v>77344.204</v>
      </c>
      <c r="D13" s="252">
        <f t="shared" si="0"/>
        <v>60.254780040366946</v>
      </c>
      <c r="E13" s="252"/>
      <c r="F13" s="252" t="s">
        <v>30</v>
      </c>
      <c r="G13" s="252">
        <f>'[2]Sheet 22'!K20</f>
        <v>25385.566</v>
      </c>
      <c r="H13" s="252">
        <f t="shared" si="1"/>
        <v>19.77655230028895</v>
      </c>
      <c r="I13" s="252">
        <f>'[2]Sheet 29'!K20</f>
        <v>2870.302</v>
      </c>
      <c r="J13" s="252">
        <f t="shared" si="2"/>
        <v>2.236100531326502</v>
      </c>
      <c r="K13" s="252">
        <f>'[2]Sheet 36'!K20</f>
        <v>21588.048</v>
      </c>
      <c r="L13" s="252">
        <f t="shared" si="3"/>
        <v>16.818106806566703</v>
      </c>
      <c r="M13" s="252">
        <f>'[2]Sheet 43'!K20</f>
        <v>1173.82</v>
      </c>
      <c r="N13" s="252">
        <f t="shared" si="4"/>
        <v>0.9144611004980222</v>
      </c>
      <c r="O13" s="248">
        <f>'[2]Sheet 1'!K19</f>
        <v>40385.403</v>
      </c>
      <c r="P13" s="241" t="e">
        <f t="shared" si="5"/>
        <v>#VALUE!</v>
      </c>
    </row>
    <row r="14" spans="2:16" ht="15">
      <c r="B14" s="292" t="s">
        <v>33</v>
      </c>
      <c r="C14" s="309">
        <f>'[2]Sheet 8'!K21</f>
        <v>93162.1</v>
      </c>
      <c r="D14" s="252">
        <f t="shared" si="0"/>
        <v>53.22282841329769</v>
      </c>
      <c r="E14" s="252">
        <f>'[2]Sheet 15'!K21</f>
        <v>7144.51</v>
      </c>
      <c r="F14" s="252">
        <f t="shared" si="6"/>
        <v>4.081606466868925</v>
      </c>
      <c r="G14" s="252">
        <f>'[2]Sheet 22'!K21</f>
        <v>24517.939</v>
      </c>
      <c r="H14" s="252">
        <f t="shared" si="1"/>
        <v>14.00691977150257</v>
      </c>
      <c r="I14" s="252">
        <f>'[2]Sheet 29'!K21</f>
        <v>15809.566</v>
      </c>
      <c r="J14" s="252">
        <f t="shared" si="2"/>
        <v>9.03188977606457</v>
      </c>
      <c r="K14" s="252">
        <f>'[2]Sheet 36'!K21</f>
        <v>34407.504</v>
      </c>
      <c r="L14" s="252">
        <f t="shared" si="3"/>
        <v>19.656756143558958</v>
      </c>
      <c r="M14" s="252">
        <f>'[2]Sheet 43'!K21</f>
        <v>0</v>
      </c>
      <c r="N14" s="252">
        <f t="shared" si="4"/>
        <v>0</v>
      </c>
      <c r="O14" s="248">
        <f>'[2]Sheet 1'!K20</f>
        <v>128361.939</v>
      </c>
      <c r="P14" s="241" t="e">
        <f t="shared" si="5"/>
        <v>#VALUE!</v>
      </c>
    </row>
    <row r="15" spans="2:16" ht="15">
      <c r="B15" s="292" t="s">
        <v>34</v>
      </c>
      <c r="C15" s="309">
        <f>'[2]Sheet 8'!K22</f>
        <v>244513.99</v>
      </c>
      <c r="D15" s="252">
        <f t="shared" si="0"/>
        <v>39.6140868388081</v>
      </c>
      <c r="E15" s="252">
        <f>'[2]Sheet 15'!K22</f>
        <v>6147.03</v>
      </c>
      <c r="F15" s="252">
        <f t="shared" si="6"/>
        <v>0.995889765737979</v>
      </c>
      <c r="G15" s="252">
        <f>'[2]Sheet 22'!K22</f>
        <v>120298.516</v>
      </c>
      <c r="H15" s="252">
        <f t="shared" si="1"/>
        <v>19.489747230429415</v>
      </c>
      <c r="I15" s="252">
        <f>'[2]Sheet 29'!K22</f>
        <v>48092.72</v>
      </c>
      <c r="J15" s="252">
        <f t="shared" si="2"/>
        <v>7.79157538754524</v>
      </c>
      <c r="K15" s="252">
        <f>'[2]Sheet 36'!K22</f>
        <v>193663.866</v>
      </c>
      <c r="L15" s="252">
        <f t="shared" si="3"/>
        <v>31.375780196721244</v>
      </c>
      <c r="M15" s="252">
        <f>'[2]Sheet 43'!K22</f>
        <v>4523.879</v>
      </c>
      <c r="N15" s="252">
        <f t="shared" si="4"/>
        <v>0.7329205807580185</v>
      </c>
      <c r="O15" s="248">
        <f>'[2]Sheet 1'!K21</f>
        <v>175041.618</v>
      </c>
      <c r="P15" s="241">
        <f t="shared" si="5"/>
        <v>100.00000057129272</v>
      </c>
    </row>
    <row r="16" spans="2:16" ht="15">
      <c r="B16" s="292" t="s">
        <v>35</v>
      </c>
      <c r="C16" s="309">
        <f>'[2]Sheet 8'!K23</f>
        <v>1214960.974</v>
      </c>
      <c r="D16" s="252">
        <f t="shared" si="0"/>
        <v>68.74657480760959</v>
      </c>
      <c r="E16" s="252">
        <f>'[2]Sheet 15'!K23</f>
        <v>10075.12</v>
      </c>
      <c r="F16" s="252">
        <f t="shared" si="6"/>
        <v>0.5700841472259863</v>
      </c>
      <c r="G16" s="252">
        <f>'[2]Sheet 22'!K23</f>
        <v>181228.379</v>
      </c>
      <c r="H16" s="252">
        <f t="shared" si="1"/>
        <v>10.254510705119426</v>
      </c>
      <c r="I16" s="252">
        <f>'[2]Sheet 29'!K23</f>
        <v>85504.262</v>
      </c>
      <c r="J16" s="252">
        <f t="shared" si="2"/>
        <v>4.838118482604407</v>
      </c>
      <c r="K16" s="252">
        <f>'[2]Sheet 36'!K23</f>
        <v>275535.276</v>
      </c>
      <c r="L16" s="252">
        <f t="shared" si="3"/>
        <v>15.590711857440583</v>
      </c>
      <c r="M16" s="252">
        <f>'[2]Sheet 43'!K23</f>
        <v>0</v>
      </c>
      <c r="N16" s="252">
        <f t="shared" si="4"/>
        <v>0</v>
      </c>
      <c r="O16" s="248">
        <f>'[2]Sheet 1'!K22</f>
        <v>617240.001</v>
      </c>
      <c r="P16" s="241">
        <f t="shared" si="5"/>
        <v>100</v>
      </c>
    </row>
    <row r="17" spans="2:16" ht="15">
      <c r="B17" s="292" t="s">
        <v>36</v>
      </c>
      <c r="C17" s="309">
        <f>'[2]Sheet 8'!K24</f>
        <v>70088.377</v>
      </c>
      <c r="D17" s="252">
        <f t="shared" si="0"/>
        <v>68.77668660281647</v>
      </c>
      <c r="E17" s="252">
        <f>'[2]Sheet 15'!K24</f>
        <v>1977.139</v>
      </c>
      <c r="F17" s="252">
        <f t="shared" si="6"/>
        <v>1.9401372266503754</v>
      </c>
      <c r="G17" s="252">
        <f>'[2]Sheet 22'!K24</f>
        <v>9897.363</v>
      </c>
      <c r="H17" s="252">
        <f t="shared" si="1"/>
        <v>9.712135768892342</v>
      </c>
      <c r="I17" s="252">
        <f>'[2]Sheet 29'!K24</f>
        <v>6425.647</v>
      </c>
      <c r="J17" s="252">
        <f t="shared" si="2"/>
        <v>6.305392261249363</v>
      </c>
      <c r="K17" s="252">
        <f>'[2]Sheet 36'!K24</f>
        <v>13518.647</v>
      </c>
      <c r="L17" s="252">
        <f t="shared" si="3"/>
        <v>13.265648140391455</v>
      </c>
      <c r="M17" s="252">
        <f>'[2]Sheet 43'!K24</f>
        <v>0</v>
      </c>
      <c r="N17" s="252">
        <f t="shared" si="4"/>
        <v>0</v>
      </c>
      <c r="O17" s="248">
        <f>'[2]Sheet 1'!K23</f>
        <v>1767304.011</v>
      </c>
      <c r="P17" s="241">
        <f t="shared" si="5"/>
        <v>100</v>
      </c>
    </row>
    <row r="18" spans="2:16" ht="15">
      <c r="B18" s="292" t="s">
        <v>37</v>
      </c>
      <c r="C18" s="309">
        <f>'[2]Sheet 8'!K25</f>
        <v>897401.712</v>
      </c>
      <c r="D18" s="252">
        <f t="shared" si="0"/>
        <v>66.92584230115474</v>
      </c>
      <c r="E18" s="252">
        <f>'[2]Sheet 15'!K25</f>
        <v>10470.691</v>
      </c>
      <c r="F18" s="252">
        <f t="shared" si="6"/>
        <v>0.7808763960215404</v>
      </c>
      <c r="G18" s="252">
        <f>'[2]Sheet 22'!K25</f>
        <v>153130.808</v>
      </c>
      <c r="H18" s="252">
        <f t="shared" si="1"/>
        <v>11.420089989371899</v>
      </c>
      <c r="I18" s="252">
        <f>'[2]Sheet 29'!K25</f>
        <v>86391.979</v>
      </c>
      <c r="J18" s="252">
        <f t="shared" si="2"/>
        <v>6.442884925807532</v>
      </c>
      <c r="K18" s="252">
        <f>'[2]Sheet 36'!K25</f>
        <v>176868.616</v>
      </c>
      <c r="L18" s="252">
        <f t="shared" si="3"/>
        <v>13.190392824255605</v>
      </c>
      <c r="M18" s="252">
        <f>'[2]Sheet 43'!K25</f>
        <v>16625.873</v>
      </c>
      <c r="N18" s="252">
        <f t="shared" si="4"/>
        <v>1.239913563388685</v>
      </c>
      <c r="O18" s="248">
        <f>'[2]Sheet 1'!K24</f>
        <v>101907.173</v>
      </c>
      <c r="P18" s="241">
        <f t="shared" si="5"/>
        <v>100</v>
      </c>
    </row>
    <row r="19" spans="2:16" ht="15">
      <c r="B19" s="292" t="s">
        <v>38</v>
      </c>
      <c r="C19" s="309">
        <f>'[2]Sheet 8'!K26</f>
        <v>5187.599</v>
      </c>
      <c r="D19" s="252">
        <f t="shared" si="0"/>
        <v>34.92623316368878</v>
      </c>
      <c r="E19" s="252">
        <f>'[2]Sheet 15'!K26</f>
        <v>1570.241</v>
      </c>
      <c r="F19" s="252">
        <f t="shared" si="6"/>
        <v>10.571866346875275</v>
      </c>
      <c r="G19" s="252">
        <f>'[2]Sheet 22'!K26</f>
        <v>3491.775</v>
      </c>
      <c r="H19" s="252">
        <f t="shared" si="1"/>
        <v>23.508861769219127</v>
      </c>
      <c r="I19" s="252">
        <f>'[2]Sheet 29'!K26</f>
        <v>1204.224</v>
      </c>
      <c r="J19" s="252">
        <f t="shared" si="2"/>
        <v>8.107605889605182</v>
      </c>
      <c r="K19" s="252">
        <f>'[2]Sheet 36'!K26</f>
        <v>3140.482</v>
      </c>
      <c r="L19" s="252">
        <f t="shared" si="3"/>
        <v>21.14373269375055</v>
      </c>
      <c r="M19" s="252">
        <f>'[2]Sheet 43'!K26</f>
        <v>258.696</v>
      </c>
      <c r="N19" s="252">
        <f t="shared" si="4"/>
        <v>1.7417068695004438</v>
      </c>
      <c r="O19" s="248">
        <f>'[2]Sheet 1'!K25</f>
        <v>1340889.679</v>
      </c>
      <c r="P19" s="241">
        <f t="shared" si="5"/>
        <v>100</v>
      </c>
    </row>
    <row r="20" spans="2:16" ht="15">
      <c r="B20" s="292" t="s">
        <v>39</v>
      </c>
      <c r="C20" s="309">
        <f>'[2]Sheet 8'!K27</f>
        <v>32438.584</v>
      </c>
      <c r="D20" s="252">
        <f t="shared" si="0"/>
        <v>64.48946251054362</v>
      </c>
      <c r="E20" s="252"/>
      <c r="F20" s="252" t="s">
        <v>30</v>
      </c>
      <c r="G20" s="252">
        <f>'[2]Sheet 22'!K27</f>
        <v>9658.25</v>
      </c>
      <c r="H20" s="252">
        <f t="shared" si="1"/>
        <v>19.201064734898967</v>
      </c>
      <c r="I20" s="252">
        <f>'[2]Sheet 29'!K27</f>
        <v>3547.854</v>
      </c>
      <c r="J20" s="252">
        <f t="shared" si="2"/>
        <v>7.053304100015037</v>
      </c>
      <c r="K20" s="252">
        <f>'[2]Sheet 36'!K27</f>
        <v>4375.559</v>
      </c>
      <c r="L20" s="252">
        <f t="shared" si="3"/>
        <v>8.698821381758579</v>
      </c>
      <c r="M20" s="252">
        <f>'[2]Sheet 43'!K27</f>
        <v>280.349</v>
      </c>
      <c r="N20" s="252">
        <f t="shared" si="4"/>
        <v>0.5573472727838056</v>
      </c>
      <c r="O20" s="248">
        <f>'[2]Sheet 1'!K26</f>
        <v>14853.016</v>
      </c>
      <c r="P20" s="241">
        <f t="shared" si="5"/>
        <v>100.00000673263935</v>
      </c>
    </row>
    <row r="21" spans="2:16" ht="15">
      <c r="B21" s="292" t="s">
        <v>40</v>
      </c>
      <c r="C21" s="309">
        <f>'[2]Sheet 8'!K28</f>
        <v>46326.918</v>
      </c>
      <c r="D21" s="252">
        <f t="shared" si="0"/>
        <v>67.90022402995044</v>
      </c>
      <c r="E21" s="252"/>
      <c r="F21" s="252" t="s">
        <v>30</v>
      </c>
      <c r="G21" s="252">
        <f>'[2]Sheet 22'!K28</f>
        <v>8001.131</v>
      </c>
      <c r="H21" s="252">
        <f t="shared" si="1"/>
        <v>11.727060871888376</v>
      </c>
      <c r="I21" s="252">
        <f>'[2]Sheet 29'!K28</f>
        <v>4103.203</v>
      </c>
      <c r="J21" s="252">
        <f t="shared" si="2"/>
        <v>6.013963694722035</v>
      </c>
      <c r="K21" s="252">
        <f>'[2]Sheet 36'!K28</f>
        <v>9796.68</v>
      </c>
      <c r="L21" s="252">
        <f t="shared" si="3"/>
        <v>14.358752869114557</v>
      </c>
      <c r="M21" s="252">
        <f>'[2]Sheet 43'!K28</f>
        <v>0</v>
      </c>
      <c r="N21" s="252">
        <f t="shared" si="4"/>
        <v>0</v>
      </c>
      <c r="O21" s="248">
        <f>'[2]Sheet 1'!K27</f>
        <v>50300.596</v>
      </c>
      <c r="P21" s="241" t="e">
        <f t="shared" si="5"/>
        <v>#VALUE!</v>
      </c>
    </row>
    <row r="22" spans="2:16" ht="15">
      <c r="B22" s="292" t="s">
        <v>41</v>
      </c>
      <c r="C22" s="309">
        <f>'[2]Sheet 8'!K29</f>
        <v>16148.624</v>
      </c>
      <c r="D22" s="252">
        <f>100*C22/O23</f>
        <v>80.33124963344189</v>
      </c>
      <c r="E22" s="252">
        <f>'[2]Sheet 15'!K29</f>
        <v>98.536</v>
      </c>
      <c r="F22" s="252">
        <f t="shared" si="6"/>
        <v>0.4901668410807528</v>
      </c>
      <c r="G22" s="252">
        <f>'[2]Sheet 22'!K29</f>
        <v>1645.947</v>
      </c>
      <c r="H22" s="252">
        <f t="shared" si="1"/>
        <v>8.187755151176644</v>
      </c>
      <c r="I22" s="252">
        <f>'[2]Sheet 29'!K29</f>
        <v>683.883</v>
      </c>
      <c r="J22" s="252">
        <f t="shared" si="2"/>
        <v>3.4019725763053956</v>
      </c>
      <c r="K22" s="252">
        <f>'[2]Sheet 36'!K29</f>
        <v>1525.554</v>
      </c>
      <c r="L22" s="252">
        <f t="shared" si="3"/>
        <v>7.588860772490327</v>
      </c>
      <c r="M22" s="252">
        <f>'[2]Sheet 43'!K29</f>
        <v>0</v>
      </c>
      <c r="N22" s="252">
        <f t="shared" si="4"/>
        <v>0</v>
      </c>
      <c r="O22" s="248">
        <f>'[2]Sheet 1'!K28</f>
        <v>68227.931</v>
      </c>
      <c r="P22" s="241" t="e">
        <f t="shared" si="5"/>
        <v>#VALUE!</v>
      </c>
    </row>
    <row r="23" spans="2:16" ht="15">
      <c r="B23" s="292" t="s">
        <v>42</v>
      </c>
      <c r="C23" s="309">
        <f>'[2]Sheet 8'!K30</f>
        <v>195633.98</v>
      </c>
      <c r="D23" s="252">
        <f t="shared" si="0"/>
        <v>72.7594802794486</v>
      </c>
      <c r="E23" s="252">
        <f>'[2]Sheet 15'!K30</f>
        <v>844.718</v>
      </c>
      <c r="F23" s="252">
        <f t="shared" si="6"/>
        <v>0.3141644547777194</v>
      </c>
      <c r="G23" s="252">
        <f>'[2]Sheet 22'!K30</f>
        <v>31944.84</v>
      </c>
      <c r="H23" s="252">
        <f t="shared" si="1"/>
        <v>11.880809029239915</v>
      </c>
      <c r="I23" s="252">
        <f>'[2]Sheet 29'!K30</f>
        <v>13011.573</v>
      </c>
      <c r="J23" s="252">
        <f t="shared" si="2"/>
        <v>4.839217037337306</v>
      </c>
      <c r="K23" s="252">
        <f>'[2]Sheet 36'!K30</f>
        <v>27442.537</v>
      </c>
      <c r="L23" s="252">
        <f t="shared" si="3"/>
        <v>10.2063288272801</v>
      </c>
      <c r="M23" s="252" t="str">
        <f>'[2]Sheet 43'!K30</f>
        <v>:</v>
      </c>
      <c r="N23" s="252" t="s">
        <v>30</v>
      </c>
      <c r="O23" s="248">
        <f>'[2]Sheet 1'!K29</f>
        <v>20102.543</v>
      </c>
      <c r="P23" s="241">
        <f t="shared" si="5"/>
        <v>100.000004974495</v>
      </c>
    </row>
    <row r="24" spans="2:16" ht="15">
      <c r="B24" s="292" t="s">
        <v>43</v>
      </c>
      <c r="C24" s="309">
        <f>'[2]Sheet 8'!K31</f>
        <v>1118.81</v>
      </c>
      <c r="D24" s="252">
        <f t="shared" si="0"/>
        <v>22.499157897912088</v>
      </c>
      <c r="E24" s="252">
        <f>'[2]Sheet 15'!K31</f>
        <v>845.028</v>
      </c>
      <c r="F24" s="252">
        <f t="shared" si="6"/>
        <v>16.993429089976722</v>
      </c>
      <c r="G24" s="252">
        <f>'[2]Sheet 22'!K31</f>
        <v>1128.716</v>
      </c>
      <c r="H24" s="252">
        <f t="shared" si="1"/>
        <v>22.69836657332321</v>
      </c>
      <c r="I24" s="252">
        <f>'[2]Sheet 29'!K31</f>
        <v>560.153</v>
      </c>
      <c r="J24" s="252">
        <f t="shared" si="2"/>
        <v>11.264621154609944</v>
      </c>
      <c r="K24" s="252">
        <f>'[2]Sheet 36'!K31</f>
        <v>1284.329</v>
      </c>
      <c r="L24" s="252">
        <f t="shared" si="3"/>
        <v>25.827728536451705</v>
      </c>
      <c r="M24" s="252">
        <f>'[2]Sheet 43'!K31</f>
        <v>35.64</v>
      </c>
      <c r="N24" s="252">
        <f t="shared" si="4"/>
        <v>0.7167168576269312</v>
      </c>
      <c r="O24" s="248">
        <f>'[2]Sheet 1'!K30</f>
        <v>268877.649</v>
      </c>
      <c r="P24" s="241" t="e">
        <f t="shared" si="5"/>
        <v>#VALUE!</v>
      </c>
    </row>
    <row r="25" spans="2:16" ht="15">
      <c r="B25" s="292" t="s">
        <v>44</v>
      </c>
      <c r="C25" s="309">
        <f>'[2]Sheet 8'!K32</f>
        <v>279031.865</v>
      </c>
      <c r="D25" s="252">
        <f t="shared" si="0"/>
        <v>65.85348093266305</v>
      </c>
      <c r="E25" s="252">
        <f>'[2]Sheet 15'!K32</f>
        <v>1133.856</v>
      </c>
      <c r="F25" s="252">
        <f t="shared" si="6"/>
        <v>0.26759798375137406</v>
      </c>
      <c r="G25" s="252">
        <f>'[2]Sheet 22'!K32</f>
        <v>68167.047</v>
      </c>
      <c r="H25" s="252">
        <f t="shared" si="1"/>
        <v>16.087902110572376</v>
      </c>
      <c r="I25" s="252">
        <f>'[2]Sheet 29'!K32</f>
        <v>8228.85</v>
      </c>
      <c r="J25" s="252">
        <f t="shared" si="2"/>
        <v>1.9420664251831752</v>
      </c>
      <c r="K25" s="252">
        <f>'[2]Sheet 36'!K32</f>
        <v>66884.579</v>
      </c>
      <c r="L25" s="252">
        <f t="shared" si="3"/>
        <v>15.785230650505437</v>
      </c>
      <c r="M25" s="252">
        <f>'[2]Sheet 43'!K32</f>
        <v>270</v>
      </c>
      <c r="N25" s="252">
        <f t="shared" si="4"/>
        <v>0.06372189732459059</v>
      </c>
      <c r="O25" s="248">
        <f>'[2]Sheet 1'!K31</f>
        <v>4972.675</v>
      </c>
      <c r="P25" s="241">
        <f t="shared" si="5"/>
        <v>100.00002010990059</v>
      </c>
    </row>
    <row r="26" spans="2:16" ht="15">
      <c r="B26" s="292" t="s">
        <v>45</v>
      </c>
      <c r="C26" s="309">
        <f>'[2]Sheet 8'!K33</f>
        <v>223626.44</v>
      </c>
      <c r="D26" s="252">
        <f t="shared" si="0"/>
        <v>69.5505571944224</v>
      </c>
      <c r="E26" s="252">
        <f>'[2]Sheet 15'!K33</f>
        <v>24.968</v>
      </c>
      <c r="F26" s="252">
        <f t="shared" si="6"/>
        <v>0.007765353291991494</v>
      </c>
      <c r="G26" s="252">
        <f>'[2]Sheet 22'!K33</f>
        <v>47540.831</v>
      </c>
      <c r="H26" s="252">
        <f t="shared" si="1"/>
        <v>14.785779738459679</v>
      </c>
      <c r="I26" s="252">
        <f>'[2]Sheet 29'!K33</f>
        <v>8366.664</v>
      </c>
      <c r="J26" s="252">
        <f t="shared" si="2"/>
        <v>2.602134805967107</v>
      </c>
      <c r="K26" s="252">
        <f>'[2]Sheet 36'!K33</f>
        <v>32297.413</v>
      </c>
      <c r="L26" s="252">
        <f t="shared" si="3"/>
        <v>10.044890354147663</v>
      </c>
      <c r="M26" s="252">
        <f>'[2]Sheet 43'!K33</f>
        <v>9674.451</v>
      </c>
      <c r="N26" s="252">
        <f t="shared" si="4"/>
        <v>3.008872553711166</v>
      </c>
      <c r="O26" s="248">
        <f>'[2]Sheet 1'!K32</f>
        <v>423716.197</v>
      </c>
      <c r="P26" s="241">
        <f t="shared" si="5"/>
        <v>100</v>
      </c>
    </row>
    <row r="27" spans="2:16" ht="15">
      <c r="B27" s="292" t="s">
        <v>46</v>
      </c>
      <c r="C27" s="309">
        <f>'[2]Sheet 8'!K34</f>
        <v>605836.139</v>
      </c>
      <c r="D27" s="252">
        <f t="shared" si="0"/>
        <v>65.40382611215408</v>
      </c>
      <c r="E27" s="252"/>
      <c r="F27" s="252">
        <f t="shared" si="6"/>
        <v>0</v>
      </c>
      <c r="G27" s="252">
        <f>'[2]Sheet 22'!K34</f>
        <v>158176.905</v>
      </c>
      <c r="H27" s="252">
        <f t="shared" si="1"/>
        <v>17.076192923477475</v>
      </c>
      <c r="I27" s="252">
        <f>'[2]Sheet 29'!K34</f>
        <v>76820.117</v>
      </c>
      <c r="J27" s="252">
        <f t="shared" si="2"/>
        <v>8.293215360966329</v>
      </c>
      <c r="K27" s="252">
        <f>'[2]Sheet 36'!K34</f>
        <v>85467.6</v>
      </c>
      <c r="L27" s="252">
        <f t="shared" si="3"/>
        <v>9.22676560340211</v>
      </c>
      <c r="M27" s="252">
        <f>'[2]Sheet 43'!K34</f>
        <v>0</v>
      </c>
      <c r="N27" s="252">
        <f t="shared" si="4"/>
        <v>0</v>
      </c>
      <c r="O27" s="248">
        <f>'[2]Sheet 1'!K33</f>
        <v>321530.767</v>
      </c>
      <c r="P27" s="241">
        <f t="shared" si="5"/>
        <v>100</v>
      </c>
    </row>
    <row r="28" spans="2:16" ht="15">
      <c r="B28" s="292" t="s">
        <v>47</v>
      </c>
      <c r="C28" s="309">
        <f>'[2]Sheet 8'!K35</f>
        <v>38938.836</v>
      </c>
      <c r="D28" s="252">
        <f t="shared" si="0"/>
        <v>30.77985926496479</v>
      </c>
      <c r="E28" s="252">
        <f>'[2]Sheet 15'!K35</f>
        <v>1130.818</v>
      </c>
      <c r="F28" s="252">
        <f t="shared" si="6"/>
        <v>0.8938741490446441</v>
      </c>
      <c r="G28" s="252">
        <f>'[2]Sheet 22'!K35</f>
        <v>21330.68</v>
      </c>
      <c r="H28" s="252">
        <f t="shared" si="1"/>
        <v>16.86119555361129</v>
      </c>
      <c r="I28" s="252">
        <f>'[2]Sheet 29'!K35</f>
        <v>39560.987</v>
      </c>
      <c r="J28" s="252">
        <f t="shared" si="2"/>
        <v>31.271649009824067</v>
      </c>
      <c r="K28" s="252">
        <f>'[2]Sheet 36'!K35</f>
        <v>25546.198</v>
      </c>
      <c r="L28" s="252">
        <f t="shared" si="3"/>
        <v>20.193422813022067</v>
      </c>
      <c r="M28" s="252">
        <f>'[2]Sheet 43'!K35</f>
        <v>0</v>
      </c>
      <c r="N28" s="252">
        <f t="shared" si="4"/>
        <v>0</v>
      </c>
      <c r="O28" s="248">
        <f>'[2]Sheet 1'!K34</f>
        <v>926300.761</v>
      </c>
      <c r="P28" s="241">
        <f t="shared" si="5"/>
        <v>100</v>
      </c>
    </row>
    <row r="29" spans="2:16" ht="15">
      <c r="B29" s="292" t="s">
        <v>48</v>
      </c>
      <c r="C29" s="309">
        <f>'[2]Sheet 8'!K36</f>
        <v>227547.755</v>
      </c>
      <c r="D29" s="252">
        <f t="shared" si="0"/>
        <v>62.35342177169941</v>
      </c>
      <c r="E29" s="252">
        <f>'[2]Sheet 15'!K36</f>
        <v>1164.787</v>
      </c>
      <c r="F29" s="252">
        <f t="shared" si="6"/>
        <v>0.3191789568971684</v>
      </c>
      <c r="G29" s="252">
        <f>'[2]Sheet 22'!K36</f>
        <v>51610.498</v>
      </c>
      <c r="H29" s="252">
        <f t="shared" si="1"/>
        <v>14.142486923861098</v>
      </c>
      <c r="I29" s="252">
        <f>'[2]Sheet 29'!K36</f>
        <v>35947.027</v>
      </c>
      <c r="J29" s="252">
        <f t="shared" si="2"/>
        <v>9.850328499042615</v>
      </c>
      <c r="K29" s="252">
        <f>'[2]Sheet 36'!K36</f>
        <v>48662.199</v>
      </c>
      <c r="L29" s="252">
        <f t="shared" si="3"/>
        <v>13.334583848499712</v>
      </c>
      <c r="M29" s="252">
        <f>'[2]Sheet 43'!K36</f>
        <v>0</v>
      </c>
      <c r="N29" s="252">
        <f t="shared" si="4"/>
        <v>0</v>
      </c>
      <c r="O29" s="248">
        <f>'[2]Sheet 1'!K35</f>
        <v>126507.518</v>
      </c>
      <c r="P29" s="241">
        <f t="shared" si="5"/>
        <v>100.00000079046686</v>
      </c>
    </row>
    <row r="30" spans="2:16" ht="15">
      <c r="B30" s="292" t="s">
        <v>49</v>
      </c>
      <c r="C30" s="309">
        <f>'[2]Sheet 8'!K37</f>
        <v>31168.922</v>
      </c>
      <c r="D30" s="252">
        <f t="shared" si="0"/>
        <v>64.17891501266747</v>
      </c>
      <c r="E30" s="252">
        <f>'[2]Sheet 15'!K37</f>
        <v>432.976</v>
      </c>
      <c r="F30" s="252">
        <f t="shared" si="6"/>
        <v>0.891526819776594</v>
      </c>
      <c r="G30" s="252">
        <f>'[2]Sheet 22'!K37</f>
        <v>7233.234</v>
      </c>
      <c r="H30" s="252">
        <f t="shared" si="1"/>
        <v>14.893717214626058</v>
      </c>
      <c r="I30" s="252">
        <f>'[2]Sheet 29'!K37</f>
        <v>2239.91</v>
      </c>
      <c r="J30" s="252">
        <f t="shared" si="2"/>
        <v>4.6121259351229416</v>
      </c>
      <c r="K30" s="252">
        <f>'[2]Sheet 36'!K37</f>
        <v>7490.632</v>
      </c>
      <c r="L30" s="252">
        <f t="shared" si="3"/>
        <v>15.42371707687444</v>
      </c>
      <c r="M30" s="252">
        <f>'[2]Sheet 43'!K37</f>
        <v>0</v>
      </c>
      <c r="N30" s="252">
        <f t="shared" si="4"/>
        <v>0</v>
      </c>
      <c r="O30" s="248">
        <f>'[2]Sheet 1'!K36</f>
        <v>364932.266</v>
      </c>
      <c r="P30" s="241">
        <f t="shared" si="5"/>
        <v>100</v>
      </c>
    </row>
    <row r="31" spans="2:16" ht="15">
      <c r="B31" s="292" t="s">
        <v>50</v>
      </c>
      <c r="C31" s="309">
        <f>'[2]Sheet 8'!K38</f>
        <v>92639.629</v>
      </c>
      <c r="D31" s="252">
        <f t="shared" si="0"/>
        <v>74.58535360965976</v>
      </c>
      <c r="E31" s="252">
        <f>'[2]Sheet 15'!K38</f>
        <v>136.8</v>
      </c>
      <c r="F31" s="252">
        <f t="shared" si="6"/>
        <v>0.11013943475314927</v>
      </c>
      <c r="G31" s="252">
        <f>'[2]Sheet 22'!K38</f>
        <v>14528.636</v>
      </c>
      <c r="H31" s="252">
        <f t="shared" si="1"/>
        <v>11.697191204490172</v>
      </c>
      <c r="I31" s="252">
        <f>'[2]Sheet 29'!K38</f>
        <v>5511.669</v>
      </c>
      <c r="J31" s="252">
        <f t="shared" si="2"/>
        <v>4.4375154108659025</v>
      </c>
      <c r="K31" s="252">
        <f>'[2]Sheet 36'!K38</f>
        <v>11366.64</v>
      </c>
      <c r="L31" s="252">
        <f t="shared" si="3"/>
        <v>9.151427665515618</v>
      </c>
      <c r="M31" s="252">
        <f>'[2]Sheet 43'!K38</f>
        <v>22.82</v>
      </c>
      <c r="N31" s="252">
        <f t="shared" si="4"/>
        <v>0.01837267471540107</v>
      </c>
      <c r="O31" s="248">
        <f>'[2]Sheet 1'!K37</f>
        <v>48565.673</v>
      </c>
      <c r="P31" s="241">
        <f t="shared" si="5"/>
        <v>100.0000020590675</v>
      </c>
    </row>
    <row r="32" spans="2:16" ht="15">
      <c r="B32" s="293" t="s">
        <v>51</v>
      </c>
      <c r="C32" s="310">
        <f>'[2]Sheet 8'!K39</f>
        <v>166670.46</v>
      </c>
      <c r="D32" s="303">
        <f t="shared" si="0"/>
        <v>66.76459421050698</v>
      </c>
      <c r="E32" s="303">
        <f>'[2]Sheet 15'!K39</f>
        <v>514.8</v>
      </c>
      <c r="F32" s="303">
        <f t="shared" si="6"/>
        <v>0.20621778508062552</v>
      </c>
      <c r="G32" s="303">
        <f>'[2]Sheet 22'!K39</f>
        <v>36490.348</v>
      </c>
      <c r="H32" s="303">
        <f t="shared" si="1"/>
        <v>14.61724697238002</v>
      </c>
      <c r="I32" s="303">
        <f>'[2]Sheet 29'!K39</f>
        <v>3077.02</v>
      </c>
      <c r="J32" s="303">
        <f t="shared" si="2"/>
        <v>1.232587896365164</v>
      </c>
      <c r="K32" s="303">
        <f>'[2]Sheet 36'!K39</f>
        <v>30074.4</v>
      </c>
      <c r="L32" s="303">
        <f t="shared" si="3"/>
        <v>12.047156479465356</v>
      </c>
      <c r="M32" s="303">
        <f>'[2]Sheet 43'!K39</f>
        <v>12811.964</v>
      </c>
      <c r="N32" s="303">
        <f t="shared" si="4"/>
        <v>5.132196656201848</v>
      </c>
      <c r="O32" s="248">
        <f>'[2]Sheet 1'!K38</f>
        <v>124206.194</v>
      </c>
      <c r="P32" s="241">
        <f t="shared" si="5"/>
        <v>100</v>
      </c>
    </row>
    <row r="33" spans="2:16" ht="15">
      <c r="B33" s="293" t="s">
        <v>52</v>
      </c>
      <c r="C33" s="310">
        <f>'[2]Sheet 8'!K40</f>
        <v>177746.291</v>
      </c>
      <c r="D33" s="303">
        <f t="shared" si="0"/>
        <v>53.87896444767132</v>
      </c>
      <c r="E33" s="303"/>
      <c r="F33" s="303" t="s">
        <v>30</v>
      </c>
      <c r="G33" s="303">
        <f>'[2]Sheet 22'!K40</f>
        <v>45600.208</v>
      </c>
      <c r="H33" s="303">
        <f t="shared" si="1"/>
        <v>13.822465559286506</v>
      </c>
      <c r="I33" s="303">
        <f>'[2]Sheet 29'!K40</f>
        <v>5344.708</v>
      </c>
      <c r="J33" s="303">
        <f t="shared" si="2"/>
        <v>1.6201031858109738</v>
      </c>
      <c r="K33" s="303">
        <f>'[2]Sheet 36'!K40</f>
        <v>62474.4</v>
      </c>
      <c r="L33" s="303">
        <f t="shared" si="3"/>
        <v>18.937418933200675</v>
      </c>
      <c r="M33" s="303">
        <f>'[2]Sheet 43'!K40</f>
        <v>38733.627</v>
      </c>
      <c r="N33" s="303">
        <f t="shared" si="4"/>
        <v>11.74104787403053</v>
      </c>
      <c r="O33" s="248">
        <f>'[2]Sheet 1'!K39</f>
        <v>249638.992</v>
      </c>
      <c r="P33" s="241">
        <f t="shared" si="5"/>
        <v>100</v>
      </c>
    </row>
    <row r="34" spans="2:16" ht="15">
      <c r="B34" s="313" t="s">
        <v>54</v>
      </c>
      <c r="C34" s="314">
        <f>'[2]Sheet 8'!K41</f>
        <v>130980.625</v>
      </c>
      <c r="D34" s="315">
        <f>100*C34/O35</f>
        <v>67.03168429506769</v>
      </c>
      <c r="E34" s="315">
        <f>'[2]Sheet 15'!K41</f>
        <v>177.311</v>
      </c>
      <c r="F34" s="315">
        <f t="shared" si="6"/>
        <v>0.09074208474759338</v>
      </c>
      <c r="G34" s="315">
        <f>'[2]Sheet 22'!K41</f>
        <v>24876.859</v>
      </c>
      <c r="H34" s="315">
        <f>100*G34/O35</f>
        <v>12.73117881931708</v>
      </c>
      <c r="I34" s="315">
        <f>'[2]Sheet 29'!K41</f>
        <v>2955.208</v>
      </c>
      <c r="J34" s="315">
        <f t="shared" si="2"/>
        <v>1.5123807027356784</v>
      </c>
      <c r="K34" s="315">
        <f>'[2]Sheet 36'!K41</f>
        <v>34863.026</v>
      </c>
      <c r="L34" s="315">
        <f t="shared" si="3"/>
        <v>17.841778907397458</v>
      </c>
      <c r="M34" s="315">
        <f>'[2]Sheet 43'!K41</f>
        <v>1548.036</v>
      </c>
      <c r="N34" s="315">
        <f t="shared" si="4"/>
        <v>0.7922351907345029</v>
      </c>
      <c r="O34" s="248">
        <f>'[2]Sheet 1'!K40</f>
        <v>329899.234</v>
      </c>
      <c r="P34" s="241" t="e">
        <f t="shared" si="5"/>
        <v>#VALUE!</v>
      </c>
    </row>
    <row r="35" spans="2:16" ht="15">
      <c r="B35" s="291" t="s">
        <v>68</v>
      </c>
      <c r="C35" s="311">
        <f>'[2]Sheet 8'!K43</f>
        <v>54383.667</v>
      </c>
      <c r="D35" s="302">
        <f>100*C35/O37</f>
        <v>72.6605828554365</v>
      </c>
      <c r="E35" s="302">
        <f>'[2]Sheet 15'!K43</f>
        <v>454.183</v>
      </c>
      <c r="F35" s="302">
        <f>100*E35/O37</f>
        <v>0.606821925101717</v>
      </c>
      <c r="G35" s="302">
        <f>'[2]Sheet 22'!K43</f>
        <v>7284.753</v>
      </c>
      <c r="H35" s="302">
        <f>100*G35/O37</f>
        <v>9.732966313909827</v>
      </c>
      <c r="I35" s="302">
        <f>'[2]Sheet 29'!K43</f>
        <v>3836.667</v>
      </c>
      <c r="J35" s="302">
        <f>100*I35/O37</f>
        <v>5.126069568685374</v>
      </c>
      <c r="K35" s="302">
        <f>'[2]Sheet 36'!K43</f>
        <v>8886.906</v>
      </c>
      <c r="L35" s="302">
        <f>100*K35/O37</f>
        <v>11.8735606729402</v>
      </c>
      <c r="M35" s="302">
        <f>'[2]Sheet 43'!K43</f>
        <v>0</v>
      </c>
      <c r="N35" s="302">
        <f>100*M35/O37</f>
        <v>0</v>
      </c>
      <c r="O35" s="248">
        <f>'[2]Sheet 1'!K41</f>
        <v>195401.065</v>
      </c>
      <c r="P35" s="241">
        <f t="shared" si="5"/>
        <v>100</v>
      </c>
    </row>
    <row r="36" spans="2:16" ht="15">
      <c r="B36" s="292" t="s">
        <v>60</v>
      </c>
      <c r="C36" s="309">
        <f>'[2]Sheet 8'!K44</f>
        <v>37009.942</v>
      </c>
      <c r="D36" s="252">
        <f aca="true" t="shared" si="7" ref="D36:D39">100*C36/O38</f>
        <v>66.97867206439722</v>
      </c>
      <c r="E36" s="252">
        <f>'[2]Sheet 15'!K44</f>
        <v>34.506</v>
      </c>
      <c r="F36" s="252">
        <f aca="true" t="shared" si="8" ref="F36:F39">100*E36/O38</f>
        <v>0.06244716779761746</v>
      </c>
      <c r="G36" s="252">
        <f>'[2]Sheet 22'!K44</f>
        <v>5557.948</v>
      </c>
      <c r="H36" s="252">
        <f aca="true" t="shared" si="9" ref="H36:H39">100*G36/O38</f>
        <v>10.058485810190472</v>
      </c>
      <c r="I36" s="252">
        <f>'[2]Sheet 29'!K44</f>
        <v>7746.934</v>
      </c>
      <c r="J36" s="252">
        <f aca="true" t="shared" si="10" ref="J36:J39">100*I36/O38</f>
        <v>14.019999055673443</v>
      </c>
      <c r="K36" s="252">
        <f>'[2]Sheet 36'!K44</f>
        <v>4906.98</v>
      </c>
      <c r="L36" s="252">
        <f aca="true" t="shared" si="11" ref="L36:L39">100*K36/O38</f>
        <v>8.880397711689355</v>
      </c>
      <c r="M36" s="252">
        <f>'[2]Sheet 43'!K44</f>
        <v>0</v>
      </c>
      <c r="N36" s="252">
        <f aca="true" t="shared" si="12" ref="N36:N37">100*M36/O38</f>
        <v>0</v>
      </c>
      <c r="O36" s="248"/>
      <c r="P36" s="241" t="e">
        <f>#REF!+#REF!+#REF!+#REF!+#REF!+#REF!</f>
        <v>#REF!</v>
      </c>
    </row>
    <row r="37" spans="2:16" ht="15">
      <c r="B37" s="292" t="s">
        <v>70</v>
      </c>
      <c r="C37" s="309">
        <f>'[2]Sheet 8'!K45</f>
        <v>15474.055</v>
      </c>
      <c r="D37" s="252">
        <f t="shared" si="7"/>
        <v>69.86852626878382</v>
      </c>
      <c r="E37" s="252">
        <f>'[2]Sheet 15'!K45</f>
        <v>547.104</v>
      </c>
      <c r="F37" s="252">
        <f t="shared" si="8"/>
        <v>2.470286566498355</v>
      </c>
      <c r="G37" s="252">
        <f>'[2]Sheet 22'!K45</f>
        <v>2102.854</v>
      </c>
      <c r="H37" s="252">
        <f t="shared" si="9"/>
        <v>9.494816319214138</v>
      </c>
      <c r="I37" s="252">
        <f>'[2]Sheet 29'!K45</f>
        <v>1654.216</v>
      </c>
      <c r="J37" s="252">
        <f t="shared" si="10"/>
        <v>7.469123901281369</v>
      </c>
      <c r="K37" s="252">
        <f>'[2]Sheet 36'!K45</f>
        <v>2369.16</v>
      </c>
      <c r="L37" s="252">
        <f t="shared" si="11"/>
        <v>10.697242429017596</v>
      </c>
      <c r="M37" s="252">
        <f>'[2]Sheet 43'!K45</f>
        <v>0</v>
      </c>
      <c r="N37" s="252">
        <f t="shared" si="12"/>
        <v>0</v>
      </c>
      <c r="O37" s="248">
        <f>'[2]Sheet 1'!K43</f>
        <v>74846.175</v>
      </c>
      <c r="P37" s="241">
        <f>N35+L35+J35+H35+F35+D35</f>
        <v>100.00000133607362</v>
      </c>
    </row>
    <row r="38" spans="2:16" ht="15">
      <c r="B38" s="293" t="s">
        <v>56</v>
      </c>
      <c r="C38" s="310">
        <f>'[2]Sheet 8'!K46</f>
        <v>7399.694</v>
      </c>
      <c r="D38" s="303">
        <f t="shared" si="7"/>
        <v>32.50887276313781</v>
      </c>
      <c r="E38" s="303">
        <f>'[2]Sheet 15'!K46</f>
        <v>1808.615</v>
      </c>
      <c r="F38" s="303">
        <f t="shared" si="8"/>
        <v>7.945738690343477</v>
      </c>
      <c r="G38" s="303">
        <f>'[2]Sheet 22'!K46</f>
        <v>5358.029</v>
      </c>
      <c r="H38" s="303">
        <f t="shared" si="9"/>
        <v>23.539281897630158</v>
      </c>
      <c r="I38" s="303">
        <f>'[2]Sheet 29'!K46</f>
        <v>7154.855</v>
      </c>
      <c r="J38" s="303">
        <f t="shared" si="10"/>
        <v>31.433228297508023</v>
      </c>
      <c r="K38" s="303">
        <f>'[2]Sheet 36'!K46</f>
        <v>1040.882</v>
      </c>
      <c r="L38" s="303">
        <f t="shared" si="11"/>
        <v>4.572878351380531</v>
      </c>
      <c r="M38" s="303" t="str">
        <f>'[2]Sheet 43'!K46</f>
        <v>:</v>
      </c>
      <c r="N38" s="303" t="s">
        <v>30</v>
      </c>
      <c r="O38" s="248">
        <f>'[2]Sheet 1'!K44</f>
        <v>55256.309</v>
      </c>
      <c r="P38" s="241">
        <f>N36+L36+J36+H36+F36+D36</f>
        <v>100.0000018097481</v>
      </c>
    </row>
    <row r="39" spans="2:16" ht="15">
      <c r="B39" s="294" t="s">
        <v>55</v>
      </c>
      <c r="C39" s="312">
        <f>'[2]Sheet 8'!K47</f>
        <v>98265.579</v>
      </c>
      <c r="D39" s="304">
        <f t="shared" si="7"/>
        <v>66.10714533738957</v>
      </c>
      <c r="E39" s="304">
        <f>'[2]Sheet 15'!K47</f>
        <v>599.472</v>
      </c>
      <c r="F39" s="304">
        <f t="shared" si="8"/>
        <v>0.4032885475563686</v>
      </c>
      <c r="G39" s="304">
        <f>'[2]Sheet 22'!K47</f>
        <v>17658.722</v>
      </c>
      <c r="H39" s="304">
        <f t="shared" si="9"/>
        <v>11.879721399968128</v>
      </c>
      <c r="I39" s="304">
        <f>'[2]Sheet 29'!K47</f>
        <v>10691.08</v>
      </c>
      <c r="J39" s="304">
        <f t="shared" si="10"/>
        <v>7.192312776925264</v>
      </c>
      <c r="K39" s="304">
        <f>'[2]Sheet 36'!K47</f>
        <v>21431.074</v>
      </c>
      <c r="L39" s="304">
        <f t="shared" si="11"/>
        <v>14.417531938160673</v>
      </c>
      <c r="M39" s="304" t="str">
        <f>'[2]Sheet 43'!K47</f>
        <v>:</v>
      </c>
      <c r="N39" s="304" t="s">
        <v>30</v>
      </c>
      <c r="O39" s="248">
        <f>'[2]Sheet 1'!K45</f>
        <v>22147.39</v>
      </c>
      <c r="P39" s="241">
        <f>N37+L37+J37+H37+F37+D37</f>
        <v>99.99999548479528</v>
      </c>
    </row>
    <row r="40" spans="2:16" ht="15">
      <c r="B40" s="295" t="s">
        <v>58</v>
      </c>
      <c r="C40" s="316">
        <f>'[2]Sheet 8'!K49</f>
        <v>17752.659</v>
      </c>
      <c r="D40" s="306">
        <f>100*C40/O43</f>
        <v>64.54385779936592</v>
      </c>
      <c r="E40" s="306">
        <f>'[2]Sheet 15'!K49</f>
        <v>1290.859</v>
      </c>
      <c r="F40" s="306">
        <f>100*E40/O43</f>
        <v>4.693213548180681</v>
      </c>
      <c r="G40" s="306">
        <f>'[2]Sheet 22'!K49</f>
        <v>2323.786</v>
      </c>
      <c r="H40" s="306">
        <f>100*G40/O43</f>
        <v>8.448656234548151</v>
      </c>
      <c r="I40" s="306">
        <f>'[2]Sheet 29'!K49</f>
        <v>2583.554</v>
      </c>
      <c r="J40" s="306">
        <f>100*I40/O43</f>
        <v>9.393102294872168</v>
      </c>
      <c r="K40" s="306">
        <f>'[2]Sheet 36'!K49</f>
        <v>3182.116</v>
      </c>
      <c r="L40" s="306">
        <f>100*K40/O43</f>
        <v>11.56931153834967</v>
      </c>
      <c r="M40" s="306">
        <f>'[2]Sheet 43'!K49</f>
        <v>371.826</v>
      </c>
      <c r="N40" s="306">
        <f>100*M40/O43</f>
        <v>1.351858584683401</v>
      </c>
      <c r="O40" s="248">
        <f>'[2]Sheet 1'!K46</f>
        <v>22762.075</v>
      </c>
      <c r="P40" s="241" t="e">
        <f>N38+L38+J38+H38+F38+D38</f>
        <v>#VALUE!</v>
      </c>
    </row>
    <row r="41" spans="2:16" ht="15">
      <c r="B41" s="294" t="s">
        <v>61</v>
      </c>
      <c r="C41" s="312">
        <f>'[2]Sheet 8'!K50</f>
        <v>37244.559</v>
      </c>
      <c r="D41" s="304">
        <f>100*C41/O44</f>
        <v>55.77872568371831</v>
      </c>
      <c r="E41" s="304">
        <f>'[2]Sheet 15'!K50</f>
        <v>161.505</v>
      </c>
      <c r="F41" s="304">
        <f>E41/O44</f>
        <v>0.002418754130381548</v>
      </c>
      <c r="G41" s="304">
        <f>'[2]Sheet 22'!K50</f>
        <v>10587.891</v>
      </c>
      <c r="H41" s="304">
        <f>100*G41/O44</f>
        <v>15.856787770211211</v>
      </c>
      <c r="I41" s="304">
        <f>'[2]Sheet 29'!K50</f>
        <v>13822.769</v>
      </c>
      <c r="J41" s="304">
        <f>100*I41/O44</f>
        <v>20.70145172722827</v>
      </c>
      <c r="K41" s="304">
        <f>'[2]Sheet 36'!K50</f>
        <v>4955.256</v>
      </c>
      <c r="L41" s="304">
        <f>100*K41/O44</f>
        <v>7.421160903438252</v>
      </c>
      <c r="M41" s="304">
        <f>'[2]Sheet 43'!K50</f>
        <v>0</v>
      </c>
      <c r="N41" s="304">
        <f>100*M41/O44</f>
        <v>0</v>
      </c>
      <c r="O41" s="248">
        <f>'[2]Sheet 1'!K47</f>
        <v>148645.927</v>
      </c>
      <c r="P41" s="241" t="e">
        <f>N39+L39+J39+H39+F39+D39</f>
        <v>#VALUE!</v>
      </c>
    </row>
    <row r="42" spans="15:16" ht="15">
      <c r="O42" s="248"/>
      <c r="P42" s="241" t="e">
        <f>#REF!+#REF!+#REF!+#REF!+#REF!+#REF!</f>
        <v>#REF!</v>
      </c>
    </row>
    <row r="43" spans="2:16" ht="15">
      <c r="B43" s="237" t="s">
        <v>150</v>
      </c>
      <c r="O43" s="248">
        <f>'[2]Sheet 1'!K49</f>
        <v>27504.8</v>
      </c>
      <c r="P43" s="241">
        <f>N40+L40+J40+H40+F40+D40</f>
        <v>100</v>
      </c>
    </row>
    <row r="44" spans="2:16" ht="15">
      <c r="B44" s="1" t="s">
        <v>77</v>
      </c>
      <c r="O44" s="248">
        <f>'[2]Sheet 1'!K50</f>
        <v>66771.979</v>
      </c>
      <c r="P44" s="241">
        <f>N41+L41+J41+H41+F41+D41</f>
        <v>99.76054483872642</v>
      </c>
    </row>
    <row r="45" ht="15">
      <c r="B45" s="48" t="s">
        <v>78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9">
      <selection activeCell="B42" sqref="B42:B44"/>
    </sheetView>
  </sheetViews>
  <sheetFormatPr defaultColWidth="9.140625" defaultRowHeight="15"/>
  <cols>
    <col min="1" max="1" width="9.140625" style="2" customWidth="1"/>
    <col min="2" max="2" width="23.00390625" style="2" customWidth="1"/>
    <col min="3" max="8" width="18.421875" style="2" customWidth="1"/>
    <col min="9" max="9" width="4.57421875" style="2" customWidth="1"/>
    <col min="10" max="16384" width="9.140625" style="2" customWidth="1"/>
  </cols>
  <sheetData>
    <row r="1" ht="15.5">
      <c r="B1" s="55" t="s">
        <v>84</v>
      </c>
    </row>
    <row r="2" ht="12.5">
      <c r="B2" s="58" t="s">
        <v>73</v>
      </c>
    </row>
    <row r="4" spans="2:8" ht="23">
      <c r="B4" s="40"/>
      <c r="C4" s="30" t="s">
        <v>105</v>
      </c>
      <c r="D4" s="30" t="s">
        <v>106</v>
      </c>
      <c r="E4" s="30" t="s">
        <v>107</v>
      </c>
      <c r="F4" s="30" t="s">
        <v>108</v>
      </c>
      <c r="G4" s="30" t="s">
        <v>109</v>
      </c>
      <c r="H4" s="30" t="s">
        <v>110</v>
      </c>
    </row>
    <row r="5" spans="2:10" ht="15">
      <c r="B5" s="31" t="s">
        <v>81</v>
      </c>
      <c r="C5" s="71">
        <v>62.848156173334125</v>
      </c>
      <c r="D5" s="71">
        <v>0.38822224890899176</v>
      </c>
      <c r="E5" s="71">
        <v>15.130210068678787</v>
      </c>
      <c r="F5" s="71">
        <v>6.142226040421551</v>
      </c>
      <c r="G5" s="71">
        <v>14.520955735296532</v>
      </c>
      <c r="H5" s="71">
        <v>0.9702297333600153</v>
      </c>
      <c r="J5" s="12"/>
    </row>
    <row r="6" spans="2:8" ht="15">
      <c r="B6" s="44" t="s">
        <v>22</v>
      </c>
      <c r="C6" s="73">
        <v>72.70330821088399</v>
      </c>
      <c r="D6" s="73">
        <v>0.09906702749754727</v>
      </c>
      <c r="E6" s="72">
        <v>11.692262041402332</v>
      </c>
      <c r="F6" s="72">
        <v>1.717790548607114</v>
      </c>
      <c r="G6" s="72">
        <v>13.227455553188392</v>
      </c>
      <c r="H6" s="72">
        <v>0.5601166184206203</v>
      </c>
    </row>
    <row r="7" spans="2:8" ht="15">
      <c r="B7" s="41" t="s">
        <v>23</v>
      </c>
      <c r="C7" s="75">
        <v>54.53939122360034</v>
      </c>
      <c r="D7" s="75">
        <v>0.4517805057691811</v>
      </c>
      <c r="E7" s="74">
        <v>17.073768922309714</v>
      </c>
      <c r="F7" s="74">
        <v>8.261975163657326</v>
      </c>
      <c r="G7" s="74">
        <v>19.67308518727217</v>
      </c>
      <c r="H7" s="74" t="s">
        <v>30</v>
      </c>
    </row>
    <row r="8" spans="2:8" ht="15">
      <c r="B8" s="41" t="s">
        <v>71</v>
      </c>
      <c r="C8" s="75">
        <v>68.36172038872887</v>
      </c>
      <c r="D8" s="75">
        <v>0.07690324093035922</v>
      </c>
      <c r="E8" s="74">
        <v>16.45832763157716</v>
      </c>
      <c r="F8" s="74">
        <v>6.2460043974056</v>
      </c>
      <c r="G8" s="74">
        <v>7.204289893747255</v>
      </c>
      <c r="H8" s="74">
        <v>1.6527544476107592</v>
      </c>
    </row>
    <row r="9" spans="2:8" ht="15">
      <c r="B9" s="41" t="s">
        <v>26</v>
      </c>
      <c r="C9" s="74">
        <v>58.309111855372684</v>
      </c>
      <c r="D9" s="74" t="s">
        <v>30</v>
      </c>
      <c r="E9" s="74">
        <v>22.693170932140298</v>
      </c>
      <c r="F9" s="74">
        <v>1.806480090735157</v>
      </c>
      <c r="G9" s="74">
        <v>16.694145544377683</v>
      </c>
      <c r="H9" s="74">
        <v>0.49709157737417203</v>
      </c>
    </row>
    <row r="10" spans="2:8" ht="15">
      <c r="B10" s="41" t="s">
        <v>28</v>
      </c>
      <c r="C10" s="75">
        <v>67.1399796455562</v>
      </c>
      <c r="D10" s="75">
        <v>0.1879918392947198</v>
      </c>
      <c r="E10" s="74">
        <v>16.70468607397617</v>
      </c>
      <c r="F10" s="74">
        <v>5.9415860741690665</v>
      </c>
      <c r="G10" s="74">
        <v>8.953556956603666</v>
      </c>
      <c r="H10" s="74">
        <v>1.0721993691919676</v>
      </c>
    </row>
    <row r="11" spans="2:8" ht="15">
      <c r="B11" s="41" t="s">
        <v>29</v>
      </c>
      <c r="C11" s="75">
        <v>72.0631764249214</v>
      </c>
      <c r="D11" s="75" t="s">
        <v>30</v>
      </c>
      <c r="E11" s="74">
        <v>11.649073500168408</v>
      </c>
      <c r="F11" s="74">
        <v>4.875408758490656</v>
      </c>
      <c r="G11" s="74">
        <v>11.412341316419544</v>
      </c>
      <c r="H11" s="74" t="s">
        <v>30</v>
      </c>
    </row>
    <row r="12" spans="2:8" ht="15">
      <c r="B12" s="41" t="s">
        <v>32</v>
      </c>
      <c r="C12" s="75">
        <v>60.828535389279615</v>
      </c>
      <c r="D12" s="75" t="s">
        <v>30</v>
      </c>
      <c r="E12" s="74">
        <v>19.718774833498877</v>
      </c>
      <c r="F12" s="74">
        <v>2.1830483978530704</v>
      </c>
      <c r="G12" s="74">
        <v>16.379052190516337</v>
      </c>
      <c r="H12" s="74">
        <v>0.8905884245166081</v>
      </c>
    </row>
    <row r="13" spans="2:8" ht="15">
      <c r="B13" s="41" t="s">
        <v>33</v>
      </c>
      <c r="C13" s="75">
        <v>57.082968832573656</v>
      </c>
      <c r="D13" s="75">
        <v>4.229763375942059</v>
      </c>
      <c r="E13" s="74">
        <v>13.928302198263715</v>
      </c>
      <c r="F13" s="74">
        <v>8.016151343554284</v>
      </c>
      <c r="G13" s="74">
        <v>16.74281424966629</v>
      </c>
      <c r="H13" s="74" t="s">
        <v>30</v>
      </c>
    </row>
    <row r="14" spans="2:8" ht="15">
      <c r="B14" s="41" t="s">
        <v>34</v>
      </c>
      <c r="C14" s="75">
        <v>40.67836597255301</v>
      </c>
      <c r="D14" s="75" t="s">
        <v>30</v>
      </c>
      <c r="E14" s="74">
        <v>19.367291436018647</v>
      </c>
      <c r="F14" s="74">
        <v>7.836912904214854</v>
      </c>
      <c r="G14" s="74">
        <v>32.09525082301945</v>
      </c>
      <c r="H14" s="74">
        <v>0.022178698638132547</v>
      </c>
    </row>
    <row r="15" spans="2:8" ht="15">
      <c r="B15" s="41" t="s">
        <v>35</v>
      </c>
      <c r="C15" s="75">
        <v>62.892246386763205</v>
      </c>
      <c r="D15" s="75">
        <v>0.5859367861089865</v>
      </c>
      <c r="E15" s="74">
        <v>12.013598127383025</v>
      </c>
      <c r="F15" s="74">
        <v>5.884609242594185</v>
      </c>
      <c r="G15" s="74">
        <v>18.623609395450348</v>
      </c>
      <c r="H15" s="74" t="s">
        <v>30</v>
      </c>
    </row>
    <row r="16" spans="2:8" ht="15">
      <c r="B16" s="42" t="s">
        <v>36</v>
      </c>
      <c r="C16" s="75">
        <v>68.19665597595159</v>
      </c>
      <c r="D16" s="75">
        <v>1.9124174481161111</v>
      </c>
      <c r="E16" s="74">
        <v>10.153479314224679</v>
      </c>
      <c r="F16" s="74">
        <v>6.661336966192649</v>
      </c>
      <c r="G16" s="74">
        <v>13.076110295514976</v>
      </c>
      <c r="H16" s="74" t="s">
        <v>30</v>
      </c>
    </row>
    <row r="17" spans="2:8" ht="15">
      <c r="B17" s="41" t="s">
        <v>37</v>
      </c>
      <c r="C17" s="75">
        <v>65.44993041020774</v>
      </c>
      <c r="D17" s="75">
        <v>0.6723157793442672</v>
      </c>
      <c r="E17" s="74">
        <v>12.186841153012585</v>
      </c>
      <c r="F17" s="74">
        <v>6.772542484100372</v>
      </c>
      <c r="G17" s="74">
        <v>13.599374898604314</v>
      </c>
      <c r="H17" s="74">
        <v>1.318995274730718</v>
      </c>
    </row>
    <row r="18" spans="2:8" ht="15">
      <c r="B18" s="41" t="s">
        <v>38</v>
      </c>
      <c r="C18" s="75">
        <v>37.16053707956291</v>
      </c>
      <c r="D18" s="75">
        <v>10.219133287498401</v>
      </c>
      <c r="E18" s="74">
        <v>22.73389062270862</v>
      </c>
      <c r="F18" s="74">
        <v>7.86968365054604</v>
      </c>
      <c r="G18" s="74">
        <v>20.012475904403185</v>
      </c>
      <c r="H18" s="74">
        <v>2.004279455280845</v>
      </c>
    </row>
    <row r="19" spans="2:8" ht="15">
      <c r="B19" s="41" t="s">
        <v>39</v>
      </c>
      <c r="C19" s="75">
        <v>64.23515309360737</v>
      </c>
      <c r="D19" s="75">
        <v>0</v>
      </c>
      <c r="E19" s="74">
        <v>18.790590398612792</v>
      </c>
      <c r="F19" s="74">
        <v>7.183486814681839</v>
      </c>
      <c r="G19" s="74">
        <v>9.143017893022618</v>
      </c>
      <c r="H19" s="74">
        <v>0.6477496523216187</v>
      </c>
    </row>
    <row r="20" spans="2:8" ht="15">
      <c r="B20" s="41" t="s">
        <v>40</v>
      </c>
      <c r="C20" s="75">
        <v>68.96060109937955</v>
      </c>
      <c r="D20" s="75" t="s">
        <v>30</v>
      </c>
      <c r="E20" s="74">
        <v>9.244414459404041</v>
      </c>
      <c r="F20" s="74">
        <v>6.442960601732335</v>
      </c>
      <c r="G20" s="74">
        <v>15.352023839484074</v>
      </c>
      <c r="H20" s="74" t="s">
        <v>30</v>
      </c>
    </row>
    <row r="21" spans="2:8" ht="15">
      <c r="B21" s="41" t="s">
        <v>41</v>
      </c>
      <c r="C21" s="75">
        <v>80.99945487328488</v>
      </c>
      <c r="D21" s="75">
        <v>0.4585463489978038</v>
      </c>
      <c r="E21" s="74">
        <v>7.473449707663571</v>
      </c>
      <c r="F21" s="74">
        <v>3.255707025687355</v>
      </c>
      <c r="G21" s="74">
        <v>7.8128420443663655</v>
      </c>
      <c r="H21" s="74" t="s">
        <v>30</v>
      </c>
    </row>
    <row r="22" spans="2:8" ht="15">
      <c r="B22" s="41" t="s">
        <v>42</v>
      </c>
      <c r="C22" s="75">
        <v>63.6599711974974</v>
      </c>
      <c r="D22" s="75">
        <v>0.1606522547159838</v>
      </c>
      <c r="E22" s="74">
        <v>16.294890271688235</v>
      </c>
      <c r="F22" s="74">
        <v>6.732024661638143</v>
      </c>
      <c r="G22" s="74">
        <v>13.152462122342351</v>
      </c>
      <c r="H22" s="74" t="s">
        <v>30</v>
      </c>
    </row>
    <row r="23" spans="2:8" ht="15">
      <c r="B23" s="41" t="s">
        <v>43</v>
      </c>
      <c r="C23" s="75">
        <v>19.418226787375396</v>
      </c>
      <c r="D23" s="75">
        <v>12.324001218439967</v>
      </c>
      <c r="E23" s="74">
        <v>25.12939094848448</v>
      </c>
      <c r="F23" s="74">
        <v>13.12821257679564</v>
      </c>
      <c r="G23" s="74">
        <v>29.190197295300035</v>
      </c>
      <c r="H23" s="74">
        <v>0.8099939396726511</v>
      </c>
    </row>
    <row r="24" spans="2:8" ht="15">
      <c r="B24" s="41" t="s">
        <v>44</v>
      </c>
      <c r="C24" s="75">
        <v>60.85536523504137</v>
      </c>
      <c r="D24" s="75">
        <v>0.26935459859772815</v>
      </c>
      <c r="E24" s="74">
        <v>17.443620139183675</v>
      </c>
      <c r="F24" s="74">
        <v>2.1349721449077754</v>
      </c>
      <c r="G24" s="74">
        <v>19.227435303627814</v>
      </c>
      <c r="H24" s="74">
        <v>0.0692523221515533</v>
      </c>
    </row>
    <row r="25" spans="2:8" ht="15">
      <c r="B25" s="41" t="s">
        <v>45</v>
      </c>
      <c r="C25" s="75">
        <v>69.78222908272417</v>
      </c>
      <c r="D25" s="75">
        <v>0.010536624116500519</v>
      </c>
      <c r="E25" s="74">
        <v>14.275126294752614</v>
      </c>
      <c r="F25" s="74">
        <v>2.6435525946501093</v>
      </c>
      <c r="G25" s="74">
        <v>10.22758690736024</v>
      </c>
      <c r="H25" s="74">
        <v>3.0609681396821764</v>
      </c>
    </row>
    <row r="26" spans="2:8" ht="15">
      <c r="B26" s="41" t="s">
        <v>46</v>
      </c>
      <c r="C26" s="75">
        <v>63.28710665635856</v>
      </c>
      <c r="D26" s="75">
        <v>0</v>
      </c>
      <c r="E26" s="74">
        <v>17.15269552977274</v>
      </c>
      <c r="F26" s="74">
        <v>8.644752976095019</v>
      </c>
      <c r="G26" s="74">
        <v>10.91544483777368</v>
      </c>
      <c r="H26" s="74" t="s">
        <v>30</v>
      </c>
    </row>
    <row r="27" spans="2:8" ht="15">
      <c r="B27" s="41" t="s">
        <v>47</v>
      </c>
      <c r="C27" s="75">
        <v>30.483407280810997</v>
      </c>
      <c r="D27" s="75">
        <v>0.8575347488869505</v>
      </c>
      <c r="E27" s="74">
        <v>17.92743606295506</v>
      </c>
      <c r="F27" s="74">
        <v>31.359128136308538</v>
      </c>
      <c r="G27" s="74">
        <v>19.3724929781664</v>
      </c>
      <c r="H27" s="74">
        <v>0</v>
      </c>
    </row>
    <row r="28" spans="2:8" ht="15">
      <c r="B28" s="41" t="s">
        <v>48</v>
      </c>
      <c r="C28" s="75">
        <v>62.154684265799766</v>
      </c>
      <c r="D28" s="75">
        <v>0.3329611051054192</v>
      </c>
      <c r="E28" s="74">
        <v>13.784372107256058</v>
      </c>
      <c r="F28" s="74">
        <v>9.817601949919009</v>
      </c>
      <c r="G28" s="74">
        <v>13.910380571919747</v>
      </c>
      <c r="H28" s="74" t="s">
        <v>30</v>
      </c>
    </row>
    <row r="29" spans="2:8" ht="15">
      <c r="B29" s="41" t="s">
        <v>49</v>
      </c>
      <c r="C29" s="75">
        <v>62.018492361468624</v>
      </c>
      <c r="D29" s="75">
        <v>0.5699285758216603</v>
      </c>
      <c r="E29" s="74">
        <v>16.172626619107426</v>
      </c>
      <c r="F29" s="74">
        <v>4.058080268794793</v>
      </c>
      <c r="G29" s="74">
        <v>17.1808721748075</v>
      </c>
      <c r="H29" s="74" t="s">
        <v>30</v>
      </c>
    </row>
    <row r="30" spans="2:8" ht="15">
      <c r="B30" s="43" t="s">
        <v>50</v>
      </c>
      <c r="C30" s="76">
        <v>73.0949420560665</v>
      </c>
      <c r="D30" s="76">
        <v>0.12249673833723748</v>
      </c>
      <c r="E30" s="83">
        <v>12.341753507565652</v>
      </c>
      <c r="F30" s="74">
        <v>4.253736659616983</v>
      </c>
      <c r="G30" s="83">
        <v>10.165976118427158</v>
      </c>
      <c r="H30" s="83">
        <v>0.021094919986463744</v>
      </c>
    </row>
    <row r="31" spans="2:8" ht="15">
      <c r="B31" s="41" t="s">
        <v>51</v>
      </c>
      <c r="C31" s="74">
        <v>63.61655746270929</v>
      </c>
      <c r="D31" s="74">
        <v>0.19017551913616101</v>
      </c>
      <c r="E31" s="74">
        <v>16.38139819561088</v>
      </c>
      <c r="F31" s="73">
        <v>1.4420645699978225</v>
      </c>
      <c r="G31" s="75">
        <v>12.549958831199138</v>
      </c>
      <c r="H31" s="74">
        <v>5.819845421346708</v>
      </c>
    </row>
    <row r="32" spans="2:8" ht="15">
      <c r="B32" s="49" t="s">
        <v>52</v>
      </c>
      <c r="C32" s="89">
        <v>55.57602033227928</v>
      </c>
      <c r="D32" s="89" t="s">
        <v>30</v>
      </c>
      <c r="E32" s="90">
        <v>14.061588322324392</v>
      </c>
      <c r="F32" s="90">
        <v>1.6430272882859944</v>
      </c>
      <c r="G32" s="90">
        <v>20.502733682885058</v>
      </c>
      <c r="H32" s="90">
        <v>8.216630374225286</v>
      </c>
    </row>
    <row r="33" spans="2:8" ht="15">
      <c r="B33" s="54" t="s">
        <v>54</v>
      </c>
      <c r="C33" s="91">
        <v>65.20413300447906</v>
      </c>
      <c r="D33" s="91">
        <v>0.1008277402708219</v>
      </c>
      <c r="E33" s="92">
        <v>13.366094197960868</v>
      </c>
      <c r="F33" s="92">
        <v>1.6093658543227345</v>
      </c>
      <c r="G33" s="92">
        <v>18.885811350727028</v>
      </c>
      <c r="H33" s="92">
        <v>0.8337678522394889</v>
      </c>
    </row>
    <row r="34" spans="2:8" ht="15">
      <c r="B34" s="22" t="s">
        <v>70</v>
      </c>
      <c r="C34" s="93">
        <v>68.71400093023425</v>
      </c>
      <c r="D34" s="93">
        <v>2.37318319280281</v>
      </c>
      <c r="E34" s="94">
        <v>8.607951511992603</v>
      </c>
      <c r="F34" s="94">
        <v>7.258062180910653</v>
      </c>
      <c r="G34" s="94">
        <v>13.046806708545306</v>
      </c>
      <c r="H34" s="94" t="s">
        <v>30</v>
      </c>
    </row>
    <row r="35" spans="2:8" ht="15">
      <c r="B35" s="43" t="s">
        <v>56</v>
      </c>
      <c r="C35" s="76">
        <v>32.598656508706824</v>
      </c>
      <c r="D35" s="76">
        <v>7.985378604053668</v>
      </c>
      <c r="E35" s="83">
        <v>23.58325899229232</v>
      </c>
      <c r="F35" s="83">
        <v>31.237020054239224</v>
      </c>
      <c r="G35" s="83">
        <v>4.595685840707964</v>
      </c>
      <c r="H35" s="83" t="s">
        <v>30</v>
      </c>
    </row>
    <row r="36" spans="2:8" ht="15">
      <c r="B36" s="53" t="s">
        <v>55</v>
      </c>
      <c r="C36" s="82">
        <v>66.30170186996918</v>
      </c>
      <c r="D36" s="82">
        <v>0.40326019734038326</v>
      </c>
      <c r="E36" s="81">
        <v>11.82657350274737</v>
      </c>
      <c r="F36" s="81">
        <v>7.051953032770497</v>
      </c>
      <c r="G36" s="81">
        <v>14.416511397172588</v>
      </c>
      <c r="H36" s="81" t="s">
        <v>30</v>
      </c>
    </row>
    <row r="37" spans="2:8" ht="15">
      <c r="B37" s="44" t="s">
        <v>68</v>
      </c>
      <c r="C37" s="73">
        <v>73.42241789499579</v>
      </c>
      <c r="D37" s="73">
        <v>0.5882557893828747</v>
      </c>
      <c r="E37" s="72">
        <v>9.415238489438762</v>
      </c>
      <c r="F37" s="72">
        <v>5.0637322437736065</v>
      </c>
      <c r="G37" s="72">
        <v>11.510355582408947</v>
      </c>
      <c r="H37" s="72" t="s">
        <v>30</v>
      </c>
    </row>
    <row r="38" spans="2:8" ht="15">
      <c r="B38" s="47" t="s">
        <v>58</v>
      </c>
      <c r="C38" s="78">
        <v>67.7668926612197</v>
      </c>
      <c r="D38" s="78">
        <v>4.016527899078732</v>
      </c>
      <c r="E38" s="77">
        <v>7.586267287385611</v>
      </c>
      <c r="F38" s="77">
        <v>8.394811799391967</v>
      </c>
      <c r="G38" s="77">
        <v>10.889189961143064</v>
      </c>
      <c r="H38" s="77">
        <v>1.3463143576644783</v>
      </c>
    </row>
    <row r="39" spans="2:8" ht="15">
      <c r="B39" s="22" t="s">
        <v>60</v>
      </c>
      <c r="C39" s="93">
        <v>68.09086201410777</v>
      </c>
      <c r="D39" s="93">
        <v>0.06257140069208063</v>
      </c>
      <c r="E39" s="94">
        <v>9.969414617287507</v>
      </c>
      <c r="F39" s="94">
        <v>12.979148726327669</v>
      </c>
      <c r="G39" s="94">
        <v>8.898005154498467</v>
      </c>
      <c r="H39" s="94" t="s">
        <v>30</v>
      </c>
    </row>
    <row r="40" spans="2:8" ht="15">
      <c r="B40" s="53" t="s">
        <v>61</v>
      </c>
      <c r="C40" s="82">
        <v>56.829729387725635</v>
      </c>
      <c r="D40" s="82">
        <v>0.26129536358672256</v>
      </c>
      <c r="E40" s="81">
        <v>13.687082547815852</v>
      </c>
      <c r="F40" s="81">
        <v>17.53046030766507</v>
      </c>
      <c r="G40" s="81">
        <v>11.691434097010605</v>
      </c>
      <c r="H40" s="81" t="s">
        <v>30</v>
      </c>
    </row>
    <row r="42" spans="1:9" ht="15">
      <c r="A42" s="1"/>
      <c r="B42" s="1" t="s">
        <v>77</v>
      </c>
      <c r="C42" s="1"/>
      <c r="D42" s="1"/>
      <c r="E42" s="1"/>
      <c r="F42" s="1"/>
      <c r="G42" s="1"/>
      <c r="H42" s="1"/>
      <c r="I42" s="1"/>
    </row>
    <row r="44" ht="12">
      <c r="B44" s="48" t="s">
        <v>78</v>
      </c>
    </row>
    <row r="46" spans="2:3" ht="15">
      <c r="B46" s="2" t="s">
        <v>91</v>
      </c>
      <c r="C46" s="2" t="s">
        <v>111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21.7109375" style="2" customWidth="1"/>
    <col min="3" max="3" width="21.7109375" style="199" hidden="1" customWidth="1"/>
    <col min="4" max="4" width="18.421875" style="2" customWidth="1"/>
    <col min="5" max="5" width="18.421875" style="2" hidden="1" customWidth="1"/>
    <col min="6" max="6" width="18.421875" style="2" customWidth="1"/>
    <col min="7" max="7" width="18.421875" style="2" hidden="1" customWidth="1"/>
    <col min="8" max="8" width="18.421875" style="2" customWidth="1"/>
    <col min="9" max="9" width="18.421875" style="2" hidden="1" customWidth="1"/>
    <col min="10" max="10" width="18.421875" style="2" customWidth="1"/>
    <col min="11" max="11" width="18.421875" style="2" hidden="1" customWidth="1"/>
    <col min="12" max="12" width="18.421875" style="2" customWidth="1"/>
    <col min="13" max="13" width="18.421875" style="2" hidden="1" customWidth="1"/>
    <col min="14" max="14" width="18.421875" style="2" customWidth="1"/>
    <col min="15" max="15" width="18.421875" style="2" hidden="1" customWidth="1"/>
    <col min="16" max="16" width="10.421875" style="2" bestFit="1" customWidth="1"/>
    <col min="17" max="16384" width="9.140625" style="2" customWidth="1"/>
  </cols>
  <sheetData>
    <row r="1" spans="2:3" ht="15.5">
      <c r="B1" s="55" t="s">
        <v>145</v>
      </c>
      <c r="C1" s="242"/>
    </row>
    <row r="2" spans="2:3" ht="12.5">
      <c r="B2" s="58" t="s">
        <v>73</v>
      </c>
      <c r="C2" s="243"/>
    </row>
    <row r="4" spans="2:15" ht="46">
      <c r="B4" s="30"/>
      <c r="C4" s="320" t="s">
        <v>129</v>
      </c>
      <c r="D4" s="30" t="s">
        <v>99</v>
      </c>
      <c r="E4" s="320" t="s">
        <v>129</v>
      </c>
      <c r="F4" s="30" t="s">
        <v>88</v>
      </c>
      <c r="G4" s="30" t="s">
        <v>129</v>
      </c>
      <c r="H4" s="30" t="s">
        <v>98</v>
      </c>
      <c r="I4" s="30" t="s">
        <v>129</v>
      </c>
      <c r="J4" s="30" t="s">
        <v>90</v>
      </c>
      <c r="K4" s="30" t="s">
        <v>129</v>
      </c>
      <c r="L4" s="30" t="s">
        <v>7</v>
      </c>
      <c r="M4" s="320" t="s">
        <v>129</v>
      </c>
      <c r="N4" s="30" t="s">
        <v>96</v>
      </c>
      <c r="O4" s="318" t="s">
        <v>129</v>
      </c>
    </row>
    <row r="5" spans="2:18" ht="15">
      <c r="B5" s="321" t="s">
        <v>81</v>
      </c>
      <c r="C5" s="322">
        <v>7052993.319</v>
      </c>
      <c r="D5" s="300">
        <f>100*E5/C5</f>
        <v>3.619633018966142</v>
      </c>
      <c r="E5" s="300">
        <v>255292.475</v>
      </c>
      <c r="F5" s="300">
        <f>100*G5/C5</f>
        <v>39.36214769296877</v>
      </c>
      <c r="G5" s="300">
        <v>2776209.647</v>
      </c>
      <c r="H5" s="300">
        <f>100*I5/C5</f>
        <v>11.323935014208114</v>
      </c>
      <c r="I5" s="300">
        <v>798676.38</v>
      </c>
      <c r="J5" s="300">
        <f>100*K5/C5</f>
        <v>29.20023939980142</v>
      </c>
      <c r="K5" s="300">
        <v>2059490.934</v>
      </c>
      <c r="L5" s="300">
        <f>100*M5/C5</f>
        <v>6.056385249214497</v>
      </c>
      <c r="M5" s="300">
        <v>427156.447</v>
      </c>
      <c r="N5" s="300">
        <f>100*O5/C5</f>
        <v>10.437659639019431</v>
      </c>
      <c r="O5" s="317">
        <v>736167.437</v>
      </c>
      <c r="P5" s="199"/>
      <c r="Q5" s="199"/>
      <c r="R5" s="234"/>
    </row>
    <row r="6" spans="2:18" ht="11.5" customHeight="1">
      <c r="B6" s="325" t="s">
        <v>149</v>
      </c>
      <c r="C6" s="326">
        <v>5448900.902</v>
      </c>
      <c r="D6" s="301">
        <f aca="true" t="shared" si="0" ref="D6:D41">100*E6/C6</f>
        <v>0.6519178021197202</v>
      </c>
      <c r="E6" s="301">
        <v>35522.355</v>
      </c>
      <c r="F6" s="301">
        <f aca="true" t="shared" si="1" ref="F6:F18">100*G6/C6</f>
        <v>43.98681855491744</v>
      </c>
      <c r="G6" s="301">
        <v>2396798.153</v>
      </c>
      <c r="H6" s="301">
        <f aca="true" t="shared" si="2" ref="H6:H41">100*I6/C6</f>
        <v>14.451995442070897</v>
      </c>
      <c r="I6" s="301">
        <v>787474.91</v>
      </c>
      <c r="J6" s="301">
        <f aca="true" t="shared" si="3" ref="J6:J41">100*K6/C6</f>
        <v>27.301323161409922</v>
      </c>
      <c r="K6" s="301">
        <v>1487622.044</v>
      </c>
      <c r="L6" s="301">
        <f aca="true" t="shared" si="4" ref="L6:L41">100*M6/C6</f>
        <v>6.301004279119481</v>
      </c>
      <c r="M6" s="301">
        <v>343335.479</v>
      </c>
      <c r="N6" s="301">
        <f aca="true" t="shared" si="5" ref="N6:N37">100*O6/C6</f>
        <v>7.306940778714864</v>
      </c>
      <c r="O6" s="317">
        <v>398147.962</v>
      </c>
      <c r="P6" s="199"/>
      <c r="Q6" s="199"/>
      <c r="R6" s="234"/>
    </row>
    <row r="7" spans="2:18" ht="15">
      <c r="B7" s="330" t="s">
        <v>22</v>
      </c>
      <c r="C7" s="327">
        <v>267290.434</v>
      </c>
      <c r="D7" s="307">
        <f t="shared" si="0"/>
        <v>0.6083401398495241</v>
      </c>
      <c r="E7" s="307">
        <v>1626.035</v>
      </c>
      <c r="F7" s="307">
        <f t="shared" si="1"/>
        <v>48.079397409336394</v>
      </c>
      <c r="G7" s="307">
        <v>128511.63</v>
      </c>
      <c r="H7" s="307">
        <f t="shared" si="2"/>
        <v>35.58160596200012</v>
      </c>
      <c r="I7" s="307">
        <v>95106.229</v>
      </c>
      <c r="J7" s="307">
        <f t="shared" si="3"/>
        <v>12.029087430790733</v>
      </c>
      <c r="K7" s="307">
        <v>32152.6</v>
      </c>
      <c r="L7" s="307">
        <f t="shared" si="4"/>
        <v>3.47137002291672</v>
      </c>
      <c r="M7" s="307">
        <v>9278.64</v>
      </c>
      <c r="N7" s="307">
        <f t="shared" si="5"/>
        <v>0.23019903510650885</v>
      </c>
      <c r="O7" s="317">
        <v>615.3</v>
      </c>
      <c r="P7" s="199"/>
      <c r="Q7" s="199"/>
      <c r="R7" s="234"/>
    </row>
    <row r="8" spans="2:18" ht="15">
      <c r="B8" s="42" t="s">
        <v>23</v>
      </c>
      <c r="C8" s="328">
        <v>53488.787</v>
      </c>
      <c r="D8" s="252">
        <f t="shared" si="0"/>
        <v>10.498189087742821</v>
      </c>
      <c r="E8" s="252">
        <v>5615.354</v>
      </c>
      <c r="F8" s="252">
        <f t="shared" si="1"/>
        <v>7.370243785861137</v>
      </c>
      <c r="G8" s="252">
        <v>3942.254</v>
      </c>
      <c r="H8" s="252">
        <f t="shared" si="2"/>
        <v>0.08420082511873002</v>
      </c>
      <c r="I8" s="252">
        <v>45.038</v>
      </c>
      <c r="J8" s="252">
        <f t="shared" si="3"/>
        <v>55.7420193507099</v>
      </c>
      <c r="K8" s="252">
        <v>29815.73</v>
      </c>
      <c r="L8" s="252">
        <f t="shared" si="4"/>
        <v>9.189684933404827</v>
      </c>
      <c r="M8" s="252">
        <v>4915.451</v>
      </c>
      <c r="N8" s="252">
        <f t="shared" si="5"/>
        <v>17.115662017162588</v>
      </c>
      <c r="O8" s="317">
        <v>9154.96</v>
      </c>
      <c r="P8" s="199"/>
      <c r="Q8" s="199"/>
      <c r="R8" s="234"/>
    </row>
    <row r="9" spans="2:18" ht="15">
      <c r="B9" s="42" t="s">
        <v>71</v>
      </c>
      <c r="C9" s="328">
        <v>230125.745</v>
      </c>
      <c r="D9" s="252">
        <f t="shared" si="0"/>
        <v>12.235030026736037</v>
      </c>
      <c r="E9" s="252">
        <v>28155.954</v>
      </c>
      <c r="F9" s="252">
        <f t="shared" si="1"/>
        <v>25.134418141699012</v>
      </c>
      <c r="G9" s="252">
        <v>57840.767</v>
      </c>
      <c r="H9" s="252">
        <f t="shared" si="2"/>
        <v>0.7447632597560956</v>
      </c>
      <c r="I9" s="252">
        <v>1713.892</v>
      </c>
      <c r="J9" s="252">
        <f t="shared" si="3"/>
        <v>42.37223392802052</v>
      </c>
      <c r="K9" s="252">
        <v>97509.419</v>
      </c>
      <c r="L9" s="252">
        <f t="shared" si="4"/>
        <v>5.54847177137873</v>
      </c>
      <c r="M9" s="252">
        <v>12768.462</v>
      </c>
      <c r="N9" s="252">
        <f t="shared" si="5"/>
        <v>13.965082872409605</v>
      </c>
      <c r="O9" s="317">
        <v>32137.251</v>
      </c>
      <c r="P9" s="199"/>
      <c r="Q9" s="199"/>
      <c r="R9" s="234"/>
    </row>
    <row r="10" spans="2:18" ht="15">
      <c r="B10" s="42" t="s">
        <v>26</v>
      </c>
      <c r="C10" s="328">
        <v>113713.719</v>
      </c>
      <c r="D10" s="252">
        <f t="shared" si="0"/>
        <v>0</v>
      </c>
      <c r="E10" s="252"/>
      <c r="F10" s="252">
        <f t="shared" si="1"/>
        <v>15.534575911636484</v>
      </c>
      <c r="G10" s="252">
        <v>17664.944</v>
      </c>
      <c r="H10" s="252">
        <f t="shared" si="2"/>
        <v>2.4879786052903605</v>
      </c>
      <c r="I10" s="252">
        <v>2829.173</v>
      </c>
      <c r="J10" s="252">
        <f t="shared" si="3"/>
        <v>37.396652201657396</v>
      </c>
      <c r="K10" s="252">
        <v>42525.124</v>
      </c>
      <c r="L10" s="252">
        <f t="shared" si="4"/>
        <v>3.5103776704374603</v>
      </c>
      <c r="M10" s="252">
        <v>3991.781</v>
      </c>
      <c r="N10" s="252">
        <f t="shared" si="5"/>
        <v>41.07041649037967</v>
      </c>
      <c r="O10" s="317">
        <v>46702.698</v>
      </c>
      <c r="P10" s="199"/>
      <c r="Q10" s="199"/>
      <c r="R10" s="234"/>
    </row>
    <row r="11" spans="2:18" ht="15">
      <c r="B11" s="42" t="s">
        <v>28</v>
      </c>
      <c r="C11" s="328">
        <v>1622147.247</v>
      </c>
      <c r="D11" s="252">
        <f t="shared" si="0"/>
        <v>0.8989879942754666</v>
      </c>
      <c r="E11" s="252">
        <v>14582.909</v>
      </c>
      <c r="F11" s="252">
        <f t="shared" si="1"/>
        <v>50.78677453749055</v>
      </c>
      <c r="G11" s="252">
        <v>823836.265</v>
      </c>
      <c r="H11" s="252">
        <f t="shared" si="2"/>
        <v>16.933120806880734</v>
      </c>
      <c r="I11" s="252">
        <v>274680.153</v>
      </c>
      <c r="J11" s="252">
        <f t="shared" si="3"/>
        <v>19.386178078567486</v>
      </c>
      <c r="K11" s="252">
        <v>314472.354</v>
      </c>
      <c r="L11" s="252">
        <f t="shared" si="4"/>
        <v>1.8104536474301953</v>
      </c>
      <c r="M11" s="252">
        <v>29368.224</v>
      </c>
      <c r="N11" s="252">
        <f t="shared" si="5"/>
        <v>10.184484873708877</v>
      </c>
      <c r="O11" s="317">
        <v>165207.341</v>
      </c>
      <c r="P11" s="199"/>
      <c r="Q11" s="199"/>
      <c r="R11" s="234"/>
    </row>
    <row r="12" spans="2:18" ht="15">
      <c r="B12" s="42" t="s">
        <v>29</v>
      </c>
      <c r="C12" s="328">
        <v>28695.179</v>
      </c>
      <c r="D12" s="252">
        <f t="shared" si="0"/>
        <v>0</v>
      </c>
      <c r="E12" s="252"/>
      <c r="F12" s="252">
        <f t="shared" si="1"/>
        <v>6.445413705208112</v>
      </c>
      <c r="G12" s="252">
        <v>1849.523</v>
      </c>
      <c r="H12" s="252">
        <f t="shared" si="2"/>
        <v>0.13141580333058733</v>
      </c>
      <c r="I12" s="252">
        <v>37.71</v>
      </c>
      <c r="J12" s="252">
        <f t="shared" si="3"/>
        <v>50.29831317657925</v>
      </c>
      <c r="K12" s="252">
        <v>14433.191</v>
      </c>
      <c r="L12" s="252">
        <f t="shared" si="4"/>
        <v>6.040282933938136</v>
      </c>
      <c r="M12" s="252">
        <v>1733.27</v>
      </c>
      <c r="N12" s="252">
        <f t="shared" si="5"/>
        <v>37.084570896037974</v>
      </c>
      <c r="O12" s="317">
        <v>10641.484</v>
      </c>
      <c r="P12" s="199"/>
      <c r="Q12" s="199"/>
      <c r="R12" s="234"/>
    </row>
    <row r="13" spans="2:18" ht="15">
      <c r="B13" s="42" t="s">
        <v>32</v>
      </c>
      <c r="C13" s="328">
        <v>77344.204</v>
      </c>
      <c r="D13" s="252">
        <f t="shared" si="0"/>
        <v>16.45533387349878</v>
      </c>
      <c r="E13" s="252">
        <v>12727.247</v>
      </c>
      <c r="F13" s="252">
        <f t="shared" si="1"/>
        <v>22.75721785177335</v>
      </c>
      <c r="G13" s="252">
        <v>17601.389</v>
      </c>
      <c r="H13" s="252">
        <f t="shared" si="2"/>
        <v>54.37342402541243</v>
      </c>
      <c r="I13" s="252">
        <v>42054.692</v>
      </c>
      <c r="J13" s="252">
        <f t="shared" si="3"/>
        <v>2.555856674147167</v>
      </c>
      <c r="K13" s="252">
        <v>1976.807</v>
      </c>
      <c r="L13" s="252">
        <f t="shared" si="4"/>
        <v>3.8581675751682702</v>
      </c>
      <c r="M13" s="252">
        <v>2984.069</v>
      </c>
      <c r="N13" s="252" t="s">
        <v>30</v>
      </c>
      <c r="O13" s="317" t="s">
        <v>30</v>
      </c>
      <c r="P13" s="199"/>
      <c r="Q13" s="199"/>
      <c r="R13" s="234"/>
    </row>
    <row r="14" spans="2:18" ht="15">
      <c r="B14" s="42" t="s">
        <v>33</v>
      </c>
      <c r="C14" s="328">
        <v>93162.1</v>
      </c>
      <c r="D14" s="252">
        <f t="shared" si="0"/>
        <v>0.14535309959736842</v>
      </c>
      <c r="E14" s="252">
        <v>135.414</v>
      </c>
      <c r="F14" s="252">
        <f t="shared" si="1"/>
        <v>22.158603122943767</v>
      </c>
      <c r="G14" s="252">
        <v>20643.42</v>
      </c>
      <c r="H14" s="252">
        <f t="shared" si="2"/>
        <v>43.47059802215708</v>
      </c>
      <c r="I14" s="252">
        <v>40498.122</v>
      </c>
      <c r="J14" s="252">
        <f t="shared" si="3"/>
        <v>27.35653554396047</v>
      </c>
      <c r="K14" s="252">
        <v>25485.923</v>
      </c>
      <c r="L14" s="252">
        <f t="shared" si="4"/>
        <v>5.297360192610514</v>
      </c>
      <c r="M14" s="252">
        <v>4935.132</v>
      </c>
      <c r="N14" s="252">
        <f t="shared" si="5"/>
        <v>1.5715500187307927</v>
      </c>
      <c r="O14" s="317">
        <v>1464.089</v>
      </c>
      <c r="P14" s="199"/>
      <c r="Q14" s="199"/>
      <c r="R14" s="234"/>
    </row>
    <row r="15" spans="2:18" ht="15">
      <c r="B15" s="42" t="s">
        <v>34</v>
      </c>
      <c r="C15" s="329">
        <v>244513.99</v>
      </c>
      <c r="D15" s="252">
        <f t="shared" si="0"/>
        <v>0.5358805849922944</v>
      </c>
      <c r="E15" s="252">
        <v>1310.303</v>
      </c>
      <c r="F15" s="252">
        <f t="shared" si="1"/>
        <v>28.823919645661178</v>
      </c>
      <c r="G15" s="252">
        <v>70478.516</v>
      </c>
      <c r="H15" s="252">
        <f t="shared" si="2"/>
        <v>29.53839042093256</v>
      </c>
      <c r="I15" s="252">
        <v>72225.497</v>
      </c>
      <c r="J15" s="252">
        <f t="shared" si="3"/>
        <v>33.16956710738719</v>
      </c>
      <c r="K15" s="252">
        <v>81104.232</v>
      </c>
      <c r="L15" s="252">
        <f t="shared" si="4"/>
        <v>7.932241832052227</v>
      </c>
      <c r="M15" s="252">
        <v>19395.441</v>
      </c>
      <c r="N15" s="252">
        <f t="shared" si="5"/>
        <v>0</v>
      </c>
      <c r="O15" s="317">
        <v>0</v>
      </c>
      <c r="P15" s="199"/>
      <c r="Q15" s="199"/>
      <c r="R15" s="234"/>
    </row>
    <row r="16" spans="2:18" ht="15">
      <c r="B16" s="42" t="s">
        <v>35</v>
      </c>
      <c r="C16" s="328">
        <v>1214960.974</v>
      </c>
      <c r="D16" s="252">
        <f t="shared" si="0"/>
        <v>0.0848870887271808</v>
      </c>
      <c r="E16" s="252">
        <v>1031.345</v>
      </c>
      <c r="F16" s="252">
        <f t="shared" si="1"/>
        <v>34.03118436296374</v>
      </c>
      <c r="G16" s="252">
        <v>413465.609</v>
      </c>
      <c r="H16" s="252">
        <f t="shared" si="2"/>
        <v>11.39120761585878</v>
      </c>
      <c r="I16" s="252">
        <v>138398.727</v>
      </c>
      <c r="J16" s="252">
        <f t="shared" si="3"/>
        <v>34.234006680119094</v>
      </c>
      <c r="K16" s="252">
        <v>415929.821</v>
      </c>
      <c r="L16" s="252">
        <f t="shared" si="4"/>
        <v>16.25553217152142</v>
      </c>
      <c r="M16" s="252">
        <v>197498.372</v>
      </c>
      <c r="N16" s="252">
        <f t="shared" si="5"/>
        <v>4.003182080809783</v>
      </c>
      <c r="O16" s="317">
        <v>48637.1</v>
      </c>
      <c r="P16" s="199"/>
      <c r="Q16" s="199"/>
      <c r="R16" s="234"/>
    </row>
    <row r="17" spans="2:18" ht="15">
      <c r="B17" s="42" t="s">
        <v>36</v>
      </c>
      <c r="C17" s="328">
        <v>70088.377</v>
      </c>
      <c r="D17" s="252">
        <f t="shared" si="0"/>
        <v>0.10056018275326878</v>
      </c>
      <c r="E17" s="252">
        <v>70.481</v>
      </c>
      <c r="F17" s="252">
        <f t="shared" si="1"/>
        <v>23.92838972430479</v>
      </c>
      <c r="G17" s="252">
        <v>16771.02</v>
      </c>
      <c r="H17" s="252">
        <f t="shared" si="2"/>
        <v>2.8202935844840584</v>
      </c>
      <c r="I17" s="252">
        <v>1976.698</v>
      </c>
      <c r="J17" s="252">
        <f t="shared" si="3"/>
        <v>64.96140865125183</v>
      </c>
      <c r="K17" s="252">
        <v>45530.397</v>
      </c>
      <c r="L17" s="252">
        <f t="shared" si="4"/>
        <v>1.3263868273051895</v>
      </c>
      <c r="M17" s="252">
        <v>929.643</v>
      </c>
      <c r="N17" s="252">
        <f t="shared" si="5"/>
        <v>6.862962456670955</v>
      </c>
      <c r="O17" s="317">
        <v>4810.139</v>
      </c>
      <c r="P17" s="199"/>
      <c r="Q17" s="199"/>
      <c r="R17" s="234"/>
    </row>
    <row r="18" spans="2:18" ht="15">
      <c r="B18" s="42" t="s">
        <v>37</v>
      </c>
      <c r="C18" s="328">
        <v>897401.712</v>
      </c>
      <c r="D18" s="252">
        <f t="shared" si="0"/>
        <v>0</v>
      </c>
      <c r="E18" s="252">
        <v>0</v>
      </c>
      <c r="F18" s="252">
        <f t="shared" si="1"/>
        <v>60.58143524023052</v>
      </c>
      <c r="G18" s="252">
        <v>543658.837</v>
      </c>
      <c r="H18" s="252">
        <f t="shared" si="2"/>
        <v>6.549954297390509</v>
      </c>
      <c r="I18" s="252">
        <v>58779.402</v>
      </c>
      <c r="J18" s="252">
        <f t="shared" si="3"/>
        <v>29.48620784445305</v>
      </c>
      <c r="K18" s="252">
        <v>264609.734</v>
      </c>
      <c r="L18" s="252">
        <f t="shared" si="4"/>
        <v>0.39763062096765867</v>
      </c>
      <c r="M18" s="252">
        <v>3568.344</v>
      </c>
      <c r="N18" s="252">
        <f t="shared" si="5"/>
        <v>2.9847719969582585</v>
      </c>
      <c r="O18" s="317">
        <v>26785.395</v>
      </c>
      <c r="P18" s="199"/>
      <c r="Q18" s="199"/>
      <c r="R18" s="234"/>
    </row>
    <row r="19" spans="2:18" ht="15">
      <c r="B19" s="42" t="s">
        <v>38</v>
      </c>
      <c r="C19" s="328">
        <v>5187.599</v>
      </c>
      <c r="D19" s="252">
        <f t="shared" si="0"/>
        <v>0</v>
      </c>
      <c r="E19" s="252"/>
      <c r="F19" s="252" t="s">
        <v>30</v>
      </c>
      <c r="G19" s="252" t="s">
        <v>30</v>
      </c>
      <c r="H19" s="252">
        <f t="shared" si="2"/>
        <v>60.35418312016792</v>
      </c>
      <c r="I19" s="252">
        <v>3130.933</v>
      </c>
      <c r="J19" s="252">
        <f t="shared" si="3"/>
        <v>22.619443021713895</v>
      </c>
      <c r="K19" s="252">
        <v>1173.406</v>
      </c>
      <c r="L19" s="252">
        <f t="shared" si="4"/>
        <v>17.026373858118177</v>
      </c>
      <c r="M19" s="252">
        <v>883.26</v>
      </c>
      <c r="N19" s="252" t="s">
        <v>30</v>
      </c>
      <c r="O19" s="317" t="s">
        <v>30</v>
      </c>
      <c r="P19" s="199"/>
      <c r="Q19" s="199"/>
      <c r="R19" s="234"/>
    </row>
    <row r="20" spans="2:18" ht="15">
      <c r="B20" s="42" t="s">
        <v>39</v>
      </c>
      <c r="C20" s="328">
        <v>32438.584</v>
      </c>
      <c r="D20" s="252">
        <f t="shared" si="0"/>
        <v>0.14172011947253924</v>
      </c>
      <c r="E20" s="252">
        <v>45.972</v>
      </c>
      <c r="F20" s="252">
        <f>100*G20/C20</f>
        <v>7.768785468564226</v>
      </c>
      <c r="G20" s="252">
        <v>2520.084</v>
      </c>
      <c r="H20" s="252">
        <f t="shared" si="2"/>
        <v>3.030098354478112</v>
      </c>
      <c r="I20" s="252">
        <v>982.921</v>
      </c>
      <c r="J20" s="252">
        <f t="shared" si="3"/>
        <v>49.14598923306887</v>
      </c>
      <c r="K20" s="252">
        <v>15942.263</v>
      </c>
      <c r="L20" s="252">
        <f t="shared" si="4"/>
        <v>0.824407131951259</v>
      </c>
      <c r="M20" s="252">
        <v>267.426</v>
      </c>
      <c r="N20" s="252">
        <f t="shared" si="5"/>
        <v>39.088999692465</v>
      </c>
      <c r="O20" s="317">
        <v>12679.918</v>
      </c>
      <c r="P20" s="199"/>
      <c r="Q20" s="199"/>
      <c r="R20" s="234"/>
    </row>
    <row r="21" spans="2:18" ht="15">
      <c r="B21" s="42" t="s">
        <v>40</v>
      </c>
      <c r="C21" s="328">
        <v>46326.918</v>
      </c>
      <c r="D21" s="252">
        <f t="shared" si="0"/>
        <v>3.535210350060412</v>
      </c>
      <c r="E21" s="252">
        <v>1637.754</v>
      </c>
      <c r="F21" s="252">
        <f aca="true" t="shared" si="6" ref="F21:F37">100*G21/C21</f>
        <v>13.23630032975645</v>
      </c>
      <c r="G21" s="252">
        <v>6131.97</v>
      </c>
      <c r="H21" s="252">
        <f t="shared" si="2"/>
        <v>1.923445457778996</v>
      </c>
      <c r="I21" s="252">
        <v>891.073</v>
      </c>
      <c r="J21" s="252">
        <f t="shared" si="3"/>
        <v>42.897306486047704</v>
      </c>
      <c r="K21" s="252">
        <v>19873</v>
      </c>
      <c r="L21" s="252">
        <f t="shared" si="4"/>
        <v>1.7227996906679612</v>
      </c>
      <c r="M21" s="252">
        <v>798.12</v>
      </c>
      <c r="N21" s="252">
        <f t="shared" si="5"/>
        <v>36.684935527116224</v>
      </c>
      <c r="O21" s="317">
        <v>16995</v>
      </c>
      <c r="P21" s="199"/>
      <c r="Q21" s="199"/>
      <c r="R21" s="234"/>
    </row>
    <row r="22" spans="2:18" ht="15">
      <c r="B22" s="42" t="s">
        <v>41</v>
      </c>
      <c r="C22" s="328">
        <v>16148.624</v>
      </c>
      <c r="D22" s="252">
        <f t="shared" si="0"/>
        <v>0.09026775284383363</v>
      </c>
      <c r="E22" s="252">
        <v>14.577</v>
      </c>
      <c r="F22" s="252">
        <f t="shared" si="6"/>
        <v>54.41396121428055</v>
      </c>
      <c r="G22" s="252">
        <v>8787.106</v>
      </c>
      <c r="H22" s="252">
        <f t="shared" si="2"/>
        <v>32.47110094333735</v>
      </c>
      <c r="I22" s="252">
        <v>5243.636</v>
      </c>
      <c r="J22" s="252">
        <f t="shared" si="3"/>
        <v>5.320323267171246</v>
      </c>
      <c r="K22" s="252">
        <v>859.159</v>
      </c>
      <c r="L22" s="252">
        <f t="shared" si="4"/>
        <v>7.704346822367032</v>
      </c>
      <c r="M22" s="252">
        <v>1244.146</v>
      </c>
      <c r="N22" s="252">
        <f t="shared" si="5"/>
        <v>0</v>
      </c>
      <c r="O22" s="317">
        <v>0</v>
      </c>
      <c r="P22" s="199"/>
      <c r="Q22" s="199"/>
      <c r="R22" s="234"/>
    </row>
    <row r="23" spans="2:18" ht="15">
      <c r="B23" s="42" t="s">
        <v>42</v>
      </c>
      <c r="C23" s="328">
        <v>195633.98</v>
      </c>
      <c r="D23" s="252">
        <f t="shared" si="0"/>
        <v>0.9646943746684497</v>
      </c>
      <c r="E23" s="252">
        <v>1887.27</v>
      </c>
      <c r="F23" s="252">
        <f t="shared" si="6"/>
        <v>60.442846891935645</v>
      </c>
      <c r="G23" s="252">
        <v>118246.747</v>
      </c>
      <c r="H23" s="252">
        <f t="shared" si="2"/>
        <v>0.0461320676500064</v>
      </c>
      <c r="I23" s="252">
        <v>90.25</v>
      </c>
      <c r="J23" s="252">
        <f t="shared" si="3"/>
        <v>28.35249479666058</v>
      </c>
      <c r="K23" s="252">
        <v>55467.114</v>
      </c>
      <c r="L23" s="252">
        <f t="shared" si="4"/>
        <v>2.0904343918168</v>
      </c>
      <c r="M23" s="252">
        <v>4089.6</v>
      </c>
      <c r="N23" s="252">
        <f t="shared" si="5"/>
        <v>8.103397988427163</v>
      </c>
      <c r="O23" s="317">
        <v>15853</v>
      </c>
      <c r="P23" s="199"/>
      <c r="Q23" s="199"/>
      <c r="R23" s="234"/>
    </row>
    <row r="24" spans="2:18" ht="15">
      <c r="B24" s="42" t="s">
        <v>43</v>
      </c>
      <c r="C24" s="328">
        <v>1118.81</v>
      </c>
      <c r="D24" s="252">
        <f t="shared" si="0"/>
        <v>0</v>
      </c>
      <c r="E24" s="252">
        <v>0</v>
      </c>
      <c r="F24" s="252">
        <f t="shared" si="6"/>
        <v>0</v>
      </c>
      <c r="G24" s="252">
        <v>0</v>
      </c>
      <c r="H24" s="252">
        <f t="shared" si="2"/>
        <v>15.423440977467132</v>
      </c>
      <c r="I24" s="252">
        <v>172.559</v>
      </c>
      <c r="J24" s="252">
        <f t="shared" si="3"/>
        <v>42.3152277866662</v>
      </c>
      <c r="K24" s="252">
        <v>473.427</v>
      </c>
      <c r="L24" s="252">
        <f t="shared" si="4"/>
        <v>42.261331235866685</v>
      </c>
      <c r="M24" s="252">
        <v>472.824</v>
      </c>
      <c r="N24" s="252">
        <f t="shared" si="5"/>
        <v>0</v>
      </c>
      <c r="O24" s="317">
        <v>0</v>
      </c>
      <c r="P24" s="199"/>
      <c r="Q24" s="199"/>
      <c r="R24" s="234"/>
    </row>
    <row r="25" spans="2:18" ht="15">
      <c r="B25" s="42" t="s">
        <v>44</v>
      </c>
      <c r="C25" s="328">
        <v>279031.865</v>
      </c>
      <c r="D25" s="252">
        <f t="shared" si="0"/>
        <v>0.005679279676534435</v>
      </c>
      <c r="E25" s="252">
        <v>15.847</v>
      </c>
      <c r="F25" s="252">
        <f t="shared" si="6"/>
        <v>84.65390502980726</v>
      </c>
      <c r="G25" s="252">
        <v>236211.37</v>
      </c>
      <c r="H25" s="252">
        <f t="shared" si="2"/>
        <v>0.5372189301748744</v>
      </c>
      <c r="I25" s="252">
        <v>1499.012</v>
      </c>
      <c r="J25" s="252">
        <f t="shared" si="3"/>
        <v>8.698411201172311</v>
      </c>
      <c r="K25" s="252">
        <v>24271.339</v>
      </c>
      <c r="L25" s="252">
        <f t="shared" si="4"/>
        <v>2.9115233846141555</v>
      </c>
      <c r="M25" s="252">
        <v>8124.078</v>
      </c>
      <c r="N25" s="252">
        <f t="shared" si="5"/>
        <v>3.1932621745548664</v>
      </c>
      <c r="O25" s="317">
        <v>8910.219</v>
      </c>
      <c r="P25" s="199"/>
      <c r="Q25" s="199"/>
      <c r="R25" s="234"/>
    </row>
    <row r="26" spans="2:18" ht="15">
      <c r="B26" s="42" t="s">
        <v>45</v>
      </c>
      <c r="C26" s="328">
        <v>223626.44</v>
      </c>
      <c r="D26" s="252">
        <f t="shared" si="0"/>
        <v>0.27675126429593927</v>
      </c>
      <c r="E26" s="252">
        <v>618.889</v>
      </c>
      <c r="F26" s="252">
        <f t="shared" si="6"/>
        <v>26.835517750047803</v>
      </c>
      <c r="G26" s="252">
        <v>60011.313</v>
      </c>
      <c r="H26" s="252">
        <f t="shared" si="2"/>
        <v>17.357311595176313</v>
      </c>
      <c r="I26" s="252">
        <v>38815.538</v>
      </c>
      <c r="J26" s="252">
        <f t="shared" si="3"/>
        <v>36.06022972954361</v>
      </c>
      <c r="K26" s="252">
        <v>80640.208</v>
      </c>
      <c r="L26" s="252">
        <f t="shared" si="4"/>
        <v>4.587261237982414</v>
      </c>
      <c r="M26" s="252">
        <v>10258.329</v>
      </c>
      <c r="N26" s="252">
        <f t="shared" si="5"/>
        <v>14.882928870128236</v>
      </c>
      <c r="O26" s="317">
        <v>33282.164</v>
      </c>
      <c r="P26" s="199"/>
      <c r="Q26" s="199"/>
      <c r="R26" s="234"/>
    </row>
    <row r="27" spans="2:18" ht="15">
      <c r="B27" s="42" t="s">
        <v>46</v>
      </c>
      <c r="C27" s="328">
        <v>605836.139</v>
      </c>
      <c r="D27" s="252">
        <f t="shared" si="0"/>
        <v>30.16840697249987</v>
      </c>
      <c r="E27" s="252">
        <v>182771.112</v>
      </c>
      <c r="F27" s="252">
        <f t="shared" si="6"/>
        <v>16.88045189394025</v>
      </c>
      <c r="G27" s="252">
        <v>102267.878</v>
      </c>
      <c r="H27" s="252">
        <f t="shared" si="2"/>
        <v>0.7883542582790691</v>
      </c>
      <c r="I27" s="252">
        <v>4776.135</v>
      </c>
      <c r="J27" s="252">
        <f t="shared" si="3"/>
        <v>32.43312858891701</v>
      </c>
      <c r="K27" s="252">
        <v>196491.614</v>
      </c>
      <c r="L27" s="252">
        <f t="shared" si="4"/>
        <v>0.8253716934505948</v>
      </c>
      <c r="M27" s="252">
        <v>5000.4</v>
      </c>
      <c r="N27" s="252">
        <f t="shared" si="5"/>
        <v>18.904286592913206</v>
      </c>
      <c r="O27" s="317">
        <v>114529</v>
      </c>
      <c r="P27" s="199"/>
      <c r="Q27" s="199"/>
      <c r="R27" s="234"/>
    </row>
    <row r="28" spans="2:18" ht="15">
      <c r="B28" s="42" t="s">
        <v>47</v>
      </c>
      <c r="C28" s="328">
        <v>38938.836</v>
      </c>
      <c r="D28" s="252">
        <f t="shared" si="0"/>
        <v>0</v>
      </c>
      <c r="E28" s="252">
        <v>0</v>
      </c>
      <c r="F28" s="252">
        <f t="shared" si="6"/>
        <v>1.7266463743292173</v>
      </c>
      <c r="G28" s="252">
        <v>672.336</v>
      </c>
      <c r="H28" s="252">
        <f t="shared" si="2"/>
        <v>5.494899744820312</v>
      </c>
      <c r="I28" s="252">
        <v>2139.65</v>
      </c>
      <c r="J28" s="252">
        <f t="shared" si="3"/>
        <v>87.27383889955006</v>
      </c>
      <c r="K28" s="252">
        <v>33983.417</v>
      </c>
      <c r="L28" s="252">
        <f t="shared" si="4"/>
        <v>5.412162294733206</v>
      </c>
      <c r="M28" s="252">
        <v>2107.433</v>
      </c>
      <c r="N28" s="252">
        <f t="shared" si="5"/>
        <v>0.09245268656721017</v>
      </c>
      <c r="O28" s="317">
        <v>36</v>
      </c>
      <c r="P28" s="199"/>
      <c r="Q28" s="199"/>
      <c r="R28" s="234"/>
    </row>
    <row r="29" spans="2:18" ht="15">
      <c r="B29" s="42" t="s">
        <v>48</v>
      </c>
      <c r="C29" s="328">
        <v>227547.755</v>
      </c>
      <c r="D29" s="252">
        <f t="shared" si="0"/>
        <v>0.5890759062861333</v>
      </c>
      <c r="E29" s="252">
        <v>1340.429</v>
      </c>
      <c r="F29" s="252">
        <f t="shared" si="6"/>
        <v>34.53161073815033</v>
      </c>
      <c r="G29" s="252">
        <v>78575.905</v>
      </c>
      <c r="H29" s="252">
        <f t="shared" si="2"/>
        <v>0.006456227177455563</v>
      </c>
      <c r="I29" s="252">
        <v>14.691</v>
      </c>
      <c r="J29" s="252">
        <f t="shared" si="3"/>
        <v>51.305225577813324</v>
      </c>
      <c r="K29" s="252">
        <v>116743.889</v>
      </c>
      <c r="L29" s="252">
        <f t="shared" si="4"/>
        <v>0.19392632548714883</v>
      </c>
      <c r="M29" s="252">
        <v>441.275</v>
      </c>
      <c r="N29" s="252">
        <f t="shared" si="5"/>
        <v>13.37370522508561</v>
      </c>
      <c r="O29" s="317">
        <v>30431.566</v>
      </c>
      <c r="P29" s="199"/>
      <c r="Q29" s="199"/>
      <c r="R29" s="234"/>
    </row>
    <row r="30" spans="2:18" ht="15">
      <c r="B30" s="42" t="s">
        <v>49</v>
      </c>
      <c r="C30" s="328">
        <v>31168.922</v>
      </c>
      <c r="D30" s="252">
        <f t="shared" si="0"/>
        <v>0.00010266636747976078</v>
      </c>
      <c r="E30" s="252">
        <v>0.032</v>
      </c>
      <c r="F30" s="252">
        <f t="shared" si="6"/>
        <v>11.182789703153674</v>
      </c>
      <c r="G30" s="252">
        <v>3485.555</v>
      </c>
      <c r="H30" s="252">
        <f t="shared" si="2"/>
        <v>12.134901553541058</v>
      </c>
      <c r="I30" s="252">
        <v>3782.318</v>
      </c>
      <c r="J30" s="252">
        <f t="shared" si="3"/>
        <v>59.89496524775545</v>
      </c>
      <c r="K30" s="252">
        <v>18668.615</v>
      </c>
      <c r="L30" s="252">
        <f t="shared" si="4"/>
        <v>7.547543671866483</v>
      </c>
      <c r="M30" s="252">
        <v>2352.488</v>
      </c>
      <c r="N30" s="252">
        <f t="shared" si="5"/>
        <v>9.239693948991883</v>
      </c>
      <c r="O30" s="317">
        <v>2879.913</v>
      </c>
      <c r="P30" s="199"/>
      <c r="Q30" s="199"/>
      <c r="R30" s="234"/>
    </row>
    <row r="31" spans="2:18" ht="15">
      <c r="B31" s="42" t="s">
        <v>50</v>
      </c>
      <c r="C31" s="328">
        <v>92639.629</v>
      </c>
      <c r="D31" s="252">
        <f t="shared" si="0"/>
        <v>1.7509018737542654</v>
      </c>
      <c r="E31" s="252">
        <v>1622.029</v>
      </c>
      <c r="F31" s="252">
        <f t="shared" si="6"/>
        <v>44.4871276416705</v>
      </c>
      <c r="G31" s="252">
        <v>41212.71</v>
      </c>
      <c r="H31" s="252">
        <f t="shared" si="2"/>
        <v>0.19365362527520485</v>
      </c>
      <c r="I31" s="252">
        <v>179.4</v>
      </c>
      <c r="J31" s="252">
        <f t="shared" si="3"/>
        <v>30.627443466985387</v>
      </c>
      <c r="K31" s="252">
        <v>28373.15</v>
      </c>
      <c r="L31" s="252">
        <f t="shared" si="4"/>
        <v>7.035261335081556</v>
      </c>
      <c r="M31" s="252">
        <v>6517.44</v>
      </c>
      <c r="N31" s="252">
        <f t="shared" si="5"/>
        <v>15.905612057233087</v>
      </c>
      <c r="O31" s="317">
        <v>14734.9</v>
      </c>
      <c r="P31" s="199"/>
      <c r="Q31" s="199"/>
      <c r="R31" s="234"/>
    </row>
    <row r="32" spans="2:18" ht="15">
      <c r="B32" s="333" t="s">
        <v>51</v>
      </c>
      <c r="C32" s="334">
        <v>166670.46</v>
      </c>
      <c r="D32" s="303">
        <f t="shared" si="0"/>
        <v>0.05011085947683831</v>
      </c>
      <c r="E32" s="303">
        <v>83.52</v>
      </c>
      <c r="F32" s="303">
        <f t="shared" si="6"/>
        <v>0.5696870339231079</v>
      </c>
      <c r="G32" s="303">
        <v>949.5</v>
      </c>
      <c r="H32" s="303">
        <f t="shared" si="2"/>
        <v>4.128290040118687</v>
      </c>
      <c r="I32" s="303">
        <v>6880.64</v>
      </c>
      <c r="J32" s="303">
        <f t="shared" si="3"/>
        <v>40.600475933167765</v>
      </c>
      <c r="K32" s="303">
        <v>67669</v>
      </c>
      <c r="L32" s="303">
        <f t="shared" si="4"/>
        <v>24.37072532229167</v>
      </c>
      <c r="M32" s="303">
        <v>40618.8</v>
      </c>
      <c r="N32" s="303">
        <f t="shared" si="5"/>
        <v>30.280710811021944</v>
      </c>
      <c r="O32" s="317">
        <v>50469</v>
      </c>
      <c r="P32" s="199"/>
      <c r="Q32" s="199"/>
      <c r="R32" s="234"/>
    </row>
    <row r="33" spans="2:18" ht="15">
      <c r="B33" s="339" t="s">
        <v>52</v>
      </c>
      <c r="C33" s="340">
        <v>177746.291</v>
      </c>
      <c r="D33" s="304">
        <f t="shared" si="0"/>
        <v>0</v>
      </c>
      <c r="E33" s="304">
        <v>0</v>
      </c>
      <c r="F33" s="304">
        <f t="shared" si="6"/>
        <v>0.49114948902084266</v>
      </c>
      <c r="G33" s="304">
        <v>873</v>
      </c>
      <c r="H33" s="304">
        <f t="shared" si="2"/>
        <v>0.9745862995250911</v>
      </c>
      <c r="I33" s="304">
        <v>1732.291</v>
      </c>
      <c r="J33" s="304">
        <f t="shared" si="3"/>
        <v>18.74356973220893</v>
      </c>
      <c r="K33" s="304">
        <v>33316</v>
      </c>
      <c r="L33" s="304">
        <f t="shared" si="4"/>
        <v>29.60061765789532</v>
      </c>
      <c r="M33" s="304">
        <v>52614</v>
      </c>
      <c r="N33" s="304">
        <f t="shared" si="5"/>
        <v>50.19007682134982</v>
      </c>
      <c r="O33" s="317">
        <v>89211</v>
      </c>
      <c r="P33" s="199"/>
      <c r="Q33" s="199"/>
      <c r="R33" s="234"/>
    </row>
    <row r="34" spans="2:18" ht="15">
      <c r="B34" s="341" t="s">
        <v>54</v>
      </c>
      <c r="C34" s="342">
        <v>130980.625</v>
      </c>
      <c r="D34" s="305">
        <f t="shared" si="0"/>
        <v>0</v>
      </c>
      <c r="E34" s="305">
        <v>0</v>
      </c>
      <c r="F34" s="305">
        <f t="shared" si="6"/>
        <v>0.049018700284870376</v>
      </c>
      <c r="G34" s="305">
        <v>64.205</v>
      </c>
      <c r="H34" s="305">
        <f t="shared" si="2"/>
        <v>0.16166284135535314</v>
      </c>
      <c r="I34" s="305">
        <v>211.747</v>
      </c>
      <c r="J34" s="305">
        <f t="shared" si="3"/>
        <v>34.578762316945735</v>
      </c>
      <c r="K34" s="305">
        <v>45291.479</v>
      </c>
      <c r="L34" s="305">
        <f t="shared" si="4"/>
        <v>61.43844251773879</v>
      </c>
      <c r="M34" s="305">
        <v>80472.456</v>
      </c>
      <c r="N34" s="305">
        <f t="shared" si="5"/>
        <v>3.7721136236752577</v>
      </c>
      <c r="O34" s="317">
        <v>4940.738</v>
      </c>
      <c r="P34" s="199"/>
      <c r="Q34" s="199"/>
      <c r="R34" s="234"/>
    </row>
    <row r="35" spans="2:18" ht="15">
      <c r="B35" s="337" t="s">
        <v>68</v>
      </c>
      <c r="C35" s="338">
        <v>54383.667</v>
      </c>
      <c r="D35" s="302">
        <f t="shared" si="0"/>
        <v>4.634643338780373</v>
      </c>
      <c r="E35" s="302">
        <v>2520.489</v>
      </c>
      <c r="F35" s="302">
        <f t="shared" si="6"/>
        <v>2.4998295903805086</v>
      </c>
      <c r="G35" s="302">
        <v>1359.499</v>
      </c>
      <c r="H35" s="302">
        <f t="shared" si="2"/>
        <v>1.8014544697767436</v>
      </c>
      <c r="I35" s="302">
        <v>979.697</v>
      </c>
      <c r="J35" s="302">
        <f t="shared" si="3"/>
        <v>82.98920335769193</v>
      </c>
      <c r="K35" s="302">
        <v>45132.572</v>
      </c>
      <c r="L35" s="302">
        <f t="shared" si="4"/>
        <v>0.397931974686444</v>
      </c>
      <c r="M35" s="302">
        <v>216.41</v>
      </c>
      <c r="N35" s="302" t="s">
        <v>30</v>
      </c>
      <c r="O35" s="317" t="s">
        <v>30</v>
      </c>
      <c r="P35" s="199"/>
      <c r="Q35" s="199"/>
      <c r="R35" s="234"/>
    </row>
    <row r="36" spans="2:18" ht="15">
      <c r="B36" s="42" t="s">
        <v>60</v>
      </c>
      <c r="C36" s="328">
        <v>37009.942</v>
      </c>
      <c r="D36" s="252">
        <f>100*E36/C36</f>
        <v>4.283486853343353</v>
      </c>
      <c r="E36" s="252">
        <v>1585.316</v>
      </c>
      <c r="F36" s="252">
        <f t="shared" si="6"/>
        <v>22.602742798137864</v>
      </c>
      <c r="G36" s="252">
        <v>8365.262</v>
      </c>
      <c r="H36" s="252">
        <f t="shared" si="2"/>
        <v>0</v>
      </c>
      <c r="I36" s="252">
        <v>0</v>
      </c>
      <c r="J36" s="252">
        <f t="shared" si="3"/>
        <v>60.519241019075345</v>
      </c>
      <c r="K36" s="252">
        <v>22398.136</v>
      </c>
      <c r="L36" s="252">
        <f t="shared" si="4"/>
        <v>0.5519841128094715</v>
      </c>
      <c r="M36" s="252">
        <v>204.289</v>
      </c>
      <c r="N36" s="252">
        <f t="shared" si="5"/>
        <v>11.280752615067593</v>
      </c>
      <c r="O36" s="317">
        <v>4175</v>
      </c>
      <c r="P36" s="199"/>
      <c r="Q36" s="199"/>
      <c r="R36" s="234"/>
    </row>
    <row r="37" spans="2:18" ht="15">
      <c r="B37" s="42" t="s">
        <v>70</v>
      </c>
      <c r="C37" s="328">
        <v>15474.055</v>
      </c>
      <c r="D37" s="252">
        <f t="shared" si="0"/>
        <v>0.15148582579033096</v>
      </c>
      <c r="E37" s="252">
        <v>23.441</v>
      </c>
      <c r="F37" s="252">
        <f t="shared" si="6"/>
        <v>0.0483777523086224</v>
      </c>
      <c r="G37" s="252">
        <v>7.486</v>
      </c>
      <c r="H37" s="252">
        <f t="shared" si="2"/>
        <v>1.179639079737018</v>
      </c>
      <c r="I37" s="252">
        <v>182.538</v>
      </c>
      <c r="J37" s="252">
        <f t="shared" si="3"/>
        <v>49.67401886577242</v>
      </c>
      <c r="K37" s="252">
        <v>7686.585</v>
      </c>
      <c r="L37" s="252">
        <f t="shared" si="4"/>
        <v>37.778423302747726</v>
      </c>
      <c r="M37" s="252">
        <v>5845.854</v>
      </c>
      <c r="N37" s="252">
        <f t="shared" si="5"/>
        <v>28.802650630361594</v>
      </c>
      <c r="O37" s="317">
        <v>4456.938</v>
      </c>
      <c r="P37" s="199"/>
      <c r="Q37" s="199"/>
      <c r="R37" s="234"/>
    </row>
    <row r="38" spans="2:18" ht="15">
      <c r="B38" s="333" t="s">
        <v>56</v>
      </c>
      <c r="C38" s="334">
        <v>7399.694</v>
      </c>
      <c r="D38" s="303">
        <f t="shared" si="0"/>
        <v>0</v>
      </c>
      <c r="E38" s="303"/>
      <c r="F38" s="303" t="s">
        <v>30</v>
      </c>
      <c r="G38" s="303" t="s">
        <v>30</v>
      </c>
      <c r="H38" s="303">
        <f t="shared" si="2"/>
        <v>21.217512507949653</v>
      </c>
      <c r="I38" s="303">
        <v>1570.031</v>
      </c>
      <c r="J38" s="303">
        <f t="shared" si="3"/>
        <v>26.680197856830294</v>
      </c>
      <c r="K38" s="303">
        <v>1974.253</v>
      </c>
      <c r="L38" s="303">
        <f t="shared" si="4"/>
        <v>52.10227612114771</v>
      </c>
      <c r="M38" s="303">
        <v>3855.409</v>
      </c>
      <c r="N38" s="303" t="s">
        <v>30</v>
      </c>
      <c r="O38" s="317">
        <v>1728.152</v>
      </c>
      <c r="P38" s="199"/>
      <c r="Q38" s="199"/>
      <c r="R38" s="234"/>
    </row>
    <row r="39" spans="2:18" ht="15">
      <c r="B39" s="331" t="s">
        <v>55</v>
      </c>
      <c r="C39" s="336">
        <v>98265.579</v>
      </c>
      <c r="D39" s="304">
        <f t="shared" si="0"/>
        <v>5.957595792520594</v>
      </c>
      <c r="E39" s="304">
        <v>5854.266</v>
      </c>
      <c r="F39" s="304">
        <f>100*G39/C39</f>
        <v>11.713747699995743</v>
      </c>
      <c r="G39" s="304">
        <v>11510.582</v>
      </c>
      <c r="H39" s="304">
        <f t="shared" si="2"/>
        <v>1.0099599575961387</v>
      </c>
      <c r="I39" s="304">
        <v>992.443</v>
      </c>
      <c r="J39" s="304">
        <f t="shared" si="3"/>
        <v>56.04122680638761</v>
      </c>
      <c r="K39" s="304">
        <v>55069.236</v>
      </c>
      <c r="L39" s="304">
        <f t="shared" si="4"/>
        <v>6.202188052033968</v>
      </c>
      <c r="M39" s="304">
        <v>6094.616</v>
      </c>
      <c r="N39" s="304">
        <f>100*O40/C39</f>
        <v>19.075281691465943</v>
      </c>
      <c r="O39" s="317" t="s">
        <v>30</v>
      </c>
      <c r="P39" s="199"/>
      <c r="Q39" s="199"/>
      <c r="R39" s="234"/>
    </row>
    <row r="40" spans="2:18" ht="15">
      <c r="B40" s="335" t="s">
        <v>58</v>
      </c>
      <c r="C40" s="319">
        <v>17752.659</v>
      </c>
      <c r="D40" s="306">
        <f t="shared" si="0"/>
        <v>1.2936935250094084</v>
      </c>
      <c r="E40" s="306">
        <v>229.665</v>
      </c>
      <c r="F40" s="306" t="s">
        <v>30</v>
      </c>
      <c r="G40" s="306" t="s">
        <v>30</v>
      </c>
      <c r="H40" s="306">
        <f t="shared" si="2"/>
        <v>1.4600629685952962</v>
      </c>
      <c r="I40" s="306">
        <v>259.2</v>
      </c>
      <c r="J40" s="306">
        <f t="shared" si="3"/>
        <v>80.12349586616855</v>
      </c>
      <c r="K40" s="306">
        <v>14224.051</v>
      </c>
      <c r="L40" s="306">
        <f t="shared" si="4"/>
        <v>14.012002371025096</v>
      </c>
      <c r="M40" s="306">
        <v>2487.503</v>
      </c>
      <c r="N40" s="306">
        <f>100*O42/C40</f>
        <v>3.1107452692016446</v>
      </c>
      <c r="O40" s="317">
        <v>18744.436</v>
      </c>
      <c r="P40" s="199"/>
      <c r="Q40" s="199"/>
      <c r="R40" s="234"/>
    </row>
    <row r="41" spans="1:18" ht="12">
      <c r="A41" s="1"/>
      <c r="B41" s="331" t="s">
        <v>61</v>
      </c>
      <c r="C41" s="332">
        <v>37244.559</v>
      </c>
      <c r="D41" s="304">
        <f t="shared" si="0"/>
        <v>0.18828253544363352</v>
      </c>
      <c r="E41" s="304">
        <v>70.125</v>
      </c>
      <c r="F41" s="304">
        <f>100*G41/C41</f>
        <v>65.04625279628092</v>
      </c>
      <c r="G41" s="304">
        <v>24226.19</v>
      </c>
      <c r="H41" s="304">
        <f t="shared" si="2"/>
        <v>0.004199271093530735</v>
      </c>
      <c r="I41" s="304">
        <v>1.564</v>
      </c>
      <c r="J41" s="304">
        <f t="shared" si="3"/>
        <v>33.10550676677364</v>
      </c>
      <c r="K41" s="304">
        <v>12330</v>
      </c>
      <c r="L41" s="304">
        <f t="shared" si="4"/>
        <v>1.6557586304082696</v>
      </c>
      <c r="M41" s="304">
        <v>616.68</v>
      </c>
      <c r="N41" s="304">
        <f>100*O49/C41</f>
        <v>0</v>
      </c>
      <c r="O41" s="317" t="s">
        <v>30</v>
      </c>
      <c r="P41" s="199"/>
      <c r="Q41" s="199"/>
      <c r="R41" s="234"/>
    </row>
    <row r="42" spans="15:18" ht="15">
      <c r="O42" s="244">
        <v>552.24</v>
      </c>
      <c r="P42" s="199"/>
      <c r="Q42" s="199"/>
      <c r="R42" s="234"/>
    </row>
    <row r="43" ht="15">
      <c r="B43" s="2" t="s">
        <v>150</v>
      </c>
    </row>
    <row r="44" ht="15">
      <c r="B44" s="1" t="s">
        <v>77</v>
      </c>
    </row>
    <row r="45" ht="12">
      <c r="B45" s="48" t="s">
        <v>78</v>
      </c>
    </row>
    <row r="49" spans="2:18" ht="15">
      <c r="B49" s="2" t="s">
        <v>97</v>
      </c>
      <c r="D49" s="2" t="s">
        <v>112</v>
      </c>
      <c r="O49" s="244">
        <v>0</v>
      </c>
      <c r="P49" s="199"/>
      <c r="Q49" s="199"/>
      <c r="R49" s="23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 topLeftCell="A1">
      <selection activeCell="B42" sqref="B42:B44"/>
    </sheetView>
  </sheetViews>
  <sheetFormatPr defaultColWidth="9.140625" defaultRowHeight="15"/>
  <cols>
    <col min="1" max="1" width="9.140625" style="2" customWidth="1"/>
    <col min="2" max="2" width="21.7109375" style="2" customWidth="1"/>
    <col min="3" max="8" width="18.421875" style="2" customWidth="1"/>
    <col min="9" max="16384" width="9.140625" style="2" customWidth="1"/>
  </cols>
  <sheetData>
    <row r="1" ht="15.5">
      <c r="B1" s="55" t="s">
        <v>85</v>
      </c>
    </row>
    <row r="2" ht="12.5">
      <c r="B2" s="58" t="s">
        <v>73</v>
      </c>
    </row>
    <row r="4" spans="2:8" ht="46">
      <c r="B4" s="30"/>
      <c r="C4" s="30" t="s">
        <v>99</v>
      </c>
      <c r="D4" s="30" t="s">
        <v>88</v>
      </c>
      <c r="E4" s="30" t="s">
        <v>98</v>
      </c>
      <c r="F4" s="30" t="s">
        <v>90</v>
      </c>
      <c r="G4" s="30" t="s">
        <v>7</v>
      </c>
      <c r="H4" s="30" t="s">
        <v>96</v>
      </c>
    </row>
    <row r="5" spans="2:8" ht="15">
      <c r="B5" s="31" t="s">
        <v>81</v>
      </c>
      <c r="C5" s="71">
        <v>4.17646684475184</v>
      </c>
      <c r="D5" s="71">
        <v>38.00388257406872</v>
      </c>
      <c r="E5" s="71">
        <v>15.594841069440513</v>
      </c>
      <c r="F5" s="71">
        <v>26.794649788862856</v>
      </c>
      <c r="G5" s="71">
        <v>5.230606230474018</v>
      </c>
      <c r="H5" s="71">
        <v>10.199553492402046</v>
      </c>
    </row>
    <row r="6" spans="2:8" ht="15">
      <c r="B6" s="44" t="s">
        <v>22</v>
      </c>
      <c r="C6" s="73">
        <v>0.5600147740777651</v>
      </c>
      <c r="D6" s="73">
        <v>44.14849792177553</v>
      </c>
      <c r="E6" s="72">
        <v>41.51954222182084</v>
      </c>
      <c r="F6" s="72">
        <v>10.530253278954097</v>
      </c>
      <c r="G6" s="72">
        <v>2.995974423658902</v>
      </c>
      <c r="H6" s="72">
        <v>0.2457177942865054</v>
      </c>
    </row>
    <row r="7" spans="2:8" ht="15">
      <c r="B7" s="41" t="s">
        <v>23</v>
      </c>
      <c r="C7" s="75">
        <v>7.4179498341862615</v>
      </c>
      <c r="D7" s="75">
        <v>6.044930424446292</v>
      </c>
      <c r="E7" s="74">
        <v>0.136182771544779</v>
      </c>
      <c r="F7" s="74">
        <v>61.880839229270954</v>
      </c>
      <c r="G7" s="74">
        <v>8.584783233444828</v>
      </c>
      <c r="H7" s="74">
        <v>15.935314507106883</v>
      </c>
    </row>
    <row r="8" spans="2:8" ht="15">
      <c r="B8" s="41" t="s">
        <v>71</v>
      </c>
      <c r="C8" s="75">
        <v>14.20506255663017</v>
      </c>
      <c r="D8" s="75">
        <v>24.844782863544555</v>
      </c>
      <c r="E8" s="74">
        <v>0.7621980924195061</v>
      </c>
      <c r="F8" s="74">
        <v>41.85060352306004</v>
      </c>
      <c r="G8" s="74">
        <v>5.023446967782549</v>
      </c>
      <c r="H8" s="74">
        <v>13.313905513751697</v>
      </c>
    </row>
    <row r="9" spans="2:8" ht="15">
      <c r="B9" s="41" t="s">
        <v>26</v>
      </c>
      <c r="C9" s="74" t="s">
        <v>30</v>
      </c>
      <c r="D9" s="74">
        <v>17.222887269315876</v>
      </c>
      <c r="E9" s="74">
        <v>3.1895806420907933</v>
      </c>
      <c r="F9" s="74">
        <v>38.01800029216971</v>
      </c>
      <c r="G9" s="74">
        <v>3.8665102768489</v>
      </c>
      <c r="H9" s="74">
        <v>37.70302151957472</v>
      </c>
    </row>
    <row r="10" spans="2:8" ht="15">
      <c r="B10" s="41" t="s">
        <v>28</v>
      </c>
      <c r="C10" s="75">
        <v>0.8132699794897182</v>
      </c>
      <c r="D10" s="75">
        <v>43.758984118012464</v>
      </c>
      <c r="E10" s="74">
        <v>28.00336474451915</v>
      </c>
      <c r="F10" s="74">
        <v>16.802219130730823</v>
      </c>
      <c r="G10" s="74">
        <v>1.6560378448316082</v>
      </c>
      <c r="H10" s="74">
        <v>8.966124243792798</v>
      </c>
    </row>
    <row r="11" spans="2:8" ht="15">
      <c r="B11" s="41" t="s">
        <v>29</v>
      </c>
      <c r="C11" s="75">
        <v>0.13118893388628014</v>
      </c>
      <c r="D11" s="75">
        <v>6.058866773445524</v>
      </c>
      <c r="E11" s="74">
        <v>0.2651749533078224</v>
      </c>
      <c r="F11" s="74">
        <v>51.5291466327465</v>
      </c>
      <c r="G11" s="74">
        <v>5.459394417628695</v>
      </c>
      <c r="H11" s="74">
        <v>36.5562282889852</v>
      </c>
    </row>
    <row r="12" spans="2:8" ht="15">
      <c r="B12" s="41" t="s">
        <v>32</v>
      </c>
      <c r="C12" s="75">
        <v>17.24442065951942</v>
      </c>
      <c r="D12" s="75">
        <v>21.922208677408296</v>
      </c>
      <c r="E12" s="74">
        <v>54.781345216357835</v>
      </c>
      <c r="F12" s="74">
        <v>2.3300190598421997</v>
      </c>
      <c r="G12" s="74">
        <v>3.7220063868722635</v>
      </c>
      <c r="H12" s="74" t="s">
        <v>30</v>
      </c>
    </row>
    <row r="13" spans="2:8" ht="15">
      <c r="B13" s="41" t="s">
        <v>33</v>
      </c>
      <c r="C13" s="75">
        <v>0.1259295717241008</v>
      </c>
      <c r="D13" s="75">
        <v>16.895001888845485</v>
      </c>
      <c r="E13" s="74">
        <v>46.74321683177127</v>
      </c>
      <c r="F13" s="74">
        <v>28.952456260318222</v>
      </c>
      <c r="G13" s="74">
        <v>5.186897611705161</v>
      </c>
      <c r="H13" s="74">
        <v>2.0964978356357578</v>
      </c>
    </row>
    <row r="14" spans="2:8" ht="15">
      <c r="B14" s="41" t="s">
        <v>34</v>
      </c>
      <c r="C14" s="75">
        <v>0.6456936117658366</v>
      </c>
      <c r="D14" s="75">
        <v>27.419845902109905</v>
      </c>
      <c r="E14" s="74">
        <v>31.25779055726179</v>
      </c>
      <c r="F14" s="74">
        <v>32.77482718979533</v>
      </c>
      <c r="G14" s="74">
        <v>7.901842739067141</v>
      </c>
      <c r="H14" s="74">
        <v>0</v>
      </c>
    </row>
    <row r="15" spans="2:8" ht="15">
      <c r="B15" s="41" t="s">
        <v>35</v>
      </c>
      <c r="C15" s="75">
        <v>0.08035263695305453</v>
      </c>
      <c r="D15" s="75">
        <v>35.74721490701689</v>
      </c>
      <c r="E15" s="74">
        <v>13.592316191998938</v>
      </c>
      <c r="F15" s="74">
        <v>34.128342810600095</v>
      </c>
      <c r="G15" s="74">
        <v>12.590729328221673</v>
      </c>
      <c r="H15" s="74">
        <v>3.8610441252093572</v>
      </c>
    </row>
    <row r="16" spans="2:8" ht="15">
      <c r="B16" s="42" t="s">
        <v>36</v>
      </c>
      <c r="C16" s="75">
        <v>0.11669843817469243</v>
      </c>
      <c r="D16" s="75">
        <v>23.845422936604663</v>
      </c>
      <c r="E16" s="74">
        <v>4.032744392619344</v>
      </c>
      <c r="F16" s="74">
        <v>63.3615217448018</v>
      </c>
      <c r="G16" s="74">
        <v>1.7852470770558921</v>
      </c>
      <c r="H16" s="74">
        <v>6.8583669498744335</v>
      </c>
    </row>
    <row r="17" spans="2:8" ht="15">
      <c r="B17" s="41" t="s">
        <v>37</v>
      </c>
      <c r="C17" s="75" t="s">
        <v>30</v>
      </c>
      <c r="D17" s="75">
        <v>59.93706429275469</v>
      </c>
      <c r="E17" s="74">
        <v>6.888800195031466</v>
      </c>
      <c r="F17" s="74">
        <v>28.898779672949367</v>
      </c>
      <c r="G17" s="74">
        <v>0.4332587693223663</v>
      </c>
      <c r="H17" s="74">
        <v>3.8420970699421115</v>
      </c>
    </row>
    <row r="18" spans="2:8" ht="15">
      <c r="B18" s="41" t="s">
        <v>38</v>
      </c>
      <c r="C18" s="75" t="s">
        <v>30</v>
      </c>
      <c r="D18" s="75" t="s">
        <v>30</v>
      </c>
      <c r="E18" s="74">
        <v>62.618513651277986</v>
      </c>
      <c r="F18" s="74">
        <v>21.339807050469474</v>
      </c>
      <c r="G18" s="74">
        <v>16.041661672783878</v>
      </c>
      <c r="H18" s="74" t="s">
        <v>30</v>
      </c>
    </row>
    <row r="19" spans="2:8" ht="15">
      <c r="B19" s="41" t="s">
        <v>39</v>
      </c>
      <c r="C19" s="75">
        <v>0.1600438035737655</v>
      </c>
      <c r="D19" s="75">
        <v>7.997796714477855</v>
      </c>
      <c r="E19" s="74">
        <v>3.340320078245123</v>
      </c>
      <c r="F19" s="74">
        <v>52.28630327167303</v>
      </c>
      <c r="G19" s="74">
        <v>0.8699293187234933</v>
      </c>
      <c r="H19" s="74">
        <v>35.34560681330672</v>
      </c>
    </row>
    <row r="20" spans="2:8" ht="15">
      <c r="B20" s="41" t="s">
        <v>40</v>
      </c>
      <c r="C20" s="75">
        <v>3.296186003982697</v>
      </c>
      <c r="D20" s="75">
        <v>11.866860903089224</v>
      </c>
      <c r="E20" s="74">
        <v>1.948803669236551</v>
      </c>
      <c r="F20" s="74">
        <v>46.10023329819416</v>
      </c>
      <c r="G20" s="74">
        <v>1.5086558586425693</v>
      </c>
      <c r="H20" s="74">
        <v>35.27926268225003</v>
      </c>
    </row>
    <row r="21" spans="2:8" ht="15">
      <c r="B21" s="41" t="s">
        <v>41</v>
      </c>
      <c r="C21" s="75">
        <v>0.06627088551645038</v>
      </c>
      <c r="D21" s="75">
        <v>56.76984163102525</v>
      </c>
      <c r="E21" s="74">
        <v>31.877479767004896</v>
      </c>
      <c r="F21" s="74">
        <v>4.136814280007579</v>
      </c>
      <c r="G21" s="74">
        <v>7.14958748753331</v>
      </c>
      <c r="H21" s="74" t="s">
        <v>30</v>
      </c>
    </row>
    <row r="22" spans="2:8" ht="15">
      <c r="B22" s="41" t="s">
        <v>42</v>
      </c>
      <c r="C22" s="75">
        <v>1.8820248032472495</v>
      </c>
      <c r="D22" s="75">
        <v>84.20108467744576</v>
      </c>
      <c r="E22" s="74">
        <v>0.07737586718457051</v>
      </c>
      <c r="F22" s="74" t="s">
        <v>30</v>
      </c>
      <c r="G22" s="74">
        <v>2.286507695450674</v>
      </c>
      <c r="H22" s="74">
        <v>11.55300695667174</v>
      </c>
    </row>
    <row r="23" spans="2:8" ht="15">
      <c r="B23" s="41" t="s">
        <v>43</v>
      </c>
      <c r="C23" s="75" t="s">
        <v>30</v>
      </c>
      <c r="D23" s="75" t="s">
        <v>30</v>
      </c>
      <c r="E23" s="74">
        <v>21.034156910285056</v>
      </c>
      <c r="F23" s="74">
        <v>43.52233318404682</v>
      </c>
      <c r="G23" s="74">
        <v>35.44350990566812</v>
      </c>
      <c r="H23" s="74" t="s">
        <v>30</v>
      </c>
    </row>
    <row r="24" spans="2:8" ht="15">
      <c r="B24" s="41" t="s">
        <v>44</v>
      </c>
      <c r="C24" s="75">
        <v>0.00608567589778155</v>
      </c>
      <c r="D24" s="75">
        <v>83.93893402088814</v>
      </c>
      <c r="E24" s="74">
        <v>0.6337439706963685</v>
      </c>
      <c r="F24" s="74">
        <v>9.26491407855095</v>
      </c>
      <c r="G24" s="74">
        <v>2.9475542781681994</v>
      </c>
      <c r="H24" s="74">
        <v>3.208767975798575</v>
      </c>
    </row>
    <row r="25" spans="2:8" ht="15">
      <c r="B25" s="41" t="s">
        <v>45</v>
      </c>
      <c r="C25" s="75">
        <v>0.4084952582015358</v>
      </c>
      <c r="D25" s="75">
        <v>26.827864574410277</v>
      </c>
      <c r="E25" s="74">
        <v>18.09641370189236</v>
      </c>
      <c r="F25" s="74">
        <v>35.42117566474888</v>
      </c>
      <c r="G25" s="74">
        <v>4.655186851159547</v>
      </c>
      <c r="H25" s="74">
        <v>14.590863438405382</v>
      </c>
    </row>
    <row r="26" spans="2:8" ht="15">
      <c r="B26" s="41" t="s">
        <v>46</v>
      </c>
      <c r="C26" s="75">
        <v>40.30525040056971</v>
      </c>
      <c r="D26" s="75">
        <v>15.899775043780636</v>
      </c>
      <c r="E26" s="74">
        <v>0.6939606833227651</v>
      </c>
      <c r="F26" s="74">
        <v>21.049849979702483</v>
      </c>
      <c r="G26" s="74">
        <v>0.9875567804596024</v>
      </c>
      <c r="H26" s="74">
        <v>21.063607112164803</v>
      </c>
    </row>
    <row r="27" spans="2:8" ht="15">
      <c r="B27" s="41" t="s">
        <v>47</v>
      </c>
      <c r="C27" s="75" t="s">
        <v>30</v>
      </c>
      <c r="D27" s="75">
        <v>1.7895109496320591</v>
      </c>
      <c r="E27" s="74">
        <v>6.111894776620909</v>
      </c>
      <c r="F27" s="74">
        <v>86.76232417367606</v>
      </c>
      <c r="G27" s="74">
        <v>5.2426342602041665</v>
      </c>
      <c r="H27" s="74">
        <v>0.09363583986679573</v>
      </c>
    </row>
    <row r="28" spans="2:8" ht="15">
      <c r="B28" s="41" t="s">
        <v>48</v>
      </c>
      <c r="C28" s="75">
        <v>0.6230161370675328</v>
      </c>
      <c r="D28" s="75">
        <v>32.04791821032386</v>
      </c>
      <c r="E28" s="74">
        <v>0.007780113997837769</v>
      </c>
      <c r="F28" s="74">
        <v>52.78819997733739</v>
      </c>
      <c r="G28" s="74">
        <v>0.20294721973549845</v>
      </c>
      <c r="H28" s="74">
        <v>14.330138341537896</v>
      </c>
    </row>
    <row r="29" spans="2:8" ht="15">
      <c r="B29" s="41" t="s">
        <v>49</v>
      </c>
      <c r="C29" s="75">
        <v>0.0001724057115857177</v>
      </c>
      <c r="D29" s="75">
        <v>11.553219218711192</v>
      </c>
      <c r="E29" s="74">
        <v>15.893558150381242</v>
      </c>
      <c r="F29" s="74">
        <v>56.17438909562609</v>
      </c>
      <c r="G29" s="74">
        <v>7.01952728149776</v>
      </c>
      <c r="H29" s="74">
        <v>9.359133848072137</v>
      </c>
    </row>
    <row r="30" spans="2:8" ht="15">
      <c r="B30" s="43" t="s">
        <v>50</v>
      </c>
      <c r="C30" s="76">
        <v>1.8882094655732398</v>
      </c>
      <c r="D30" s="76">
        <v>45.83139269080206</v>
      </c>
      <c r="E30" s="83">
        <v>0.16977645702965014</v>
      </c>
      <c r="F30" s="83">
        <v>28.393469440237734</v>
      </c>
      <c r="G30" s="83">
        <v>7.027030888361859</v>
      </c>
      <c r="H30" s="83">
        <v>16.690121057995448</v>
      </c>
    </row>
    <row r="31" spans="2:8" ht="15">
      <c r="B31" s="41" t="s">
        <v>51</v>
      </c>
      <c r="C31" s="74">
        <v>0.06693579620005731</v>
      </c>
      <c r="D31" s="74">
        <v>0.5531672822716828</v>
      </c>
      <c r="E31" s="74">
        <v>5.193266314687428</v>
      </c>
      <c r="F31" s="73">
        <v>40.376101515465436</v>
      </c>
      <c r="G31" s="75">
        <v>24.79160341746946</v>
      </c>
      <c r="H31" s="74">
        <v>29.018925673905944</v>
      </c>
    </row>
    <row r="32" spans="2:8" ht="15">
      <c r="B32" s="49" t="s">
        <v>52</v>
      </c>
      <c r="C32" s="89" t="s">
        <v>30</v>
      </c>
      <c r="D32" s="89">
        <v>0.34461298814513397</v>
      </c>
      <c r="E32" s="90">
        <v>4.593455177510574</v>
      </c>
      <c r="F32" s="90">
        <v>19.718624958694527</v>
      </c>
      <c r="G32" s="90">
        <v>28.667929765758387</v>
      </c>
      <c r="H32" s="90">
        <v>46.67537710989137</v>
      </c>
    </row>
    <row r="33" spans="2:8" ht="15">
      <c r="B33" s="54" t="s">
        <v>54</v>
      </c>
      <c r="C33" s="91" t="s">
        <v>30</v>
      </c>
      <c r="D33" s="91">
        <v>0.05412106389427782</v>
      </c>
      <c r="E33" s="92">
        <v>0.18346676378208723</v>
      </c>
      <c r="F33" s="92">
        <v>35.547504291134004</v>
      </c>
      <c r="G33" s="92">
        <v>60.7260036864012</v>
      </c>
      <c r="H33" s="92">
        <v>3.4889041947884487</v>
      </c>
    </row>
    <row r="34" spans="2:8" ht="15">
      <c r="B34" s="22" t="s">
        <v>70</v>
      </c>
      <c r="C34" s="93">
        <v>0.16731918140484772</v>
      </c>
      <c r="D34" s="93">
        <v>0.048672755458054946</v>
      </c>
      <c r="E34" s="94">
        <v>1.2423273083459225</v>
      </c>
      <c r="F34" s="94">
        <v>51.286440285238676</v>
      </c>
      <c r="G34" s="94">
        <v>37.17302683895541</v>
      </c>
      <c r="H34" s="94">
        <v>10.082213630597096</v>
      </c>
    </row>
    <row r="35" spans="2:8" ht="15">
      <c r="B35" s="43" t="s">
        <v>56</v>
      </c>
      <c r="C35" s="76" t="s">
        <v>30</v>
      </c>
      <c r="D35" s="76" t="s">
        <v>30</v>
      </c>
      <c r="E35" s="83">
        <v>19.893059425933977</v>
      </c>
      <c r="F35" s="83">
        <v>27.8890005114692</v>
      </c>
      <c r="G35" s="83">
        <v>52.217940062596824</v>
      </c>
      <c r="H35" s="83" t="s">
        <v>30</v>
      </c>
    </row>
    <row r="36" spans="2:8" ht="15">
      <c r="B36" s="53" t="s">
        <v>55</v>
      </c>
      <c r="C36" s="82">
        <v>11.3914252441737</v>
      </c>
      <c r="D36" s="82">
        <v>9.630530262932483</v>
      </c>
      <c r="E36" s="81">
        <v>0.8673070653870678</v>
      </c>
      <c r="F36" s="81">
        <v>53.66612167967055</v>
      </c>
      <c r="G36" s="81">
        <v>6.1835514861842995</v>
      </c>
      <c r="H36" s="81">
        <v>18.26106426165189</v>
      </c>
    </row>
    <row r="37" spans="2:8" ht="15">
      <c r="B37" s="44" t="s">
        <v>68</v>
      </c>
      <c r="C37" s="73">
        <v>4.3894161155548295</v>
      </c>
      <c r="D37" s="73">
        <v>2.1605062257851473</v>
      </c>
      <c r="E37" s="72">
        <v>2.019580546556714</v>
      </c>
      <c r="F37" s="72">
        <v>83.62703285766648</v>
      </c>
      <c r="G37" s="72">
        <v>0.3817561629211084</v>
      </c>
      <c r="H37" s="72">
        <v>7.421706284428735</v>
      </c>
    </row>
    <row r="38" spans="2:8" ht="15">
      <c r="B38" s="47" t="s">
        <v>58</v>
      </c>
      <c r="C38" s="78">
        <v>1.3387006989451449</v>
      </c>
      <c r="D38" s="78" t="s">
        <v>30</v>
      </c>
      <c r="E38" s="77" t="s">
        <v>30</v>
      </c>
      <c r="F38" s="77">
        <v>84.25019066609298</v>
      </c>
      <c r="G38" s="77">
        <v>12.060759864658676</v>
      </c>
      <c r="H38" s="77">
        <v>2.3503487703031882</v>
      </c>
    </row>
    <row r="39" spans="2:8" ht="15">
      <c r="B39" s="22" t="s">
        <v>60</v>
      </c>
      <c r="C39" s="93">
        <v>3.967611629479105</v>
      </c>
      <c r="D39" s="93">
        <v>19.697239267276593</v>
      </c>
      <c r="E39" s="94">
        <v>0</v>
      </c>
      <c r="F39" s="94">
        <v>64.5950881981305</v>
      </c>
      <c r="G39" s="94">
        <v>0.5440454908614657</v>
      </c>
      <c r="H39" s="94">
        <v>11.196015414252344</v>
      </c>
    </row>
    <row r="40" spans="2:8" ht="15">
      <c r="B40" s="53" t="s">
        <v>61</v>
      </c>
      <c r="C40" s="82">
        <v>0.00590323037417996</v>
      </c>
      <c r="D40" s="82">
        <v>73.2056030980297</v>
      </c>
      <c r="E40" s="81" t="s">
        <v>30</v>
      </c>
      <c r="F40" s="81">
        <v>24.87271702908674</v>
      </c>
      <c r="G40" s="81">
        <v>1.915776642509393</v>
      </c>
      <c r="H40" s="81" t="s">
        <v>30</v>
      </c>
    </row>
    <row r="42" spans="1:8" ht="15">
      <c r="A42" s="1"/>
      <c r="B42" s="1" t="s">
        <v>77</v>
      </c>
      <c r="C42" s="1"/>
      <c r="D42" s="1"/>
      <c r="E42" s="1"/>
      <c r="F42" s="1"/>
      <c r="G42" s="1"/>
      <c r="H42" s="1"/>
    </row>
    <row r="44" ht="12">
      <c r="B44" s="48" t="s">
        <v>78</v>
      </c>
    </row>
    <row r="46" spans="2:3" ht="15">
      <c r="B46" s="2" t="s">
        <v>97</v>
      </c>
      <c r="C46" s="2" t="s">
        <v>112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 topLeftCell="A25"/>
  </sheetViews>
  <sheetFormatPr defaultColWidth="9.140625" defaultRowHeight="15"/>
  <cols>
    <col min="1" max="1" width="9.140625" style="2" customWidth="1"/>
    <col min="2" max="2" width="22.421875" style="2" customWidth="1"/>
    <col min="3" max="3" width="22.421875" style="2" hidden="1" customWidth="1"/>
    <col min="4" max="4" width="18.421875" style="2" customWidth="1"/>
    <col min="5" max="5" width="13.8515625" style="2" hidden="1" customWidth="1"/>
    <col min="6" max="6" width="18.421875" style="2" customWidth="1"/>
    <col min="7" max="7" width="14.140625" style="2" hidden="1" customWidth="1"/>
    <col min="8" max="8" width="18.421875" style="2" customWidth="1"/>
    <col min="9" max="9" width="11.421875" style="2" hidden="1" customWidth="1"/>
    <col min="10" max="10" width="18.421875" style="2" customWidth="1"/>
    <col min="11" max="11" width="10.8515625" style="2" hidden="1" customWidth="1"/>
    <col min="12" max="12" width="15.7109375" style="2" customWidth="1"/>
    <col min="13" max="13" width="13.28125" style="2" hidden="1" customWidth="1"/>
    <col min="14" max="14" width="12.28125" style="2" customWidth="1"/>
    <col min="15" max="15" width="15.57421875" style="2" hidden="1" customWidth="1"/>
    <col min="16" max="16384" width="9.140625" style="2" customWidth="1"/>
  </cols>
  <sheetData>
    <row r="1" spans="2:3" ht="15.5">
      <c r="B1" s="55" t="s">
        <v>146</v>
      </c>
      <c r="C1" s="55"/>
    </row>
    <row r="2" spans="2:3" ht="12.5">
      <c r="B2" s="58" t="s">
        <v>73</v>
      </c>
      <c r="C2" s="58"/>
    </row>
    <row r="4" spans="2:15" ht="46">
      <c r="B4" s="30"/>
      <c r="C4" s="30" t="s">
        <v>117</v>
      </c>
      <c r="D4" s="30" t="s">
        <v>99</v>
      </c>
      <c r="E4" s="30" t="s">
        <v>129</v>
      </c>
      <c r="F4" s="30" t="s">
        <v>88</v>
      </c>
      <c r="G4" s="30" t="s">
        <v>129</v>
      </c>
      <c r="H4" s="30" t="s">
        <v>98</v>
      </c>
      <c r="I4" s="320" t="s">
        <v>129</v>
      </c>
      <c r="J4" s="30" t="s">
        <v>90</v>
      </c>
      <c r="K4" s="320" t="s">
        <v>129</v>
      </c>
      <c r="L4" s="30" t="s">
        <v>7</v>
      </c>
      <c r="M4" s="320" t="s">
        <v>129</v>
      </c>
      <c r="N4" s="30" t="s">
        <v>96</v>
      </c>
      <c r="O4" s="343" t="s">
        <v>129</v>
      </c>
    </row>
    <row r="5" spans="2:15" ht="15">
      <c r="B5" s="321" t="s">
        <v>81</v>
      </c>
      <c r="C5" s="322">
        <v>1584677.322</v>
      </c>
      <c r="D5" s="300">
        <f>100*E5/C5</f>
        <v>1.3586643603144843</v>
      </c>
      <c r="E5" s="300">
        <v>21530.446</v>
      </c>
      <c r="F5" s="300">
        <f>100*G5/C5</f>
        <v>43.05574778711953</v>
      </c>
      <c r="G5" s="300">
        <v>682294.671</v>
      </c>
      <c r="H5" s="300">
        <f>100*I5/C5</f>
        <v>9.215241991075834</v>
      </c>
      <c r="I5" s="300">
        <v>146031.85</v>
      </c>
      <c r="J5" s="300">
        <f>100*K5/C5</f>
        <v>13.897725041085684</v>
      </c>
      <c r="K5" s="300">
        <v>220234.097</v>
      </c>
      <c r="L5" s="300">
        <f>100*M5/C5</f>
        <v>19.218361288570264</v>
      </c>
      <c r="M5" s="300">
        <v>304549.013</v>
      </c>
      <c r="N5" s="300">
        <f>100*O6/C5</f>
        <v>13.254259531834204</v>
      </c>
      <c r="O5" s="344" t="s">
        <v>133</v>
      </c>
    </row>
    <row r="6" spans="2:15" ht="15">
      <c r="B6" s="323" t="s">
        <v>149</v>
      </c>
      <c r="C6" s="324">
        <v>1188116.176</v>
      </c>
      <c r="D6" s="369">
        <f aca="true" t="shared" si="0" ref="D6:D41">100*E6/C6</f>
        <v>0.18871117532869952</v>
      </c>
      <c r="E6" s="369">
        <v>2242.108</v>
      </c>
      <c r="F6" s="369">
        <f aca="true" t="shared" si="1" ref="F6:F41">100*G6/C6</f>
        <v>47.31246239677491</v>
      </c>
      <c r="G6" s="369">
        <v>562127.019</v>
      </c>
      <c r="H6" s="369">
        <f>100*I6/C6</f>
        <v>11.667304662637637</v>
      </c>
      <c r="I6" s="369">
        <v>138621.134</v>
      </c>
      <c r="J6" s="369">
        <f>100*K6/C6</f>
        <v>13.592174676359258</v>
      </c>
      <c r="K6" s="369">
        <v>161490.826</v>
      </c>
      <c r="L6" s="369">
        <f>100*M6/C6</f>
        <v>20.64123491910104</v>
      </c>
      <c r="M6" s="369">
        <v>245241.851</v>
      </c>
      <c r="N6" s="369">
        <f aca="true" t="shared" si="2" ref="N6:N12">100*O7/C6</f>
        <v>6.598112169798452</v>
      </c>
      <c r="O6" s="317">
        <v>210037.245</v>
      </c>
    </row>
    <row r="7" spans="2:15" ht="15">
      <c r="B7" s="44" t="s">
        <v>22</v>
      </c>
      <c r="C7" s="338">
        <v>39027.265</v>
      </c>
      <c r="D7" s="302">
        <f t="shared" si="0"/>
        <v>0.027411605706933344</v>
      </c>
      <c r="E7" s="264">
        <v>10.698</v>
      </c>
      <c r="F7" s="302">
        <f t="shared" si="1"/>
        <v>51.517829906861266</v>
      </c>
      <c r="G7" s="264">
        <v>20106</v>
      </c>
      <c r="H7" s="264">
        <f>100*I7/C7</f>
        <v>14.978008323155619</v>
      </c>
      <c r="I7" s="264">
        <v>5845.507</v>
      </c>
      <c r="J7" s="264">
        <f>100*K7/C7</f>
        <v>3.690496887240241</v>
      </c>
      <c r="K7" s="264">
        <v>1440.3</v>
      </c>
      <c r="L7" s="302">
        <f>100*M7/C7</f>
        <v>29.78625327703594</v>
      </c>
      <c r="M7" s="302">
        <v>11624.76</v>
      </c>
      <c r="N7" s="302">
        <f t="shared" si="2"/>
        <v>0</v>
      </c>
      <c r="O7" s="317">
        <v>78393.238</v>
      </c>
    </row>
    <row r="8" spans="2:15" ht="15">
      <c r="B8" s="41" t="s">
        <v>23</v>
      </c>
      <c r="C8" s="328">
        <v>17470.246</v>
      </c>
      <c r="D8" s="252">
        <f t="shared" si="0"/>
        <v>0.5781372511869609</v>
      </c>
      <c r="E8" s="251">
        <v>101.002</v>
      </c>
      <c r="F8" s="252">
        <f t="shared" si="1"/>
        <v>3.3155228609831826</v>
      </c>
      <c r="G8" s="251">
        <v>579.23</v>
      </c>
      <c r="H8" s="251">
        <f aca="true" t="shared" si="3" ref="H8:H41">100*I8/C8</f>
        <v>0.12824089597822494</v>
      </c>
      <c r="I8" s="251">
        <v>22.404</v>
      </c>
      <c r="J8" s="251">
        <f aca="true" t="shared" si="4" ref="J8:J41">100*K8/C8</f>
        <v>6.711370864497272</v>
      </c>
      <c r="K8" s="251">
        <v>1172.493</v>
      </c>
      <c r="L8" s="252">
        <f aca="true" t="shared" si="5" ref="L8:L38">100*M8/C8</f>
        <v>60.46798081721345</v>
      </c>
      <c r="M8" s="252">
        <v>10563.905</v>
      </c>
      <c r="N8" s="252">
        <f t="shared" si="2"/>
        <v>28.79874158612306</v>
      </c>
      <c r="O8" s="317">
        <v>0</v>
      </c>
    </row>
    <row r="9" spans="2:15" ht="15">
      <c r="B9" s="41" t="s">
        <v>71</v>
      </c>
      <c r="C9" s="328">
        <v>50380.045</v>
      </c>
      <c r="D9" s="252">
        <f t="shared" si="0"/>
        <v>1.3622933445176557</v>
      </c>
      <c r="E9" s="251">
        <v>686.324</v>
      </c>
      <c r="F9" s="252">
        <f t="shared" si="1"/>
        <v>37.00287683347643</v>
      </c>
      <c r="G9" s="251">
        <v>18642.066</v>
      </c>
      <c r="H9" s="251">
        <f t="shared" si="3"/>
        <v>0</v>
      </c>
      <c r="I9" s="251">
        <v>0</v>
      </c>
      <c r="J9" s="251">
        <f t="shared" si="4"/>
        <v>13.067709645753594</v>
      </c>
      <c r="K9" s="251">
        <v>6583.518</v>
      </c>
      <c r="L9" s="252">
        <f t="shared" si="5"/>
        <v>21.72912509308001</v>
      </c>
      <c r="M9" s="252">
        <v>10947.143</v>
      </c>
      <c r="N9" s="252">
        <f t="shared" si="2"/>
        <v>26.83799508317232</v>
      </c>
      <c r="O9" s="317">
        <v>5031.211</v>
      </c>
    </row>
    <row r="10" spans="2:15" ht="15">
      <c r="B10" s="41" t="s">
        <v>26</v>
      </c>
      <c r="C10" s="328">
        <v>41378.404</v>
      </c>
      <c r="D10" s="252" t="s">
        <v>30</v>
      </c>
      <c r="E10" s="251" t="s">
        <v>30</v>
      </c>
      <c r="F10" s="252">
        <f t="shared" si="1"/>
        <v>15.695399948243532</v>
      </c>
      <c r="G10" s="251">
        <v>6494.506</v>
      </c>
      <c r="H10" s="251">
        <f t="shared" si="3"/>
        <v>7.199197436421182</v>
      </c>
      <c r="I10" s="251">
        <v>2978.913</v>
      </c>
      <c r="J10" s="251">
        <f t="shared" si="4"/>
        <v>8.070601273069883</v>
      </c>
      <c r="K10" s="251">
        <v>3339.486</v>
      </c>
      <c r="L10" s="252">
        <f t="shared" si="5"/>
        <v>4.3662776360344875</v>
      </c>
      <c r="M10" s="252">
        <v>1806.696</v>
      </c>
      <c r="N10" s="252">
        <f t="shared" si="2"/>
        <v>64.66852128951132</v>
      </c>
      <c r="O10" s="317">
        <v>13520.994</v>
      </c>
    </row>
    <row r="11" spans="2:15" ht="15">
      <c r="B11" s="41" t="s">
        <v>28</v>
      </c>
      <c r="C11" s="328">
        <v>410731.796</v>
      </c>
      <c r="D11" s="252">
        <f t="shared" si="0"/>
        <v>0</v>
      </c>
      <c r="E11" s="251">
        <v>0</v>
      </c>
      <c r="F11" s="252">
        <f t="shared" si="1"/>
        <v>54.37331810561849</v>
      </c>
      <c r="G11" s="251">
        <v>223328.506</v>
      </c>
      <c r="H11" s="251">
        <f t="shared" si="3"/>
        <v>12.258297382947193</v>
      </c>
      <c r="I11" s="251">
        <v>50348.725</v>
      </c>
      <c r="J11" s="251">
        <f t="shared" si="4"/>
        <v>15.326940016107253</v>
      </c>
      <c r="K11" s="251">
        <v>62952.616</v>
      </c>
      <c r="L11" s="252">
        <f t="shared" si="5"/>
        <v>13.821985917058148</v>
      </c>
      <c r="M11" s="252">
        <v>56771.291</v>
      </c>
      <c r="N11" s="252">
        <f t="shared" si="2"/>
        <v>4.219458821736801</v>
      </c>
      <c r="O11" s="317">
        <v>26758.802</v>
      </c>
    </row>
    <row r="12" spans="2:15" ht="15">
      <c r="B12" s="41" t="s">
        <v>29</v>
      </c>
      <c r="C12" s="328">
        <v>4681.95</v>
      </c>
      <c r="D12" s="252">
        <f t="shared" si="0"/>
        <v>0.071423231773086</v>
      </c>
      <c r="E12" s="251">
        <v>3.344</v>
      </c>
      <c r="F12" s="252">
        <f t="shared" si="1"/>
        <v>6.947447110712417</v>
      </c>
      <c r="G12" s="251">
        <v>325.276</v>
      </c>
      <c r="H12" s="251">
        <f t="shared" si="3"/>
        <v>0.13220986981919927</v>
      </c>
      <c r="I12" s="251">
        <v>6.19</v>
      </c>
      <c r="J12" s="251">
        <f t="shared" si="4"/>
        <v>27.417998910710278</v>
      </c>
      <c r="K12" s="251">
        <v>1283.697</v>
      </c>
      <c r="L12" s="252">
        <f t="shared" si="5"/>
        <v>6.512820512820514</v>
      </c>
      <c r="M12" s="252">
        <v>304.927</v>
      </c>
      <c r="N12" s="252">
        <f t="shared" si="2"/>
        <v>58.918100364164516</v>
      </c>
      <c r="O12" s="317">
        <v>17330.659</v>
      </c>
    </row>
    <row r="13" spans="2:15" ht="15">
      <c r="B13" s="41" t="s">
        <v>32</v>
      </c>
      <c r="C13" s="328">
        <v>25385.566</v>
      </c>
      <c r="D13" s="252">
        <f t="shared" si="0"/>
        <v>5.0995947854777</v>
      </c>
      <c r="E13" s="251">
        <v>1294.561</v>
      </c>
      <c r="F13" s="252">
        <f t="shared" si="1"/>
        <v>26.20155091282976</v>
      </c>
      <c r="G13" s="251">
        <v>6651.412</v>
      </c>
      <c r="H13" s="251">
        <f t="shared" si="3"/>
        <v>47.708189764214836</v>
      </c>
      <c r="I13" s="251">
        <v>12110.994</v>
      </c>
      <c r="J13" s="251">
        <f t="shared" si="4"/>
        <v>6.305445385775522</v>
      </c>
      <c r="K13" s="251">
        <v>1600.673</v>
      </c>
      <c r="L13" s="251">
        <f t="shared" si="5"/>
        <v>14.685219151702192</v>
      </c>
      <c r="M13" s="251">
        <v>3727.926</v>
      </c>
      <c r="N13" s="251" t="s">
        <v>30</v>
      </c>
      <c r="O13" s="317">
        <v>2758.516</v>
      </c>
    </row>
    <row r="14" spans="2:15" ht="15">
      <c r="B14" s="41" t="s">
        <v>33</v>
      </c>
      <c r="C14" s="328">
        <v>24517.939</v>
      </c>
      <c r="D14" s="252">
        <f t="shared" si="0"/>
        <v>0</v>
      </c>
      <c r="E14" s="251">
        <v>0</v>
      </c>
      <c r="F14" s="252">
        <f t="shared" si="1"/>
        <v>0.9274474498039986</v>
      </c>
      <c r="G14" s="251">
        <v>227.391</v>
      </c>
      <c r="H14" s="251">
        <f t="shared" si="3"/>
        <v>8.721385594441688</v>
      </c>
      <c r="I14" s="251">
        <v>2138.304</v>
      </c>
      <c r="J14" s="251">
        <f t="shared" si="4"/>
        <v>49.44019152670215</v>
      </c>
      <c r="K14" s="251">
        <v>12121.716</v>
      </c>
      <c r="L14" s="251">
        <f t="shared" si="5"/>
        <v>40.77429183586761</v>
      </c>
      <c r="M14" s="251">
        <v>9997.016</v>
      </c>
      <c r="N14" s="251">
        <f>100*O15/C14</f>
        <v>0.1366795145383142</v>
      </c>
      <c r="O14" s="317" t="s">
        <v>30</v>
      </c>
    </row>
    <row r="15" spans="2:15" ht="15">
      <c r="B15" s="42" t="s">
        <v>34</v>
      </c>
      <c r="C15" s="329">
        <v>120298.516</v>
      </c>
      <c r="D15" s="252">
        <f t="shared" si="0"/>
        <v>0.08474751259608224</v>
      </c>
      <c r="E15" s="251">
        <v>101.95</v>
      </c>
      <c r="F15" s="252">
        <f t="shared" si="1"/>
        <v>54.12092947181493</v>
      </c>
      <c r="G15" s="251">
        <v>65106.675</v>
      </c>
      <c r="H15" s="251">
        <f t="shared" si="3"/>
        <v>16.931514766150567</v>
      </c>
      <c r="I15" s="251">
        <v>20368.361</v>
      </c>
      <c r="J15" s="251">
        <f t="shared" si="4"/>
        <v>12.515024707370454</v>
      </c>
      <c r="K15" s="251">
        <v>15055.389</v>
      </c>
      <c r="L15" s="251">
        <f t="shared" si="5"/>
        <v>16.347783542067965</v>
      </c>
      <c r="M15" s="251">
        <v>19666.141</v>
      </c>
      <c r="N15" s="251">
        <f aca="true" t="shared" si="6" ref="N15:N18">100*O16/C15</f>
        <v>0</v>
      </c>
      <c r="O15" s="317">
        <v>33.511</v>
      </c>
    </row>
    <row r="16" spans="2:15" ht="15">
      <c r="B16" s="41" t="s">
        <v>35</v>
      </c>
      <c r="C16" s="328">
        <v>181228.379</v>
      </c>
      <c r="D16" s="252">
        <f t="shared" si="0"/>
        <v>0.03632488485702342</v>
      </c>
      <c r="E16" s="251">
        <v>65.831</v>
      </c>
      <c r="F16" s="252">
        <f t="shared" si="1"/>
        <v>29.235561942536606</v>
      </c>
      <c r="G16" s="251">
        <v>52983.135</v>
      </c>
      <c r="H16" s="251">
        <f t="shared" si="3"/>
        <v>10.938711756617325</v>
      </c>
      <c r="I16" s="251">
        <v>19824.05</v>
      </c>
      <c r="J16" s="251">
        <f t="shared" si="4"/>
        <v>4.838254940193445</v>
      </c>
      <c r="K16" s="251">
        <v>8768.291</v>
      </c>
      <c r="L16" s="251">
        <f t="shared" si="5"/>
        <v>47.92003133239966</v>
      </c>
      <c r="M16" s="251">
        <v>86844.696</v>
      </c>
      <c r="N16" s="251">
        <f t="shared" si="6"/>
        <v>7.031115143395948</v>
      </c>
      <c r="O16" s="317">
        <v>0</v>
      </c>
    </row>
    <row r="17" spans="2:15" ht="15">
      <c r="B17" s="41" t="s">
        <v>36</v>
      </c>
      <c r="C17" s="328">
        <v>9897.363</v>
      </c>
      <c r="D17" s="252">
        <f t="shared" si="0"/>
        <v>0.033028999744679474</v>
      </c>
      <c r="E17" s="251">
        <v>3.269</v>
      </c>
      <c r="F17" s="252">
        <f t="shared" si="1"/>
        <v>36.663109153417935</v>
      </c>
      <c r="G17" s="251">
        <v>3628.681</v>
      </c>
      <c r="H17" s="251">
        <f t="shared" si="3"/>
        <v>2.3542432464081595</v>
      </c>
      <c r="I17" s="251">
        <v>233.008</v>
      </c>
      <c r="J17" s="251">
        <f t="shared" si="4"/>
        <v>11.38919528363262</v>
      </c>
      <c r="K17" s="251">
        <v>1127.23</v>
      </c>
      <c r="L17" s="251">
        <f t="shared" si="5"/>
        <v>46.187201580865526</v>
      </c>
      <c r="M17" s="251">
        <v>4571.315</v>
      </c>
      <c r="N17" s="251">
        <f t="shared" si="6"/>
        <v>3.3732318396324357</v>
      </c>
      <c r="O17" s="317">
        <v>12742.376</v>
      </c>
    </row>
    <row r="18" spans="2:15" ht="15">
      <c r="B18" s="41" t="s">
        <v>37</v>
      </c>
      <c r="C18" s="328">
        <v>153130.808</v>
      </c>
      <c r="D18" s="252">
        <f t="shared" si="0"/>
        <v>0</v>
      </c>
      <c r="E18" s="251">
        <v>0</v>
      </c>
      <c r="F18" s="252">
        <f t="shared" si="1"/>
        <v>66.87012060956408</v>
      </c>
      <c r="G18" s="251">
        <v>102398.756</v>
      </c>
      <c r="H18" s="251">
        <f t="shared" si="3"/>
        <v>7.286719208064259</v>
      </c>
      <c r="I18" s="251">
        <v>11158.212</v>
      </c>
      <c r="J18" s="251">
        <f t="shared" si="4"/>
        <v>11.344066701456965</v>
      </c>
      <c r="K18" s="251">
        <v>17371.261</v>
      </c>
      <c r="L18" s="251">
        <f t="shared" si="5"/>
        <v>12.56608010583997</v>
      </c>
      <c r="M18" s="251">
        <v>19242.54</v>
      </c>
      <c r="N18" s="251">
        <f t="shared" si="6"/>
        <v>1.9330133750747271</v>
      </c>
      <c r="O18" s="317">
        <v>333.861</v>
      </c>
    </row>
    <row r="19" spans="2:15" ht="15">
      <c r="B19" s="41" t="s">
        <v>38</v>
      </c>
      <c r="C19" s="328">
        <v>3491.775</v>
      </c>
      <c r="D19" s="252" t="s">
        <v>30</v>
      </c>
      <c r="E19" s="251" t="s">
        <v>30</v>
      </c>
      <c r="F19" s="252" t="s">
        <v>30</v>
      </c>
      <c r="G19" s="251" t="s">
        <v>30</v>
      </c>
      <c r="H19" s="251">
        <f t="shared" si="3"/>
        <v>10.004711071016889</v>
      </c>
      <c r="I19" s="251">
        <v>349.342</v>
      </c>
      <c r="J19" s="251">
        <f t="shared" si="4"/>
        <v>76.87906580464092</v>
      </c>
      <c r="K19" s="251">
        <v>2684.444</v>
      </c>
      <c r="L19" s="251">
        <f t="shared" si="5"/>
        <v>13.116194485612619</v>
      </c>
      <c r="M19" s="251">
        <v>457.988</v>
      </c>
      <c r="N19" s="251" t="s">
        <v>30</v>
      </c>
      <c r="O19" s="317">
        <v>2960.039</v>
      </c>
    </row>
    <row r="20" spans="2:15" ht="15">
      <c r="B20" s="41" t="s">
        <v>39</v>
      </c>
      <c r="C20" s="328">
        <v>9658.25</v>
      </c>
      <c r="D20" s="252">
        <f t="shared" si="0"/>
        <v>0.07075816012217534</v>
      </c>
      <c r="E20" s="251">
        <v>6.834</v>
      </c>
      <c r="F20" s="252">
        <f t="shared" si="1"/>
        <v>9.444226438537003</v>
      </c>
      <c r="G20" s="251">
        <v>912.147</v>
      </c>
      <c r="H20" s="251">
        <f t="shared" si="3"/>
        <v>3.4996816193409774</v>
      </c>
      <c r="I20" s="251">
        <v>338.008</v>
      </c>
      <c r="J20" s="251">
        <f t="shared" si="4"/>
        <v>24.525001941345483</v>
      </c>
      <c r="K20" s="251">
        <v>2368.686</v>
      </c>
      <c r="L20" s="251">
        <f t="shared" si="5"/>
        <v>13.375155954753708</v>
      </c>
      <c r="M20" s="251">
        <v>1291.806</v>
      </c>
      <c r="N20" s="251">
        <f>100*O21/C20</f>
        <v>49.08517588590066</v>
      </c>
      <c r="O20" s="317" t="s">
        <v>30</v>
      </c>
    </row>
    <row r="21" spans="2:15" ht="15">
      <c r="B21" s="41" t="s">
        <v>40</v>
      </c>
      <c r="C21" s="328">
        <v>8001.131</v>
      </c>
      <c r="D21" s="252">
        <f t="shared" si="0"/>
        <v>1.5245594654055783</v>
      </c>
      <c r="E21" s="251">
        <v>121.982</v>
      </c>
      <c r="F21" s="252">
        <f t="shared" si="1"/>
        <v>15.64766281167</v>
      </c>
      <c r="G21" s="251">
        <v>1251.99</v>
      </c>
      <c r="H21" s="251">
        <f t="shared" si="3"/>
        <v>3.2690253415423394</v>
      </c>
      <c r="I21" s="251">
        <v>261.559</v>
      </c>
      <c r="J21" s="251">
        <f t="shared" si="4"/>
        <v>19.459748878002372</v>
      </c>
      <c r="K21" s="251">
        <v>1557</v>
      </c>
      <c r="L21" s="251">
        <f t="shared" si="5"/>
        <v>10.281046517048653</v>
      </c>
      <c r="M21" s="251">
        <v>822.6</v>
      </c>
      <c r="N21" s="251">
        <f aca="true" t="shared" si="7" ref="N21:N34">100*O22/C21</f>
        <v>49.817956986331055</v>
      </c>
      <c r="O21" s="317">
        <v>4740.769</v>
      </c>
    </row>
    <row r="22" spans="2:15" ht="15">
      <c r="B22" s="41" t="s">
        <v>41</v>
      </c>
      <c r="C22" s="328">
        <v>1645.947</v>
      </c>
      <c r="D22" s="252">
        <f t="shared" si="0"/>
        <v>0</v>
      </c>
      <c r="E22" s="251">
        <v>0</v>
      </c>
      <c r="F22" s="252">
        <f t="shared" si="1"/>
        <v>58.66968985028072</v>
      </c>
      <c r="G22" s="251">
        <v>965.672</v>
      </c>
      <c r="H22" s="251">
        <f t="shared" si="3"/>
        <v>22.199803517367204</v>
      </c>
      <c r="I22" s="251">
        <v>365.397</v>
      </c>
      <c r="J22" s="251">
        <f t="shared" si="4"/>
        <v>9.479709857000257</v>
      </c>
      <c r="K22" s="251">
        <v>156.031</v>
      </c>
      <c r="L22" s="251">
        <f t="shared" si="5"/>
        <v>9.65073602005411</v>
      </c>
      <c r="M22" s="251">
        <v>158.846</v>
      </c>
      <c r="N22" s="251">
        <f t="shared" si="7"/>
        <v>0</v>
      </c>
      <c r="O22" s="317">
        <v>3986</v>
      </c>
    </row>
    <row r="23" spans="2:15" ht="15">
      <c r="B23" s="41" t="s">
        <v>42</v>
      </c>
      <c r="C23" s="328">
        <v>31944.84</v>
      </c>
      <c r="D23" s="252" t="s">
        <v>30</v>
      </c>
      <c r="E23" s="251" t="s">
        <v>30</v>
      </c>
      <c r="F23" s="252">
        <f t="shared" si="1"/>
        <v>41.246097961360896</v>
      </c>
      <c r="G23" s="251">
        <v>13176</v>
      </c>
      <c r="H23" s="251">
        <f t="shared" si="3"/>
        <v>0.9001265932150544</v>
      </c>
      <c r="I23" s="251">
        <v>287.544</v>
      </c>
      <c r="J23" s="251">
        <f t="shared" si="4"/>
        <v>3.615435231480264</v>
      </c>
      <c r="K23" s="251">
        <v>1154.945</v>
      </c>
      <c r="L23" s="251">
        <f t="shared" si="5"/>
        <v>38.2388861550097</v>
      </c>
      <c r="M23" s="251">
        <v>12215.351</v>
      </c>
      <c r="N23" s="251">
        <f t="shared" si="7"/>
        <v>15.999454058934088</v>
      </c>
      <c r="O23" s="317">
        <v>0</v>
      </c>
    </row>
    <row r="24" spans="2:15" ht="15">
      <c r="B24" s="41" t="s">
        <v>43</v>
      </c>
      <c r="C24" s="328">
        <v>1128.716</v>
      </c>
      <c r="D24" s="252">
        <f t="shared" si="0"/>
        <v>0</v>
      </c>
      <c r="E24" s="251">
        <v>0</v>
      </c>
      <c r="F24" s="252">
        <f t="shared" si="1"/>
        <v>0</v>
      </c>
      <c r="G24" s="251">
        <v>0</v>
      </c>
      <c r="H24" s="251">
        <f t="shared" si="3"/>
        <v>0</v>
      </c>
      <c r="I24" s="251">
        <v>0</v>
      </c>
      <c r="J24" s="251">
        <f t="shared" si="4"/>
        <v>19.310349104646345</v>
      </c>
      <c r="K24" s="251">
        <v>217.959</v>
      </c>
      <c r="L24" s="251">
        <f t="shared" si="5"/>
        <v>80.68965089535367</v>
      </c>
      <c r="M24" s="251">
        <v>910.757</v>
      </c>
      <c r="N24" s="251">
        <f t="shared" si="7"/>
        <v>0</v>
      </c>
      <c r="O24" s="317">
        <v>5111</v>
      </c>
    </row>
    <row r="25" spans="2:15" ht="15">
      <c r="B25" s="41" t="s">
        <v>44</v>
      </c>
      <c r="C25" s="328">
        <v>68167.047</v>
      </c>
      <c r="D25" s="252">
        <f t="shared" si="0"/>
        <v>0</v>
      </c>
      <c r="E25" s="251">
        <v>0</v>
      </c>
      <c r="F25" s="252">
        <f t="shared" si="1"/>
        <v>88.21711170794885</v>
      </c>
      <c r="G25" s="251">
        <v>60135</v>
      </c>
      <c r="H25" s="251">
        <f t="shared" si="3"/>
        <v>0</v>
      </c>
      <c r="I25" s="251">
        <v>0</v>
      </c>
      <c r="J25" s="251">
        <f t="shared" si="4"/>
        <v>1.3657625509287499</v>
      </c>
      <c r="K25" s="251">
        <v>931</v>
      </c>
      <c r="L25" s="251">
        <f t="shared" si="5"/>
        <v>4.246039879063559</v>
      </c>
      <c r="M25" s="251">
        <v>2894.4</v>
      </c>
      <c r="N25" s="251">
        <f t="shared" si="7"/>
        <v>6.171085862058833</v>
      </c>
      <c r="O25" s="317">
        <v>0</v>
      </c>
    </row>
    <row r="26" spans="2:15" ht="15">
      <c r="B26" s="41" t="s">
        <v>45</v>
      </c>
      <c r="C26" s="328">
        <v>47540.831</v>
      </c>
      <c r="D26" s="252">
        <f t="shared" si="0"/>
        <v>0.04789356753145522</v>
      </c>
      <c r="E26" s="251">
        <v>22.769</v>
      </c>
      <c r="F26" s="252">
        <f t="shared" si="1"/>
        <v>16.704207379126377</v>
      </c>
      <c r="G26" s="251">
        <v>7941.319</v>
      </c>
      <c r="H26" s="251">
        <f t="shared" si="3"/>
        <v>9.29928843692278</v>
      </c>
      <c r="I26" s="251">
        <v>4420.959</v>
      </c>
      <c r="J26" s="251">
        <f t="shared" si="4"/>
        <v>34.194583178405104</v>
      </c>
      <c r="K26" s="251">
        <v>16256.389</v>
      </c>
      <c r="L26" s="251">
        <f t="shared" si="5"/>
        <v>27.79636308839448</v>
      </c>
      <c r="M26" s="251">
        <v>13214.622</v>
      </c>
      <c r="N26" s="251">
        <f t="shared" si="7"/>
        <v>11.957664349619805</v>
      </c>
      <c r="O26" s="317">
        <v>4206.647</v>
      </c>
    </row>
    <row r="27" spans="2:15" ht="15">
      <c r="B27" s="41" t="s">
        <v>46</v>
      </c>
      <c r="C27" s="328">
        <v>158176.905</v>
      </c>
      <c r="D27" s="252">
        <f t="shared" si="0"/>
        <v>11.415524914967833</v>
      </c>
      <c r="E27" s="251">
        <v>18056.724</v>
      </c>
      <c r="F27" s="252">
        <f t="shared" si="1"/>
        <v>31.945554251425012</v>
      </c>
      <c r="G27" s="251">
        <v>50530.489</v>
      </c>
      <c r="H27" s="251">
        <f t="shared" si="3"/>
        <v>0.9777394493842194</v>
      </c>
      <c r="I27" s="251">
        <v>1546.558</v>
      </c>
      <c r="J27" s="251">
        <f t="shared" si="4"/>
        <v>15.696687199689487</v>
      </c>
      <c r="K27" s="251">
        <v>24828.534</v>
      </c>
      <c r="L27" s="251">
        <f t="shared" si="5"/>
        <v>4.895531367237208</v>
      </c>
      <c r="M27" s="251">
        <v>7743.6</v>
      </c>
      <c r="N27" s="251">
        <f t="shared" si="7"/>
        <v>35.06896281729624</v>
      </c>
      <c r="O27" s="317">
        <v>5684.773</v>
      </c>
    </row>
    <row r="28" spans="2:15" ht="15">
      <c r="B28" s="41" t="s">
        <v>47</v>
      </c>
      <c r="C28" s="328">
        <v>21330.68</v>
      </c>
      <c r="D28" s="252">
        <f t="shared" si="0"/>
        <v>0</v>
      </c>
      <c r="E28" s="251">
        <v>0</v>
      </c>
      <c r="F28" s="252">
        <f t="shared" si="1"/>
        <v>35.065633163124666</v>
      </c>
      <c r="G28" s="251">
        <v>7479.738</v>
      </c>
      <c r="H28" s="251">
        <f t="shared" si="3"/>
        <v>40.456900577009264</v>
      </c>
      <c r="I28" s="251">
        <v>8629.732</v>
      </c>
      <c r="J28" s="251">
        <f t="shared" si="4"/>
        <v>21.34484226475668</v>
      </c>
      <c r="K28" s="251">
        <v>4553</v>
      </c>
      <c r="L28" s="251">
        <f t="shared" si="5"/>
        <v>3.1326239951093915</v>
      </c>
      <c r="M28" s="251">
        <v>668.21</v>
      </c>
      <c r="N28" s="251">
        <f t="shared" si="7"/>
        <v>0</v>
      </c>
      <c r="O28" s="317">
        <v>55471</v>
      </c>
    </row>
    <row r="29" spans="2:15" ht="15">
      <c r="B29" s="41" t="s">
        <v>48</v>
      </c>
      <c r="C29" s="328">
        <v>51610.498</v>
      </c>
      <c r="D29" s="252">
        <f t="shared" si="0"/>
        <v>0.8608500541885878</v>
      </c>
      <c r="E29" s="251">
        <v>444.289</v>
      </c>
      <c r="F29" s="252">
        <f t="shared" si="1"/>
        <v>59.1499020218716</v>
      </c>
      <c r="G29" s="251">
        <v>30527.559</v>
      </c>
      <c r="H29" s="251">
        <f t="shared" si="3"/>
        <v>4.3349475139728355</v>
      </c>
      <c r="I29" s="251">
        <v>2237.288</v>
      </c>
      <c r="J29" s="251">
        <f t="shared" si="4"/>
        <v>33.74370656140539</v>
      </c>
      <c r="K29" s="251">
        <v>17415.295</v>
      </c>
      <c r="L29" s="251">
        <f t="shared" si="5"/>
        <v>1.9105938485615852</v>
      </c>
      <c r="M29" s="251">
        <v>986.067</v>
      </c>
      <c r="N29" s="251">
        <f t="shared" si="7"/>
        <v>0</v>
      </c>
      <c r="O29" s="317">
        <v>0</v>
      </c>
    </row>
    <row r="30" spans="2:15" ht="15">
      <c r="B30" s="41" t="s">
        <v>49</v>
      </c>
      <c r="C30" s="328">
        <v>7233.234</v>
      </c>
      <c r="D30" s="252">
        <f t="shared" si="0"/>
        <v>0.00022120119437584905</v>
      </c>
      <c r="E30" s="251">
        <v>0.016</v>
      </c>
      <c r="F30" s="252">
        <f t="shared" si="1"/>
        <v>13.785811436488851</v>
      </c>
      <c r="G30" s="251">
        <v>997.16</v>
      </c>
      <c r="H30" s="251">
        <f t="shared" si="3"/>
        <v>7.015368229480754</v>
      </c>
      <c r="I30" s="251">
        <v>507.438</v>
      </c>
      <c r="J30" s="251">
        <f t="shared" si="4"/>
        <v>40.58299510288206</v>
      </c>
      <c r="K30" s="251">
        <v>2935.463</v>
      </c>
      <c r="L30" s="251">
        <f t="shared" si="5"/>
        <v>31.05346792320005</v>
      </c>
      <c r="M30" s="251">
        <v>2246.17</v>
      </c>
      <c r="N30" s="251">
        <f t="shared" si="7"/>
        <v>7.562136106753908</v>
      </c>
      <c r="O30" s="317">
        <v>0</v>
      </c>
    </row>
    <row r="31" spans="2:15" ht="15">
      <c r="B31" s="41" t="s">
        <v>50</v>
      </c>
      <c r="C31" s="328">
        <v>14528.636</v>
      </c>
      <c r="D31" s="252">
        <f t="shared" si="0"/>
        <v>3.845206115701432</v>
      </c>
      <c r="E31" s="251">
        <v>558.656</v>
      </c>
      <c r="F31" s="252">
        <f t="shared" si="1"/>
        <v>51.504903832679126</v>
      </c>
      <c r="G31" s="251">
        <v>7482.96</v>
      </c>
      <c r="H31" s="251">
        <f t="shared" si="3"/>
        <v>0.8548634572440248</v>
      </c>
      <c r="I31" s="251">
        <v>124.2</v>
      </c>
      <c r="J31" s="251">
        <f t="shared" si="4"/>
        <v>18.753859619030994</v>
      </c>
      <c r="K31" s="251">
        <v>2724.68</v>
      </c>
      <c r="L31" s="251">
        <f t="shared" si="5"/>
        <v>6.724925863652995</v>
      </c>
      <c r="M31" s="251">
        <v>977.04</v>
      </c>
      <c r="N31" s="251">
        <f t="shared" si="7"/>
        <v>18.316241111691422</v>
      </c>
      <c r="O31" s="317">
        <v>546.987</v>
      </c>
    </row>
    <row r="32" spans="2:15" ht="15">
      <c r="B32" s="43" t="s">
        <v>51</v>
      </c>
      <c r="C32" s="334">
        <v>36490.348</v>
      </c>
      <c r="D32" s="303">
        <f t="shared" si="0"/>
        <v>0.143051526940768</v>
      </c>
      <c r="E32" s="253">
        <v>52.2</v>
      </c>
      <c r="F32" s="303">
        <f t="shared" si="1"/>
        <v>0.5623404852154329</v>
      </c>
      <c r="G32" s="253">
        <v>205.2</v>
      </c>
      <c r="H32" s="253">
        <f t="shared" si="3"/>
        <v>4.360462662619715</v>
      </c>
      <c r="I32" s="253">
        <v>1591.148</v>
      </c>
      <c r="J32" s="253">
        <f t="shared" si="4"/>
        <v>14.757327060843597</v>
      </c>
      <c r="K32" s="253">
        <v>5385</v>
      </c>
      <c r="L32" s="253">
        <f t="shared" si="5"/>
        <v>24.249700222097086</v>
      </c>
      <c r="M32" s="253">
        <v>8848.8</v>
      </c>
      <c r="N32" s="253">
        <f t="shared" si="7"/>
        <v>55.927118042283404</v>
      </c>
      <c r="O32" s="317">
        <v>2661.1</v>
      </c>
    </row>
    <row r="33" spans="2:15" ht="15">
      <c r="B33" s="43" t="s">
        <v>52</v>
      </c>
      <c r="C33" s="334">
        <v>45600.208</v>
      </c>
      <c r="D33" s="303">
        <f t="shared" si="0"/>
        <v>0</v>
      </c>
      <c r="E33" s="253">
        <v>0</v>
      </c>
      <c r="F33" s="303">
        <f t="shared" si="1"/>
        <v>0.47762940028694606</v>
      </c>
      <c r="G33" s="253">
        <v>217.8</v>
      </c>
      <c r="H33" s="253">
        <f t="shared" si="3"/>
        <v>0.7412422329301656</v>
      </c>
      <c r="I33" s="253">
        <v>338.008</v>
      </c>
      <c r="J33" s="253">
        <f t="shared" si="4"/>
        <v>9.317939953256355</v>
      </c>
      <c r="K33" s="253">
        <v>4249</v>
      </c>
      <c r="L33" s="253">
        <f t="shared" si="5"/>
        <v>32.99195477353963</v>
      </c>
      <c r="M33" s="253">
        <v>15044.4</v>
      </c>
      <c r="N33" s="253">
        <f t="shared" si="7"/>
        <v>56.471233639986906</v>
      </c>
      <c r="O33" s="317">
        <v>20408</v>
      </c>
    </row>
    <row r="34" spans="2:15" ht="15">
      <c r="B34" s="345" t="s">
        <v>54</v>
      </c>
      <c r="C34" s="346">
        <v>24876.859</v>
      </c>
      <c r="D34" s="315" t="s">
        <v>30</v>
      </c>
      <c r="E34" s="370" t="s">
        <v>30</v>
      </c>
      <c r="F34" s="315" t="s">
        <v>30</v>
      </c>
      <c r="G34" s="371" t="s">
        <v>30</v>
      </c>
      <c r="H34" s="370" t="s">
        <v>30</v>
      </c>
      <c r="I34" s="315" t="s">
        <v>30</v>
      </c>
      <c r="J34" s="370" t="s">
        <v>30</v>
      </c>
      <c r="K34" s="371" t="s">
        <v>30</v>
      </c>
      <c r="L34" s="370">
        <f t="shared" si="5"/>
        <v>95.0348072479729</v>
      </c>
      <c r="M34" s="370">
        <v>23641.675</v>
      </c>
      <c r="N34" s="370">
        <f t="shared" si="7"/>
        <v>4.965192752027095</v>
      </c>
      <c r="O34" s="317">
        <v>25751</v>
      </c>
    </row>
    <row r="35" spans="2:15" ht="15">
      <c r="B35" s="337" t="s">
        <v>68</v>
      </c>
      <c r="C35" s="338">
        <v>7284.753</v>
      </c>
      <c r="D35" s="302">
        <f t="shared" si="0"/>
        <v>0.016637489287557178</v>
      </c>
      <c r="E35" s="264">
        <v>1.212</v>
      </c>
      <c r="F35" s="302">
        <f t="shared" si="1"/>
        <v>5.191912478020875</v>
      </c>
      <c r="G35" s="264">
        <v>378.218</v>
      </c>
      <c r="H35" s="264">
        <f t="shared" si="3"/>
        <v>0</v>
      </c>
      <c r="I35" s="302">
        <v>0</v>
      </c>
      <c r="J35" s="264">
        <f t="shared" si="4"/>
        <v>5.916864991853534</v>
      </c>
      <c r="K35" s="264">
        <v>431.029</v>
      </c>
      <c r="L35" s="264">
        <f t="shared" si="5"/>
        <v>88.87458504083804</v>
      </c>
      <c r="M35" s="264">
        <v>6474.294</v>
      </c>
      <c r="N35" s="264">
        <f>100*O37/C35</f>
        <v>0</v>
      </c>
      <c r="O35" s="317">
        <v>1235.184</v>
      </c>
    </row>
    <row r="36" spans="2:15" ht="15">
      <c r="B36" s="42" t="s">
        <v>60</v>
      </c>
      <c r="C36" s="328">
        <v>5557.948</v>
      </c>
      <c r="D36" s="252">
        <f t="shared" si="0"/>
        <v>5.455214766313034</v>
      </c>
      <c r="E36" s="251">
        <v>303.198</v>
      </c>
      <c r="F36" s="252">
        <f t="shared" si="1"/>
        <v>23.577550563625284</v>
      </c>
      <c r="G36" s="251">
        <v>1310.428</v>
      </c>
      <c r="H36" s="251">
        <f t="shared" si="3"/>
        <v>11.021315780572253</v>
      </c>
      <c r="I36" s="252">
        <v>612.559</v>
      </c>
      <c r="J36" s="251">
        <f t="shared" si="4"/>
        <v>37.84148394335463</v>
      </c>
      <c r="K36" s="251">
        <v>2103.21</v>
      </c>
      <c r="L36" s="251">
        <f t="shared" si="5"/>
        <v>10.31839448659829</v>
      </c>
      <c r="M36" s="251">
        <v>573.491</v>
      </c>
      <c r="N36" s="251">
        <f aca="true" t="shared" si="8" ref="N36:N37">100*O38/C36</f>
        <v>11.786040459536505</v>
      </c>
      <c r="O36" s="317" t="s">
        <v>30</v>
      </c>
    </row>
    <row r="37" spans="2:15" ht="15">
      <c r="B37" s="42" t="s">
        <v>70</v>
      </c>
      <c r="C37" s="328">
        <v>2102.854</v>
      </c>
      <c r="D37" s="252">
        <f t="shared" si="0"/>
        <v>0</v>
      </c>
      <c r="E37" s="251">
        <v>0</v>
      </c>
      <c r="F37" s="252">
        <f t="shared" si="1"/>
        <v>0</v>
      </c>
      <c r="G37" s="251">
        <v>0</v>
      </c>
      <c r="H37" s="251">
        <f t="shared" si="3"/>
        <v>0</v>
      </c>
      <c r="I37" s="252">
        <v>0</v>
      </c>
      <c r="J37" s="251">
        <f t="shared" si="4"/>
        <v>6.893678781313397</v>
      </c>
      <c r="K37" s="251">
        <v>144.964</v>
      </c>
      <c r="L37" s="251">
        <f t="shared" si="5"/>
        <v>93.10632121868662</v>
      </c>
      <c r="M37" s="251">
        <v>1957.89</v>
      </c>
      <c r="N37" s="251">
        <f t="shared" si="8"/>
        <v>0</v>
      </c>
      <c r="O37" s="317">
        <v>0</v>
      </c>
    </row>
    <row r="38" spans="2:15" ht="15">
      <c r="B38" s="333" t="s">
        <v>56</v>
      </c>
      <c r="C38" s="334">
        <v>5358.029</v>
      </c>
      <c r="D38" s="303" t="s">
        <v>30</v>
      </c>
      <c r="E38" s="372" t="s">
        <v>30</v>
      </c>
      <c r="F38" s="303" t="s">
        <v>30</v>
      </c>
      <c r="G38" s="253" t="s">
        <v>30</v>
      </c>
      <c r="H38" s="253">
        <f t="shared" si="3"/>
        <v>15.708369626218893</v>
      </c>
      <c r="I38" s="303">
        <v>841.659</v>
      </c>
      <c r="J38" s="253">
        <f t="shared" si="4"/>
        <v>27.01317965990852</v>
      </c>
      <c r="K38" s="253">
        <v>1447.374</v>
      </c>
      <c r="L38" s="253">
        <f t="shared" si="5"/>
        <v>57.27845071387259</v>
      </c>
      <c r="M38" s="253">
        <v>3068.996</v>
      </c>
      <c r="N38" s="253" t="s">
        <v>30</v>
      </c>
      <c r="O38" s="317">
        <v>655.062</v>
      </c>
    </row>
    <row r="39" spans="2:15" ht="15">
      <c r="B39" s="331" t="s">
        <v>55</v>
      </c>
      <c r="C39" s="347">
        <v>17658.722</v>
      </c>
      <c r="D39" s="304">
        <f t="shared" si="0"/>
        <v>0.2709369341677161</v>
      </c>
      <c r="E39" s="267">
        <v>47.844</v>
      </c>
      <c r="F39" s="304">
        <f t="shared" si="1"/>
        <v>3.0872732466143358</v>
      </c>
      <c r="G39" s="267">
        <v>545.173</v>
      </c>
      <c r="H39" s="267">
        <f t="shared" si="3"/>
        <v>0.05813557742174093</v>
      </c>
      <c r="I39" s="304">
        <v>10.266</v>
      </c>
      <c r="J39" s="267">
        <f t="shared" si="4"/>
        <v>0.6772064252441371</v>
      </c>
      <c r="K39" s="267">
        <v>119.586</v>
      </c>
      <c r="L39" s="267" t="s">
        <v>30</v>
      </c>
      <c r="M39" s="267">
        <v>16435.487</v>
      </c>
      <c r="N39" s="267">
        <f>100*O41/C39</f>
        <v>2.8335289496034877</v>
      </c>
      <c r="O39" s="317">
        <v>0</v>
      </c>
    </row>
    <row r="40" spans="1:15" ht="15">
      <c r="A40" s="1"/>
      <c r="B40" s="335" t="s">
        <v>58</v>
      </c>
      <c r="C40" s="27">
        <v>2323.786</v>
      </c>
      <c r="D40" s="306" t="s">
        <v>30</v>
      </c>
      <c r="E40" s="271" t="s">
        <v>30</v>
      </c>
      <c r="F40" s="306" t="s">
        <v>30</v>
      </c>
      <c r="G40" s="373" t="s">
        <v>30</v>
      </c>
      <c r="H40" s="271" t="s">
        <v>30</v>
      </c>
      <c r="I40" s="306" t="s">
        <v>30</v>
      </c>
      <c r="J40" s="271" t="s">
        <v>30</v>
      </c>
      <c r="K40" s="271" t="s">
        <v>30</v>
      </c>
      <c r="L40" s="271">
        <f>100*M40/C40</f>
        <v>100</v>
      </c>
      <c r="M40" s="271">
        <v>2323.786</v>
      </c>
      <c r="N40" s="271" t="s">
        <v>30</v>
      </c>
      <c r="O40" s="317" t="s">
        <v>30</v>
      </c>
    </row>
    <row r="41" spans="2:15" ht="15">
      <c r="B41" s="331" t="s">
        <v>61</v>
      </c>
      <c r="C41" s="347">
        <v>10587.891</v>
      </c>
      <c r="D41" s="304">
        <f t="shared" si="0"/>
        <v>0.0764269295934384</v>
      </c>
      <c r="E41" s="267">
        <v>8.092</v>
      </c>
      <c r="F41" s="304">
        <f t="shared" si="1"/>
        <v>86.07824731100838</v>
      </c>
      <c r="G41" s="267">
        <v>9113.871</v>
      </c>
      <c r="H41" s="267">
        <f t="shared" si="3"/>
        <v>0.03575782939208574</v>
      </c>
      <c r="I41" s="267">
        <v>3.786</v>
      </c>
      <c r="J41" s="267">
        <f t="shared" si="4"/>
        <v>7.500077210843973</v>
      </c>
      <c r="K41" s="267">
        <v>794.1</v>
      </c>
      <c r="L41" s="267">
        <f>100*M41/C41</f>
        <v>6.309490719162107</v>
      </c>
      <c r="M41" s="267">
        <v>668.042</v>
      </c>
      <c r="N41" s="267">
        <f>100*O44/C41</f>
        <v>0</v>
      </c>
      <c r="O41" s="317">
        <v>500.365</v>
      </c>
    </row>
    <row r="42" spans="11:15" ht="15">
      <c r="K42" s="249"/>
      <c r="O42" s="245" t="s">
        <v>30</v>
      </c>
    </row>
    <row r="43" ht="15">
      <c r="B43" s="2" t="s">
        <v>150</v>
      </c>
    </row>
    <row r="44" spans="2:15" ht="15">
      <c r="B44" s="1" t="s">
        <v>75</v>
      </c>
      <c r="O44" s="244">
        <v>0</v>
      </c>
    </row>
    <row r="45" ht="15">
      <c r="B45" s="2" t="s">
        <v>79</v>
      </c>
    </row>
    <row r="48" spans="2:15" ht="15">
      <c r="B48" s="2" t="s">
        <v>91</v>
      </c>
      <c r="D48" s="2" t="s">
        <v>113</v>
      </c>
      <c r="O48" s="244" t="s">
        <v>30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workbookViewId="0" topLeftCell="A34">
      <selection activeCell="B42" sqref="B42:B44"/>
    </sheetView>
  </sheetViews>
  <sheetFormatPr defaultColWidth="9.140625" defaultRowHeight="15"/>
  <cols>
    <col min="1" max="1" width="9.140625" style="2" customWidth="1"/>
    <col min="2" max="2" width="22.421875" style="2" customWidth="1"/>
    <col min="3" max="8" width="18.421875" style="2" customWidth="1"/>
    <col min="9" max="16384" width="9.140625" style="2" customWidth="1"/>
  </cols>
  <sheetData>
    <row r="1" ht="15.5">
      <c r="B1" s="55" t="s">
        <v>86</v>
      </c>
    </row>
    <row r="2" ht="12.5">
      <c r="B2" s="58" t="s">
        <v>73</v>
      </c>
    </row>
    <row r="4" spans="2:8" ht="46">
      <c r="B4" s="30"/>
      <c r="C4" s="30" t="s">
        <v>99</v>
      </c>
      <c r="D4" s="30" t="s">
        <v>88</v>
      </c>
      <c r="E4" s="30" t="s">
        <v>98</v>
      </c>
      <c r="F4" s="30" t="s">
        <v>90</v>
      </c>
      <c r="G4" s="30" t="s">
        <v>7</v>
      </c>
      <c r="H4" s="30" t="s">
        <v>96</v>
      </c>
    </row>
    <row r="5" spans="2:8" ht="15">
      <c r="B5" s="31" t="s">
        <v>81</v>
      </c>
      <c r="C5" s="71">
        <v>1.4954784039903464</v>
      </c>
      <c r="D5" s="71">
        <v>40.88727799955071</v>
      </c>
      <c r="E5" s="71">
        <v>12.10009176304125</v>
      </c>
      <c r="F5" s="71">
        <v>13.007110503641664</v>
      </c>
      <c r="G5" s="71">
        <v>19.846350113956206</v>
      </c>
      <c r="H5" s="71">
        <v>12.663691280480979</v>
      </c>
    </row>
    <row r="6" spans="2:9" ht="15">
      <c r="B6" s="44" t="s">
        <v>22</v>
      </c>
      <c r="C6" s="73">
        <v>0.027637108906294863</v>
      </c>
      <c r="D6" s="73">
        <v>51.830212822494595</v>
      </c>
      <c r="E6" s="72">
        <v>15.05480015155684</v>
      </c>
      <c r="F6" s="72">
        <v>3.194727084000674</v>
      </c>
      <c r="G6" s="72">
        <v>29.892622833041592</v>
      </c>
      <c r="H6" s="72">
        <v>0</v>
      </c>
      <c r="I6" s="12"/>
    </row>
    <row r="7" spans="2:8" ht="15">
      <c r="B7" s="41" t="s">
        <v>23</v>
      </c>
      <c r="C7" s="75">
        <v>0.42617613455926434</v>
      </c>
      <c r="D7" s="75">
        <v>3.0939712064070113</v>
      </c>
      <c r="E7" s="74">
        <v>0.12743884908308858</v>
      </c>
      <c r="F7" s="74">
        <v>7.2016631997098655</v>
      </c>
      <c r="G7" s="74">
        <v>58.934736417327635</v>
      </c>
      <c r="H7" s="74">
        <v>30.21602006512993</v>
      </c>
    </row>
    <row r="8" spans="2:8" ht="15">
      <c r="B8" s="41" t="s">
        <v>71</v>
      </c>
      <c r="C8" s="75">
        <v>1.667170059977436</v>
      </c>
      <c r="D8" s="75">
        <v>33.95719142750437</v>
      </c>
      <c r="E8" s="74">
        <v>0</v>
      </c>
      <c r="F8" s="74">
        <v>13.392842370805816</v>
      </c>
      <c r="G8" s="74">
        <v>24.338010054724045</v>
      </c>
      <c r="H8" s="74">
        <v>26.644786086988326</v>
      </c>
    </row>
    <row r="9" spans="2:8" ht="15">
      <c r="B9" s="41" t="s">
        <v>26</v>
      </c>
      <c r="C9" s="74" t="s">
        <v>30</v>
      </c>
      <c r="D9" s="74">
        <v>15.88809121454041</v>
      </c>
      <c r="E9" s="74">
        <v>7.70003813233041</v>
      </c>
      <c r="F9" s="74">
        <v>7.644216373793343</v>
      </c>
      <c r="G9" s="74">
        <v>4.450356772101517</v>
      </c>
      <c r="H9" s="74">
        <v>64.317295072686</v>
      </c>
    </row>
    <row r="10" spans="2:8" ht="15">
      <c r="B10" s="41" t="s">
        <v>28</v>
      </c>
      <c r="C10" s="75">
        <v>0</v>
      </c>
      <c r="D10" s="75">
        <v>47.67032577913379</v>
      </c>
      <c r="E10" s="74">
        <v>20.708482129220005</v>
      </c>
      <c r="F10" s="74">
        <v>15.19356844518115</v>
      </c>
      <c r="G10" s="74">
        <v>12.860740706646832</v>
      </c>
      <c r="H10" s="74">
        <v>3.5668829398182305</v>
      </c>
    </row>
    <row r="11" spans="2:8" ht="15">
      <c r="B11" s="41" t="s">
        <v>29</v>
      </c>
      <c r="C11" s="75">
        <v>0.14538210734929594</v>
      </c>
      <c r="D11" s="75">
        <v>6.59182212603507</v>
      </c>
      <c r="E11" s="74">
        <v>0.1765540484286755</v>
      </c>
      <c r="F11" s="74">
        <v>28.52328254886484</v>
      </c>
      <c r="G11" s="74">
        <v>5.94149370115934</v>
      </c>
      <c r="H11" s="74">
        <v>58.62146546816277</v>
      </c>
    </row>
    <row r="12" spans="2:8" ht="15">
      <c r="B12" s="41" t="s">
        <v>32</v>
      </c>
      <c r="C12" s="75">
        <v>5.41081592611316</v>
      </c>
      <c r="D12" s="75">
        <v>25.555164147368387</v>
      </c>
      <c r="E12" s="74">
        <v>48.78150298624894</v>
      </c>
      <c r="F12" s="74">
        <v>5.908773449831709</v>
      </c>
      <c r="G12" s="74">
        <v>14.34374349043781</v>
      </c>
      <c r="H12" s="74" t="s">
        <v>30</v>
      </c>
    </row>
    <row r="13" spans="2:8" ht="15">
      <c r="B13" s="41" t="s">
        <v>33</v>
      </c>
      <c r="C13" s="75" t="s">
        <v>30</v>
      </c>
      <c r="D13" s="75">
        <v>4.945825703150678</v>
      </c>
      <c r="E13" s="74">
        <v>9.667385142032352</v>
      </c>
      <c r="F13" s="74">
        <v>48.94861067961852</v>
      </c>
      <c r="G13" s="74">
        <v>36.18868195469039</v>
      </c>
      <c r="H13" s="74">
        <v>0.24949652050806562</v>
      </c>
    </row>
    <row r="14" spans="2:8" ht="15">
      <c r="B14" s="41" t="s">
        <v>34</v>
      </c>
      <c r="C14" s="75">
        <v>0.10559191983702505</v>
      </c>
      <c r="D14" s="75">
        <v>53.2020526368262</v>
      </c>
      <c r="E14" s="74">
        <v>17.587990253282385</v>
      </c>
      <c r="F14" s="74">
        <v>12.275981110924103</v>
      </c>
      <c r="G14" s="74">
        <v>16.82838407913028</v>
      </c>
      <c r="H14" s="74">
        <v>0</v>
      </c>
    </row>
    <row r="15" spans="2:8" ht="15">
      <c r="B15" s="41" t="s">
        <v>35</v>
      </c>
      <c r="C15" s="75">
        <v>0.025716824314399957</v>
      </c>
      <c r="D15" s="75">
        <v>28.55993420872843</v>
      </c>
      <c r="E15" s="74">
        <v>11.84321261679429</v>
      </c>
      <c r="F15" s="74">
        <v>4.188307346336762</v>
      </c>
      <c r="G15" s="74">
        <v>48.9494017565516</v>
      </c>
      <c r="H15" s="74">
        <v>6.433427247274524</v>
      </c>
    </row>
    <row r="16" spans="2:8" ht="15">
      <c r="B16" s="42" t="s">
        <v>36</v>
      </c>
      <c r="C16" s="75">
        <v>0.03793934171210429</v>
      </c>
      <c r="D16" s="75">
        <v>35.09594828505906</v>
      </c>
      <c r="E16" s="74">
        <v>2.453714003111233</v>
      </c>
      <c r="F16" s="74">
        <v>15.605598730365616</v>
      </c>
      <c r="G16" s="74">
        <v>43.54836842222787</v>
      </c>
      <c r="H16" s="74">
        <v>3.2584415552194197</v>
      </c>
    </row>
    <row r="17" spans="2:8" ht="15">
      <c r="B17" s="41" t="s">
        <v>37</v>
      </c>
      <c r="C17" s="75" t="s">
        <v>30</v>
      </c>
      <c r="D17" s="75">
        <v>66.3848711153643</v>
      </c>
      <c r="E17" s="74">
        <v>7.490252989025188</v>
      </c>
      <c r="F17" s="74">
        <v>10.334808898387495</v>
      </c>
      <c r="G17" s="74">
        <v>13.147382702692074</v>
      </c>
      <c r="H17" s="74">
        <v>2.6426849338405924</v>
      </c>
    </row>
    <row r="18" spans="2:8" ht="15">
      <c r="B18" s="41" t="s">
        <v>38</v>
      </c>
      <c r="C18" s="75" t="s">
        <v>30</v>
      </c>
      <c r="D18" s="75" t="s">
        <v>30</v>
      </c>
      <c r="E18" s="74">
        <v>10.863297082200605</v>
      </c>
      <c r="F18" s="74">
        <v>76.02587978237796</v>
      </c>
      <c r="G18" s="74">
        <v>13.110794325047854</v>
      </c>
      <c r="H18" s="74" t="s">
        <v>30</v>
      </c>
    </row>
    <row r="19" spans="2:8" ht="15">
      <c r="B19" s="41" t="s">
        <v>39</v>
      </c>
      <c r="C19" s="75">
        <v>0.08124403499848552</v>
      </c>
      <c r="D19" s="75">
        <v>9.895838929242938</v>
      </c>
      <c r="E19" s="74">
        <v>3.9255796409854895</v>
      </c>
      <c r="F19" s="74">
        <v>26.55691254379097</v>
      </c>
      <c r="G19" s="74">
        <v>14.365232399316488</v>
      </c>
      <c r="H19" s="74">
        <v>45.17520388160865</v>
      </c>
    </row>
    <row r="20" spans="2:8" ht="15">
      <c r="B20" s="41" t="s">
        <v>40</v>
      </c>
      <c r="C20" s="75">
        <v>1.4316489260110516</v>
      </c>
      <c r="D20" s="75">
        <v>13.67522383928977</v>
      </c>
      <c r="E20" s="74">
        <v>4.096206750169911</v>
      </c>
      <c r="F20" s="74">
        <v>18.000116757514103</v>
      </c>
      <c r="G20" s="74">
        <v>8.88654412893489</v>
      </c>
      <c r="H20" s="74">
        <v>53.91025959808028</v>
      </c>
    </row>
    <row r="21" spans="2:8" ht="15">
      <c r="B21" s="41" t="s">
        <v>41</v>
      </c>
      <c r="C21" s="75" t="s">
        <v>30</v>
      </c>
      <c r="D21" s="75">
        <v>60.88578515412683</v>
      </c>
      <c r="E21" s="74">
        <v>19.82735887316461</v>
      </c>
      <c r="F21" s="74">
        <v>11.364165360488935</v>
      </c>
      <c r="G21" s="74">
        <v>7.922755088290308</v>
      </c>
      <c r="H21" s="74" t="s">
        <v>30</v>
      </c>
    </row>
    <row r="22" spans="2:8" ht="15">
      <c r="B22" s="41" t="s">
        <v>42</v>
      </c>
      <c r="C22" s="75" t="s">
        <v>30</v>
      </c>
      <c r="D22" s="75">
        <v>41.06719732367544</v>
      </c>
      <c r="E22" s="74">
        <v>0.9630968406963958</v>
      </c>
      <c r="F22" s="74">
        <v>3.5344719008081316</v>
      </c>
      <c r="G22" s="74">
        <v>38.22466219222472</v>
      </c>
      <c r="H22" s="74">
        <v>16.21057174259532</v>
      </c>
    </row>
    <row r="23" spans="2:8" ht="15">
      <c r="B23" s="41" t="s">
        <v>43</v>
      </c>
      <c r="C23" s="75" t="s">
        <v>30</v>
      </c>
      <c r="D23" s="75" t="s">
        <v>30</v>
      </c>
      <c r="E23" s="74" t="s">
        <v>30</v>
      </c>
      <c r="F23" s="74">
        <v>19.429901368805655</v>
      </c>
      <c r="G23" s="74">
        <v>80.57009863119436</v>
      </c>
      <c r="H23" s="74" t="s">
        <v>30</v>
      </c>
    </row>
    <row r="24" spans="2:8" ht="15">
      <c r="B24" s="41" t="s">
        <v>44</v>
      </c>
      <c r="C24" s="75" t="s">
        <v>30</v>
      </c>
      <c r="D24" s="75">
        <v>88.42219081001491</v>
      </c>
      <c r="E24" s="74" t="s">
        <v>30</v>
      </c>
      <c r="F24" s="74">
        <v>1.3836414991639483</v>
      </c>
      <c r="G24" s="74">
        <v>4.165922524369074</v>
      </c>
      <c r="H24" s="74">
        <v>6.0282451664520735</v>
      </c>
    </row>
    <row r="25" spans="2:8" ht="15">
      <c r="B25" s="41" t="s">
        <v>45</v>
      </c>
      <c r="C25" s="75">
        <v>0.08387145058452508</v>
      </c>
      <c r="D25" s="75">
        <v>16.77933030031072</v>
      </c>
      <c r="E25" s="74">
        <v>9.865870399317712</v>
      </c>
      <c r="F25" s="74">
        <v>32.948433576217525</v>
      </c>
      <c r="G25" s="74">
        <v>29.314348892390335</v>
      </c>
      <c r="H25" s="74">
        <v>11.008145381179176</v>
      </c>
    </row>
    <row r="26" spans="2:8" ht="15">
      <c r="B26" s="41" t="s">
        <v>46</v>
      </c>
      <c r="C26" s="75">
        <v>14.786061633466968</v>
      </c>
      <c r="D26" s="75">
        <v>28.986115955918628</v>
      </c>
      <c r="E26" s="74">
        <v>1.072624475340301</v>
      </c>
      <c r="F26" s="74">
        <v>11.671478443129322</v>
      </c>
      <c r="G26" s="74">
        <v>5.841951484529328</v>
      </c>
      <c r="H26" s="74">
        <v>37.64176800761545</v>
      </c>
    </row>
    <row r="27" spans="2:8" ht="15">
      <c r="B27" s="41" t="s">
        <v>47</v>
      </c>
      <c r="C27" s="75" t="s">
        <v>30</v>
      </c>
      <c r="D27" s="75">
        <v>33.851660415585414</v>
      </c>
      <c r="E27" s="74">
        <v>43.67107157633613</v>
      </c>
      <c r="F27" s="74">
        <v>19.650737005464876</v>
      </c>
      <c r="G27" s="74">
        <v>2.8265354252876564</v>
      </c>
      <c r="H27" s="74">
        <v>0</v>
      </c>
    </row>
    <row r="28" spans="2:8" ht="15">
      <c r="B28" s="41" t="s">
        <v>48</v>
      </c>
      <c r="C28" s="75">
        <v>0.9311155908366899</v>
      </c>
      <c r="D28" s="75">
        <v>56.142196602473696</v>
      </c>
      <c r="E28" s="74">
        <v>5.334591321361756</v>
      </c>
      <c r="F28" s="74">
        <v>35.54722251507656</v>
      </c>
      <c r="G28" s="74">
        <v>2.0448739702512957</v>
      </c>
      <c r="H28" s="74" t="s">
        <v>30</v>
      </c>
    </row>
    <row r="29" spans="2:8" ht="15">
      <c r="B29" s="41" t="s">
        <v>49</v>
      </c>
      <c r="C29" s="75">
        <v>0.0002203794217409258</v>
      </c>
      <c r="D29" s="75">
        <v>14.059780121941442</v>
      </c>
      <c r="E29" s="74">
        <v>8.957955187497433</v>
      </c>
      <c r="F29" s="74">
        <v>39.372285028827</v>
      </c>
      <c r="G29" s="74">
        <v>30.25184133893721</v>
      </c>
      <c r="H29" s="74">
        <v>7.35791794337516</v>
      </c>
    </row>
    <row r="30" spans="2:8" ht="15">
      <c r="B30" s="43" t="s">
        <v>50</v>
      </c>
      <c r="C30" s="76">
        <v>3.6273090144782665</v>
      </c>
      <c r="D30" s="76">
        <v>42.488165119708285</v>
      </c>
      <c r="E30" s="83">
        <v>0.746026176634178</v>
      </c>
      <c r="F30" s="83">
        <v>16.0767935935954</v>
      </c>
      <c r="G30" s="83">
        <v>14.994703073120155</v>
      </c>
      <c r="H30" s="83">
        <v>22.06700302246371</v>
      </c>
    </row>
    <row r="31" spans="2:8" ht="15">
      <c r="B31" s="41" t="s">
        <v>51</v>
      </c>
      <c r="C31" s="74">
        <v>0.14441261275697942</v>
      </c>
      <c r="D31" s="74">
        <v>0.565578168484248</v>
      </c>
      <c r="E31" s="74">
        <v>5.489476346002312</v>
      </c>
      <c r="F31" s="73">
        <v>13.464178133750252</v>
      </c>
      <c r="G31" s="75">
        <v>24.528232149001074</v>
      </c>
      <c r="H31" s="74">
        <v>55.80812259000514</v>
      </c>
    </row>
    <row r="32" spans="2:8" ht="15">
      <c r="B32" s="49" t="s">
        <v>52</v>
      </c>
      <c r="C32" s="89" t="s">
        <v>30</v>
      </c>
      <c r="D32" s="89">
        <v>0.33997474790341237</v>
      </c>
      <c r="E32" s="90">
        <v>3.690820164761679</v>
      </c>
      <c r="F32" s="90">
        <v>9.927734825929505</v>
      </c>
      <c r="G32" s="90">
        <v>32.79056443528412</v>
      </c>
      <c r="H32" s="90">
        <v>53.25090582612128</v>
      </c>
    </row>
    <row r="33" spans="2:8" ht="15">
      <c r="B33" s="54" t="s">
        <v>54</v>
      </c>
      <c r="C33" s="91" t="s">
        <v>30</v>
      </c>
      <c r="D33" s="91" t="s">
        <v>30</v>
      </c>
      <c r="E33" s="92" t="s">
        <v>30</v>
      </c>
      <c r="F33" s="92" t="s">
        <v>30</v>
      </c>
      <c r="G33" s="92">
        <v>95.74500108136242</v>
      </c>
      <c r="H33" s="92">
        <v>4.2549989186375825</v>
      </c>
    </row>
    <row r="34" spans="2:8" ht="15">
      <c r="B34" s="22" t="s">
        <v>70</v>
      </c>
      <c r="C34" s="93" t="s">
        <v>30</v>
      </c>
      <c r="D34" s="93" t="s">
        <v>30</v>
      </c>
      <c r="E34" s="94" t="s">
        <v>30</v>
      </c>
      <c r="F34" s="94">
        <v>1.3206652629188773</v>
      </c>
      <c r="G34" s="94">
        <v>98.67933473708112</v>
      </c>
      <c r="H34" s="94" t="s">
        <v>30</v>
      </c>
    </row>
    <row r="35" spans="2:8" ht="15">
      <c r="B35" s="43" t="s">
        <v>56</v>
      </c>
      <c r="C35" s="76" t="s">
        <v>30</v>
      </c>
      <c r="D35" s="76" t="s">
        <v>30</v>
      </c>
      <c r="E35" s="83">
        <v>14.740831498391014</v>
      </c>
      <c r="F35" s="83">
        <v>27.80231722858584</v>
      </c>
      <c r="G35" s="83">
        <v>57.456851273023155</v>
      </c>
      <c r="H35" s="83" t="s">
        <v>30</v>
      </c>
    </row>
    <row r="36" spans="2:8" ht="15">
      <c r="B36" s="53" t="s">
        <v>55</v>
      </c>
      <c r="C36" s="82">
        <v>0.5218424166740553</v>
      </c>
      <c r="D36" s="82">
        <v>2.5571354357047875</v>
      </c>
      <c r="E36" s="81">
        <v>0.05036204806275848</v>
      </c>
      <c r="F36" s="81">
        <v>0.6533372466096525</v>
      </c>
      <c r="G36" s="81">
        <v>93.48453877069306</v>
      </c>
      <c r="H36" s="81">
        <v>2.73278983594561</v>
      </c>
    </row>
    <row r="37" spans="2:8" ht="15">
      <c r="B37" s="44" t="s">
        <v>68</v>
      </c>
      <c r="C37" s="73">
        <v>0.01638913875005408</v>
      </c>
      <c r="D37" s="73">
        <v>4.687223221901752</v>
      </c>
      <c r="E37" s="72" t="s">
        <v>30</v>
      </c>
      <c r="F37" s="72">
        <v>6.233030441944471</v>
      </c>
      <c r="G37" s="72">
        <v>89.06335719740373</v>
      </c>
      <c r="H37" s="72" t="s">
        <v>30</v>
      </c>
    </row>
    <row r="38" spans="2:8" ht="15">
      <c r="B38" s="47" t="s">
        <v>58</v>
      </c>
      <c r="C38" s="78" t="s">
        <v>30</v>
      </c>
      <c r="D38" s="78" t="s">
        <v>30</v>
      </c>
      <c r="E38" s="77" t="s">
        <v>30</v>
      </c>
      <c r="F38" s="77" t="s">
        <v>30</v>
      </c>
      <c r="G38" s="77">
        <v>100</v>
      </c>
      <c r="H38" s="77" t="s">
        <v>30</v>
      </c>
    </row>
    <row r="39" spans="2:8" ht="15">
      <c r="B39" s="22" t="s">
        <v>60</v>
      </c>
      <c r="C39" s="93">
        <v>5.182956839489458</v>
      </c>
      <c r="D39" s="93">
        <v>21.074541041695326</v>
      </c>
      <c r="E39" s="94">
        <v>10.644770292032891</v>
      </c>
      <c r="F39" s="94">
        <v>41.427466484152106</v>
      </c>
      <c r="G39" s="94">
        <v>10.431267399756583</v>
      </c>
      <c r="H39" s="94">
        <v>11.239017130695354</v>
      </c>
    </row>
    <row r="40" spans="2:8" ht="15">
      <c r="B40" s="53" t="s">
        <v>61</v>
      </c>
      <c r="C40" s="82">
        <v>0.0010705505243830328</v>
      </c>
      <c r="D40" s="82">
        <v>86.18354962188405</v>
      </c>
      <c r="E40" s="81">
        <v>0.09047396757227773</v>
      </c>
      <c r="F40" s="81">
        <v>5.806317492920051</v>
      </c>
      <c r="G40" s="81">
        <v>7.918588367099244</v>
      </c>
      <c r="H40" s="81" t="s">
        <v>30</v>
      </c>
    </row>
    <row r="42" spans="1:9" ht="15">
      <c r="A42" s="1"/>
      <c r="B42" s="1" t="s">
        <v>75</v>
      </c>
      <c r="C42" s="1"/>
      <c r="D42" s="1"/>
      <c r="E42" s="1"/>
      <c r="F42" s="1"/>
      <c r="G42" s="1"/>
      <c r="H42" s="1"/>
      <c r="I42" s="1"/>
    </row>
    <row r="44" ht="15">
      <c r="B44" s="2" t="s">
        <v>79</v>
      </c>
    </row>
    <row r="46" spans="2:3" ht="15">
      <c r="B46" s="2" t="s">
        <v>91</v>
      </c>
      <c r="C46" s="2" t="s">
        <v>113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23.28125" style="2" customWidth="1"/>
    <col min="3" max="3" width="6.140625" style="2" hidden="1" customWidth="1"/>
    <col min="4" max="4" width="15.00390625" style="2" customWidth="1"/>
    <col min="5" max="5" width="13.57421875" style="2" hidden="1" customWidth="1"/>
    <col min="6" max="6" width="14.28125" style="2" customWidth="1"/>
    <col min="7" max="7" width="12.8515625" style="2" hidden="1" customWidth="1"/>
    <col min="8" max="8" width="14.8515625" style="2" customWidth="1"/>
    <col min="9" max="9" width="12.00390625" style="2" hidden="1" customWidth="1"/>
    <col min="10" max="10" width="16.8515625" style="2" customWidth="1"/>
    <col min="11" max="11" width="14.00390625" style="2" hidden="1" customWidth="1"/>
    <col min="12" max="12" width="13.140625" style="2" customWidth="1"/>
    <col min="13" max="13" width="18.421875" style="2" hidden="1" customWidth="1"/>
    <col min="14" max="14" width="18.421875" style="2" customWidth="1"/>
    <col min="15" max="15" width="18.421875" style="2" hidden="1" customWidth="1"/>
    <col min="16" max="16384" width="9.140625" style="2" customWidth="1"/>
  </cols>
  <sheetData>
    <row r="1" spans="2:3" ht="15.5">
      <c r="B1" s="55" t="s">
        <v>147</v>
      </c>
      <c r="C1" s="55"/>
    </row>
    <row r="2" spans="2:3" ht="12.5">
      <c r="B2" s="58" t="s">
        <v>73</v>
      </c>
      <c r="C2" s="58"/>
    </row>
    <row r="3" ht="12" thickBot="1"/>
    <row r="4" spans="2:15" ht="57.5">
      <c r="B4" s="28"/>
      <c r="C4" s="28" t="s">
        <v>129</v>
      </c>
      <c r="D4" s="28" t="s">
        <v>99</v>
      </c>
      <c r="E4" s="28"/>
      <c r="F4" s="28" t="s">
        <v>88</v>
      </c>
      <c r="G4" s="28"/>
      <c r="H4" s="28" t="s">
        <v>98</v>
      </c>
      <c r="I4" s="28"/>
      <c r="J4" s="28" t="s">
        <v>90</v>
      </c>
      <c r="K4" s="28"/>
      <c r="L4" s="28" t="s">
        <v>7</v>
      </c>
      <c r="M4" s="28"/>
      <c r="N4" s="28" t="s">
        <v>96</v>
      </c>
      <c r="O4" s="348"/>
    </row>
    <row r="5" spans="2:15" ht="15" hidden="1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49"/>
    </row>
    <row r="6" spans="2:15" ht="15">
      <c r="B6" s="353" t="s">
        <v>81</v>
      </c>
      <c r="C6" s="354">
        <v>651819.674</v>
      </c>
      <c r="D6" s="300">
        <f>100*E6/C6</f>
        <v>0.4819710305338222</v>
      </c>
      <c r="E6" s="300">
        <v>3141.582</v>
      </c>
      <c r="F6" s="300">
        <f>100*G6/C6</f>
        <v>32.47427385875438</v>
      </c>
      <c r="G6" s="300">
        <v>211673.706</v>
      </c>
      <c r="H6" s="300">
        <f>100*I6/C6</f>
        <v>11.812405650093956</v>
      </c>
      <c r="I6" s="300">
        <v>76995.584</v>
      </c>
      <c r="J6" s="300">
        <f>100*K6/C6</f>
        <v>4.613396649331575</v>
      </c>
      <c r="K6" s="300">
        <v>30071.027</v>
      </c>
      <c r="L6" s="300">
        <f>100*M6/C6</f>
        <v>50.61795281128627</v>
      </c>
      <c r="M6" s="300">
        <v>329937.775</v>
      </c>
      <c r="N6" s="300">
        <v>0</v>
      </c>
      <c r="O6" s="350">
        <v>0</v>
      </c>
    </row>
    <row r="7" spans="2:15" ht="15">
      <c r="B7" s="355" t="s">
        <v>149</v>
      </c>
      <c r="C7" s="356">
        <v>487190.455</v>
      </c>
      <c r="D7" s="301">
        <f aca="true" t="shared" si="0" ref="D7:D10">100*E7/C7</f>
        <v>0.0747547486331603</v>
      </c>
      <c r="E7" s="301">
        <v>364.198</v>
      </c>
      <c r="F7" s="301">
        <f aca="true" t="shared" si="1" ref="F7:F19">100*G7/C7</f>
        <v>26.508611503893277</v>
      </c>
      <c r="G7" s="301">
        <v>129147.425</v>
      </c>
      <c r="H7" s="301">
        <f aca="true" t="shared" si="2" ref="H7:H10">100*I7/C7</f>
        <v>9.152865074090993</v>
      </c>
      <c r="I7" s="301">
        <v>44591.885</v>
      </c>
      <c r="J7" s="301">
        <f aca="true" t="shared" si="3" ref="J7:J10">100*K7/C7</f>
        <v>4.583934018165443</v>
      </c>
      <c r="K7" s="301">
        <v>22332.489</v>
      </c>
      <c r="L7" s="301">
        <f aca="true" t="shared" si="4" ref="L7:L42">100*M7/C7</f>
        <v>59.67983465521712</v>
      </c>
      <c r="M7" s="301">
        <v>290754.458</v>
      </c>
      <c r="N7" s="301" t="s">
        <v>30</v>
      </c>
      <c r="O7" s="350">
        <v>0</v>
      </c>
    </row>
    <row r="8" spans="2:15" ht="15">
      <c r="B8" s="357" t="s">
        <v>22</v>
      </c>
      <c r="C8" s="358">
        <v>5723.64</v>
      </c>
      <c r="D8" s="307">
        <f t="shared" si="0"/>
        <v>0</v>
      </c>
      <c r="E8" s="307">
        <v>0</v>
      </c>
      <c r="F8" s="307">
        <f t="shared" si="1"/>
        <v>27.614944336121766</v>
      </c>
      <c r="G8" s="307">
        <v>1580.58</v>
      </c>
      <c r="H8" s="307">
        <f t="shared" si="2"/>
        <v>3.7769671048493616</v>
      </c>
      <c r="I8" s="307">
        <v>216.18</v>
      </c>
      <c r="J8" s="307">
        <f t="shared" si="3"/>
        <v>0</v>
      </c>
      <c r="K8" s="307">
        <v>0</v>
      </c>
      <c r="L8" s="307">
        <f t="shared" si="4"/>
        <v>68.60808855902887</v>
      </c>
      <c r="M8" s="307">
        <v>3926.88</v>
      </c>
      <c r="N8" s="307">
        <v>0</v>
      </c>
      <c r="O8" s="350">
        <v>0</v>
      </c>
    </row>
    <row r="9" spans="2:15" ht="15">
      <c r="B9" s="359" t="s">
        <v>23</v>
      </c>
      <c r="C9" s="360">
        <v>8503.937</v>
      </c>
      <c r="D9" s="252">
        <f t="shared" si="0"/>
        <v>0.8832732415585863</v>
      </c>
      <c r="E9" s="252">
        <v>75.113</v>
      </c>
      <c r="F9" s="252">
        <f t="shared" si="1"/>
        <v>2.6731971321048125</v>
      </c>
      <c r="G9" s="252">
        <v>227.327</v>
      </c>
      <c r="H9" s="252">
        <f t="shared" si="2"/>
        <v>9.568615101452421</v>
      </c>
      <c r="I9" s="252">
        <v>813.709</v>
      </c>
      <c r="J9" s="252">
        <f t="shared" si="3"/>
        <v>11.326636121598737</v>
      </c>
      <c r="K9" s="252">
        <v>963.21</v>
      </c>
      <c r="L9" s="252">
        <f t="shared" si="4"/>
        <v>75.54827840328545</v>
      </c>
      <c r="M9" s="252">
        <v>6424.578</v>
      </c>
      <c r="N9" s="252" t="s">
        <v>30</v>
      </c>
      <c r="O9" s="350">
        <v>0</v>
      </c>
    </row>
    <row r="10" spans="2:15" ht="15">
      <c r="B10" s="359" t="s">
        <v>71</v>
      </c>
      <c r="C10" s="360">
        <v>21697.416</v>
      </c>
      <c r="D10" s="252">
        <f t="shared" si="0"/>
        <v>0</v>
      </c>
      <c r="E10" s="252">
        <v>0</v>
      </c>
      <c r="F10" s="252">
        <f t="shared" si="1"/>
        <v>49.172767854015426</v>
      </c>
      <c r="G10" s="252">
        <v>10669.22</v>
      </c>
      <c r="H10" s="252">
        <f t="shared" si="2"/>
        <v>1.3728455038148322</v>
      </c>
      <c r="I10" s="252">
        <v>297.872</v>
      </c>
      <c r="J10" s="252">
        <f t="shared" si="3"/>
        <v>1.7081388862157596</v>
      </c>
      <c r="K10" s="252">
        <v>370.622</v>
      </c>
      <c r="L10" s="252">
        <f t="shared" si="4"/>
        <v>47.74624775595397</v>
      </c>
      <c r="M10" s="252">
        <v>10359.702</v>
      </c>
      <c r="N10" s="252" t="s">
        <v>30</v>
      </c>
      <c r="O10" s="350">
        <v>0</v>
      </c>
    </row>
    <row r="11" spans="2:15" ht="15">
      <c r="B11" s="359" t="s">
        <v>26</v>
      </c>
      <c r="C11" s="361">
        <v>3304.44</v>
      </c>
      <c r="D11" s="252" t="s">
        <v>30</v>
      </c>
      <c r="E11" s="252" t="s">
        <v>30</v>
      </c>
      <c r="F11" s="252">
        <f t="shared" si="1"/>
        <v>2.615874399293072</v>
      </c>
      <c r="G11" s="252">
        <v>86.44</v>
      </c>
      <c r="H11" s="252" t="s">
        <v>30</v>
      </c>
      <c r="I11" s="252" t="s">
        <v>30</v>
      </c>
      <c r="J11" s="252" t="s">
        <v>30</v>
      </c>
      <c r="K11" s="252" t="s">
        <v>30</v>
      </c>
      <c r="L11" s="252">
        <f t="shared" si="4"/>
        <v>97.38412560070692</v>
      </c>
      <c r="M11" s="252">
        <v>3218</v>
      </c>
      <c r="N11" s="252" t="s">
        <v>30</v>
      </c>
      <c r="O11" s="350" t="s">
        <v>30</v>
      </c>
    </row>
    <row r="12" spans="2:15" ht="15">
      <c r="B12" s="359" t="s">
        <v>28</v>
      </c>
      <c r="C12" s="361">
        <v>157307.51</v>
      </c>
      <c r="D12" s="252" t="s">
        <v>30</v>
      </c>
      <c r="E12" s="252" t="s">
        <v>30</v>
      </c>
      <c r="F12" s="252">
        <f t="shared" si="1"/>
        <v>3.113921261610459</v>
      </c>
      <c r="G12" s="252">
        <v>4898.432</v>
      </c>
      <c r="H12" s="252" t="s">
        <v>30</v>
      </c>
      <c r="I12" s="252" t="s">
        <v>30</v>
      </c>
      <c r="J12" s="252" t="s">
        <v>30</v>
      </c>
      <c r="K12" s="252" t="s">
        <v>30</v>
      </c>
      <c r="L12" s="252">
        <f t="shared" si="4"/>
        <v>96.88607873838954</v>
      </c>
      <c r="M12" s="252">
        <v>152409.078</v>
      </c>
      <c r="N12" s="252" t="s">
        <v>30</v>
      </c>
      <c r="O12" s="350" t="s">
        <v>30</v>
      </c>
    </row>
    <row r="13" spans="2:15" ht="15">
      <c r="B13" s="359" t="s">
        <v>29</v>
      </c>
      <c r="C13" s="360">
        <v>1980.413</v>
      </c>
      <c r="D13" s="252" t="s">
        <v>30</v>
      </c>
      <c r="E13" s="252" t="s">
        <v>30</v>
      </c>
      <c r="F13" s="252">
        <f t="shared" si="1"/>
        <v>17.65793296650749</v>
      </c>
      <c r="G13" s="252">
        <v>349.7</v>
      </c>
      <c r="H13" s="252">
        <f>100*I13/C13</f>
        <v>7.53681176603062</v>
      </c>
      <c r="I13" s="252">
        <v>149.26</v>
      </c>
      <c r="J13" s="252">
        <f>100*K13/C13</f>
        <v>26.414288332787148</v>
      </c>
      <c r="K13" s="252">
        <v>523.112</v>
      </c>
      <c r="L13" s="252">
        <f t="shared" si="4"/>
        <v>48.3910174291928</v>
      </c>
      <c r="M13" s="252">
        <v>958.342</v>
      </c>
      <c r="N13" s="252" t="s">
        <v>30</v>
      </c>
      <c r="O13" s="350" t="s">
        <v>30</v>
      </c>
    </row>
    <row r="14" spans="2:15" ht="15">
      <c r="B14" s="359" t="s">
        <v>32</v>
      </c>
      <c r="C14" s="360">
        <v>2870.302</v>
      </c>
      <c r="D14" s="252">
        <f>100*E14/C14</f>
        <v>0</v>
      </c>
      <c r="E14" s="252">
        <v>0</v>
      </c>
      <c r="F14" s="252">
        <f t="shared" si="1"/>
        <v>21.182718752242796</v>
      </c>
      <c r="G14" s="252">
        <v>608.008</v>
      </c>
      <c r="H14" s="252">
        <f aca="true" t="shared" si="5" ref="H14:H34">100*I14/C14</f>
        <v>1.6095518868746213</v>
      </c>
      <c r="I14" s="252">
        <v>46.199</v>
      </c>
      <c r="J14" s="252" t="s">
        <v>30</v>
      </c>
      <c r="K14" s="252" t="s">
        <v>30</v>
      </c>
      <c r="L14" s="252">
        <f t="shared" si="4"/>
        <v>77.20772936088257</v>
      </c>
      <c r="M14" s="252">
        <v>2216.095</v>
      </c>
      <c r="N14" s="252">
        <v>0</v>
      </c>
      <c r="O14" s="350" t="s">
        <v>30</v>
      </c>
    </row>
    <row r="15" spans="2:15" ht="15">
      <c r="B15" s="359" t="s">
        <v>33</v>
      </c>
      <c r="C15" s="360">
        <v>15809.566</v>
      </c>
      <c r="D15" s="252">
        <f aca="true" t="shared" si="6" ref="D15:D19">100*E15/C15</f>
        <v>0</v>
      </c>
      <c r="E15" s="252">
        <v>0</v>
      </c>
      <c r="F15" s="252">
        <f t="shared" si="1"/>
        <v>0.21703948103319218</v>
      </c>
      <c r="G15" s="252">
        <v>34.313</v>
      </c>
      <c r="H15" s="252">
        <f t="shared" si="5"/>
        <v>17.247570236905936</v>
      </c>
      <c r="I15" s="252">
        <v>2726.766</v>
      </c>
      <c r="J15" s="252">
        <f>100*K15/C15</f>
        <v>36.40690073339142</v>
      </c>
      <c r="K15" s="252">
        <v>5755.773</v>
      </c>
      <c r="L15" s="252">
        <f t="shared" si="4"/>
        <v>46.12848954866946</v>
      </c>
      <c r="M15" s="252">
        <v>7292.714</v>
      </c>
      <c r="N15" s="252">
        <v>0</v>
      </c>
      <c r="O15" s="350">
        <v>0</v>
      </c>
    </row>
    <row r="16" spans="2:15" ht="15">
      <c r="B16" s="359" t="s">
        <v>34</v>
      </c>
      <c r="C16" s="361">
        <v>48092.72</v>
      </c>
      <c r="D16" s="252">
        <f t="shared" si="6"/>
        <v>0.3995365618746455</v>
      </c>
      <c r="E16" s="252">
        <v>192.148</v>
      </c>
      <c r="F16" s="252">
        <f t="shared" si="1"/>
        <v>34.48922622800291</v>
      </c>
      <c r="G16" s="252">
        <v>16586.807</v>
      </c>
      <c r="H16" s="252">
        <f t="shared" si="5"/>
        <v>12.562918046639908</v>
      </c>
      <c r="I16" s="252">
        <v>6041.849</v>
      </c>
      <c r="J16" s="252">
        <f aca="true" t="shared" si="7" ref="J16:J19">100*K16/C16</f>
        <v>1.6831154486583417</v>
      </c>
      <c r="K16" s="252">
        <v>809.456</v>
      </c>
      <c r="L16" s="252">
        <f t="shared" si="4"/>
        <v>50.8652037148242</v>
      </c>
      <c r="M16" s="252">
        <v>24462.46</v>
      </c>
      <c r="N16" s="252">
        <v>0</v>
      </c>
      <c r="O16" s="350">
        <v>0</v>
      </c>
    </row>
    <row r="17" spans="2:15" ht="15">
      <c r="B17" s="359" t="s">
        <v>35</v>
      </c>
      <c r="C17" s="360">
        <v>85504.262</v>
      </c>
      <c r="D17" s="252">
        <f t="shared" si="6"/>
        <v>0</v>
      </c>
      <c r="E17" s="252">
        <v>0</v>
      </c>
      <c r="F17" s="252">
        <f t="shared" si="1"/>
        <v>33.277763393829424</v>
      </c>
      <c r="G17" s="252">
        <v>28453.906</v>
      </c>
      <c r="H17" s="252">
        <f t="shared" si="5"/>
        <v>18.489829197052188</v>
      </c>
      <c r="I17" s="252">
        <v>15809.592</v>
      </c>
      <c r="J17" s="252">
        <f t="shared" si="7"/>
        <v>0</v>
      </c>
      <c r="K17" s="252">
        <v>0</v>
      </c>
      <c r="L17" s="252">
        <f t="shared" si="4"/>
        <v>48.232407409118395</v>
      </c>
      <c r="M17" s="252">
        <v>41240.764</v>
      </c>
      <c r="N17" s="252">
        <v>0</v>
      </c>
      <c r="O17" s="350">
        <v>0</v>
      </c>
    </row>
    <row r="18" spans="2:15" ht="15">
      <c r="B18" s="359" t="s">
        <v>36</v>
      </c>
      <c r="C18" s="360">
        <v>6425.647</v>
      </c>
      <c r="D18" s="252">
        <f t="shared" si="6"/>
        <v>0</v>
      </c>
      <c r="E18" s="252">
        <v>0</v>
      </c>
      <c r="F18" s="252">
        <f t="shared" si="1"/>
        <v>24.048940130075618</v>
      </c>
      <c r="G18" s="252">
        <v>1545.3</v>
      </c>
      <c r="H18" s="252">
        <f t="shared" si="5"/>
        <v>23.64614800657428</v>
      </c>
      <c r="I18" s="252">
        <v>1519.418</v>
      </c>
      <c r="J18" s="252">
        <f t="shared" si="7"/>
        <v>14.735839052472071</v>
      </c>
      <c r="K18" s="252">
        <v>946.873</v>
      </c>
      <c r="L18" s="252">
        <f t="shared" si="4"/>
        <v>37.5690883735132</v>
      </c>
      <c r="M18" s="252">
        <v>2414.057</v>
      </c>
      <c r="N18" s="252" t="s">
        <v>30</v>
      </c>
      <c r="O18" s="350">
        <v>0</v>
      </c>
    </row>
    <row r="19" spans="2:15" ht="15">
      <c r="B19" s="359" t="s">
        <v>37</v>
      </c>
      <c r="C19" s="360">
        <v>86391.979</v>
      </c>
      <c r="D19" s="252">
        <f t="shared" si="6"/>
        <v>0</v>
      </c>
      <c r="E19" s="252">
        <v>0</v>
      </c>
      <c r="F19" s="252">
        <f t="shared" si="1"/>
        <v>68.1734226738804</v>
      </c>
      <c r="G19" s="252">
        <v>58896.369</v>
      </c>
      <c r="H19" s="252">
        <f t="shared" si="5"/>
        <v>10.063478231005682</v>
      </c>
      <c r="I19" s="252">
        <v>8694.038</v>
      </c>
      <c r="J19" s="252">
        <f t="shared" si="7"/>
        <v>4.849368018297161</v>
      </c>
      <c r="K19" s="252">
        <v>4189.465</v>
      </c>
      <c r="L19" s="252">
        <f t="shared" si="4"/>
        <v>16.913732234331615</v>
      </c>
      <c r="M19" s="252">
        <v>14612.108</v>
      </c>
      <c r="N19" s="252">
        <v>0</v>
      </c>
      <c r="O19" s="350">
        <v>0</v>
      </c>
    </row>
    <row r="20" spans="2:15" ht="15">
      <c r="B20" s="359" t="s">
        <v>38</v>
      </c>
      <c r="C20" s="360">
        <v>1204.224</v>
      </c>
      <c r="D20" s="252" t="s">
        <v>30</v>
      </c>
      <c r="E20" s="252" t="s">
        <v>30</v>
      </c>
      <c r="F20" s="252" t="s">
        <v>30</v>
      </c>
      <c r="G20" s="252" t="s">
        <v>30</v>
      </c>
      <c r="H20" s="252">
        <f t="shared" si="5"/>
        <v>59.25160103103743</v>
      </c>
      <c r="I20" s="252">
        <v>713.522</v>
      </c>
      <c r="J20" s="252" t="s">
        <v>30</v>
      </c>
      <c r="K20" s="252" t="s">
        <v>30</v>
      </c>
      <c r="L20" s="252">
        <f t="shared" si="4"/>
        <v>40.74839896896258</v>
      </c>
      <c r="M20" s="252">
        <v>490.702</v>
      </c>
      <c r="N20" s="252" t="s">
        <v>30</v>
      </c>
      <c r="O20" s="350" t="s">
        <v>30</v>
      </c>
    </row>
    <row r="21" spans="2:15" ht="15">
      <c r="B21" s="359" t="s">
        <v>39</v>
      </c>
      <c r="C21" s="360">
        <v>3547.854</v>
      </c>
      <c r="D21" s="252">
        <f>100*E21/C21</f>
        <v>0.0006764652660453333</v>
      </c>
      <c r="E21" s="252">
        <v>0.024</v>
      </c>
      <c r="F21" s="252">
        <f aca="true" t="shared" si="8" ref="F21">G21/C21</f>
        <v>0.3948770157960277</v>
      </c>
      <c r="G21" s="252">
        <v>1400.966</v>
      </c>
      <c r="H21" s="252">
        <f t="shared" si="5"/>
        <v>15.976333862667405</v>
      </c>
      <c r="I21" s="252">
        <v>566.817</v>
      </c>
      <c r="J21" s="252">
        <f>100*K21/C21</f>
        <v>29.574807757027205</v>
      </c>
      <c r="K21" s="252">
        <v>1049.271</v>
      </c>
      <c r="L21" s="252">
        <f t="shared" si="4"/>
        <v>14.96050852148933</v>
      </c>
      <c r="M21" s="252">
        <v>530.777</v>
      </c>
      <c r="N21" s="252" t="s">
        <v>30</v>
      </c>
      <c r="O21" s="350">
        <v>0</v>
      </c>
    </row>
    <row r="22" spans="2:15" ht="15">
      <c r="B22" s="359" t="s">
        <v>40</v>
      </c>
      <c r="C22" s="360">
        <v>4103.203</v>
      </c>
      <c r="D22" s="252">
        <f aca="true" t="shared" si="9" ref="D22:D23">100*E22/C22</f>
        <v>0.4873509792228169</v>
      </c>
      <c r="E22" s="252">
        <v>19.997</v>
      </c>
      <c r="F22" s="252">
        <f>100*G22/C22</f>
        <v>44.42748750183698</v>
      </c>
      <c r="G22" s="252">
        <v>1822.95</v>
      </c>
      <c r="H22" s="252">
        <f t="shared" si="5"/>
        <v>25.173894637920665</v>
      </c>
      <c r="I22" s="252">
        <v>1032.936</v>
      </c>
      <c r="J22" s="252">
        <f aca="true" t="shared" si="10" ref="J22:J34">100*K22/C22</f>
        <v>8.968603308196059</v>
      </c>
      <c r="K22" s="252">
        <v>368</v>
      </c>
      <c r="L22" s="252">
        <f t="shared" si="4"/>
        <v>20.942663572823474</v>
      </c>
      <c r="M22" s="252">
        <v>859.32</v>
      </c>
      <c r="N22" s="252" t="s">
        <v>30</v>
      </c>
      <c r="O22" s="350">
        <v>0</v>
      </c>
    </row>
    <row r="23" spans="2:15" ht="15">
      <c r="B23" s="359" t="s">
        <v>41</v>
      </c>
      <c r="C23" s="360">
        <v>683.883</v>
      </c>
      <c r="D23" s="252">
        <f t="shared" si="9"/>
        <v>0</v>
      </c>
      <c r="E23" s="252">
        <v>0</v>
      </c>
      <c r="F23" s="252">
        <f aca="true" t="shared" si="11" ref="F23:F34">100*G23/C23</f>
        <v>47.168302180343716</v>
      </c>
      <c r="G23" s="252">
        <v>322.576</v>
      </c>
      <c r="H23" s="252">
        <f t="shared" si="5"/>
        <v>1.1433242235879528</v>
      </c>
      <c r="I23" s="252">
        <v>7.819</v>
      </c>
      <c r="J23" s="252">
        <f t="shared" si="10"/>
        <v>0</v>
      </c>
      <c r="K23" s="252">
        <v>0</v>
      </c>
      <c r="L23" s="252">
        <f t="shared" si="4"/>
        <v>51.68837359606834</v>
      </c>
      <c r="M23" s="252">
        <v>353.488</v>
      </c>
      <c r="N23" s="252" t="s">
        <v>30</v>
      </c>
      <c r="O23" s="350">
        <v>0</v>
      </c>
    </row>
    <row r="24" spans="2:15" ht="15">
      <c r="B24" s="359" t="s">
        <v>42</v>
      </c>
      <c r="C24" s="360">
        <v>13011.573</v>
      </c>
      <c r="D24" s="252" t="s">
        <v>30</v>
      </c>
      <c r="E24" s="252" t="s">
        <v>30</v>
      </c>
      <c r="F24" s="252">
        <f t="shared" si="11"/>
        <v>61.26279274611916</v>
      </c>
      <c r="G24" s="252">
        <v>7971.253</v>
      </c>
      <c r="H24" s="252">
        <f t="shared" si="5"/>
        <v>20.855172545241068</v>
      </c>
      <c r="I24" s="252">
        <v>2713.586</v>
      </c>
      <c r="J24" s="252">
        <f t="shared" si="10"/>
        <v>0.11482085986067941</v>
      </c>
      <c r="K24" s="252">
        <v>14.94</v>
      </c>
      <c r="L24" s="252">
        <f t="shared" si="4"/>
        <v>17.767213848779082</v>
      </c>
      <c r="M24" s="252">
        <v>2311.794</v>
      </c>
      <c r="N24" s="252" t="s">
        <v>30</v>
      </c>
      <c r="O24" s="350" t="s">
        <v>30</v>
      </c>
    </row>
    <row r="25" spans="2:15" ht="15">
      <c r="B25" s="359" t="s">
        <v>43</v>
      </c>
      <c r="C25" s="360">
        <v>560.153</v>
      </c>
      <c r="D25" s="252">
        <f>100*E25/C25</f>
        <v>0</v>
      </c>
      <c r="E25" s="252">
        <v>0</v>
      </c>
      <c r="F25" s="252">
        <f t="shared" si="11"/>
        <v>0</v>
      </c>
      <c r="G25" s="252">
        <v>0</v>
      </c>
      <c r="H25" s="252">
        <f t="shared" si="5"/>
        <v>80.01760233364813</v>
      </c>
      <c r="I25" s="252">
        <v>448.221</v>
      </c>
      <c r="J25" s="252">
        <f t="shared" si="10"/>
        <v>0</v>
      </c>
      <c r="K25" s="252">
        <v>0</v>
      </c>
      <c r="L25" s="252">
        <f t="shared" si="4"/>
        <v>19.982219143698238</v>
      </c>
      <c r="M25" s="252">
        <v>111.931</v>
      </c>
      <c r="N25" s="252">
        <v>0</v>
      </c>
      <c r="O25" s="350">
        <v>0</v>
      </c>
    </row>
    <row r="26" spans="2:15" ht="15">
      <c r="B26" s="359" t="s">
        <v>44</v>
      </c>
      <c r="C26" s="361">
        <v>8228.85</v>
      </c>
      <c r="D26" s="252">
        <f aca="true" t="shared" si="12" ref="D26:D34">100*E26/C26</f>
        <v>0</v>
      </c>
      <c r="E26" s="252">
        <v>0</v>
      </c>
      <c r="F26" s="252">
        <f t="shared" si="11"/>
        <v>65.00118485572102</v>
      </c>
      <c r="G26" s="252">
        <v>5348.85</v>
      </c>
      <c r="H26" s="252">
        <f t="shared" si="5"/>
        <v>0</v>
      </c>
      <c r="I26" s="252">
        <v>0</v>
      </c>
      <c r="J26" s="252">
        <f t="shared" si="10"/>
        <v>0</v>
      </c>
      <c r="K26" s="252">
        <v>0</v>
      </c>
      <c r="L26" s="252">
        <f t="shared" si="4"/>
        <v>34.99881514427897</v>
      </c>
      <c r="M26" s="252">
        <v>2880</v>
      </c>
      <c r="N26" s="252" t="s">
        <v>30</v>
      </c>
      <c r="O26" s="350">
        <v>0</v>
      </c>
    </row>
    <row r="27" spans="2:15" ht="15">
      <c r="B27" s="359" t="s">
        <v>45</v>
      </c>
      <c r="C27" s="360">
        <v>8366.664</v>
      </c>
      <c r="D27" s="252">
        <f t="shared" si="12"/>
        <v>0.02115538522880804</v>
      </c>
      <c r="E27" s="252">
        <v>1.77</v>
      </c>
      <c r="F27" s="252">
        <f t="shared" si="11"/>
        <v>5.466384212393375</v>
      </c>
      <c r="G27" s="252">
        <v>457.354</v>
      </c>
      <c r="H27" s="252">
        <f t="shared" si="5"/>
        <v>0.24191242770117213</v>
      </c>
      <c r="I27" s="252">
        <v>20.24</v>
      </c>
      <c r="J27" s="252">
        <f t="shared" si="10"/>
        <v>4.0347263855701625</v>
      </c>
      <c r="K27" s="252">
        <v>337.572</v>
      </c>
      <c r="L27" s="252">
        <f t="shared" si="4"/>
        <v>90.23580963691143</v>
      </c>
      <c r="M27" s="252">
        <v>7549.727</v>
      </c>
      <c r="N27" s="252">
        <v>0</v>
      </c>
      <c r="O27" s="350">
        <v>0</v>
      </c>
    </row>
    <row r="28" spans="2:15" ht="15">
      <c r="B28" s="359" t="s">
        <v>46</v>
      </c>
      <c r="C28" s="360">
        <v>76820.117</v>
      </c>
      <c r="D28" s="252">
        <f t="shared" si="12"/>
        <v>3.3089848066750536</v>
      </c>
      <c r="E28" s="252">
        <v>2541.966</v>
      </c>
      <c r="F28" s="252">
        <f t="shared" si="11"/>
        <v>49.95096922333508</v>
      </c>
      <c r="G28" s="252">
        <v>38372.393</v>
      </c>
      <c r="H28" s="252">
        <f t="shared" si="5"/>
        <v>25.698161849974795</v>
      </c>
      <c r="I28" s="252">
        <v>19741.358</v>
      </c>
      <c r="J28" s="252">
        <f t="shared" si="10"/>
        <v>5.53500849263221</v>
      </c>
      <c r="K28" s="252">
        <v>4252</v>
      </c>
      <c r="L28" s="252">
        <f t="shared" si="4"/>
        <v>15.506875627382865</v>
      </c>
      <c r="M28" s="252">
        <v>11912.4</v>
      </c>
      <c r="N28" s="252" t="s">
        <v>30</v>
      </c>
      <c r="O28" s="350">
        <v>0</v>
      </c>
    </row>
    <row r="29" spans="2:15" ht="15">
      <c r="B29" s="359" t="s">
        <v>47</v>
      </c>
      <c r="C29" s="360">
        <v>39560.987</v>
      </c>
      <c r="D29" s="252">
        <f t="shared" si="12"/>
        <v>0</v>
      </c>
      <c r="E29" s="252">
        <v>0</v>
      </c>
      <c r="F29" s="252">
        <f t="shared" si="11"/>
        <v>9.741733693347943</v>
      </c>
      <c r="G29" s="252">
        <v>3853.926</v>
      </c>
      <c r="H29" s="252">
        <f t="shared" si="5"/>
        <v>14.447913041198895</v>
      </c>
      <c r="I29" s="252">
        <v>5715.737</v>
      </c>
      <c r="J29" s="252">
        <f t="shared" si="10"/>
        <v>20.331097907137657</v>
      </c>
      <c r="K29" s="252">
        <v>8043.183</v>
      </c>
      <c r="L29" s="252">
        <f t="shared" si="4"/>
        <v>55.479257886058306</v>
      </c>
      <c r="M29" s="252">
        <v>21948.142</v>
      </c>
      <c r="N29" s="252" t="s">
        <v>30</v>
      </c>
      <c r="O29" s="350">
        <v>0</v>
      </c>
    </row>
    <row r="30" spans="2:15" ht="15">
      <c r="B30" s="359" t="s">
        <v>48</v>
      </c>
      <c r="C30" s="360">
        <v>35947.027</v>
      </c>
      <c r="D30" s="252">
        <f t="shared" si="12"/>
        <v>0.4459450846936521</v>
      </c>
      <c r="E30" s="252">
        <v>160.304</v>
      </c>
      <c r="F30" s="252">
        <f t="shared" si="11"/>
        <v>69.89437262781146</v>
      </c>
      <c r="G30" s="252">
        <v>25124.949</v>
      </c>
      <c r="H30" s="252">
        <f t="shared" si="5"/>
        <v>23.64358810535291</v>
      </c>
      <c r="I30" s="252">
        <v>8499.167</v>
      </c>
      <c r="J30" s="252">
        <f t="shared" si="10"/>
        <v>5.946986937195112</v>
      </c>
      <c r="K30" s="252">
        <v>2137.765</v>
      </c>
      <c r="L30" s="252">
        <f t="shared" si="4"/>
        <v>0.06910724494684914</v>
      </c>
      <c r="M30" s="252">
        <v>24.842</v>
      </c>
      <c r="N30" s="252">
        <v>0</v>
      </c>
      <c r="O30" s="350">
        <v>0</v>
      </c>
    </row>
    <row r="31" spans="2:15" ht="15">
      <c r="B31" s="359" t="s">
        <v>49</v>
      </c>
      <c r="C31" s="361">
        <v>2239.91</v>
      </c>
      <c r="D31" s="252">
        <f t="shared" si="12"/>
        <v>0</v>
      </c>
      <c r="E31" s="252">
        <v>0</v>
      </c>
      <c r="F31" s="252">
        <f t="shared" si="11"/>
        <v>9.989642440990933</v>
      </c>
      <c r="G31" s="252">
        <v>223.759</v>
      </c>
      <c r="H31" s="252">
        <f t="shared" si="5"/>
        <v>26.95965462898063</v>
      </c>
      <c r="I31" s="252">
        <v>603.872</v>
      </c>
      <c r="J31" s="252">
        <f t="shared" si="10"/>
        <v>10.950663196289137</v>
      </c>
      <c r="K31" s="252">
        <v>245.285</v>
      </c>
      <c r="L31" s="252">
        <f t="shared" si="4"/>
        <v>52.1000397337393</v>
      </c>
      <c r="M31" s="252">
        <v>1166.994</v>
      </c>
      <c r="N31" s="252" t="s">
        <v>30</v>
      </c>
      <c r="O31" s="350">
        <v>0</v>
      </c>
    </row>
    <row r="32" spans="2:15" ht="15">
      <c r="B32" s="359" t="s">
        <v>50</v>
      </c>
      <c r="C32" s="360">
        <v>5511.669</v>
      </c>
      <c r="D32" s="252">
        <f t="shared" si="12"/>
        <v>2.726197817757198</v>
      </c>
      <c r="E32" s="252">
        <v>150.259</v>
      </c>
      <c r="F32" s="252">
        <f t="shared" si="11"/>
        <v>49.81485644366525</v>
      </c>
      <c r="G32" s="252">
        <v>2745.63</v>
      </c>
      <c r="H32" s="252">
        <f t="shared" si="5"/>
        <v>1.1684301071054886</v>
      </c>
      <c r="I32" s="252">
        <v>64.4</v>
      </c>
      <c r="J32" s="252">
        <f t="shared" si="10"/>
        <v>1.1702444395699378</v>
      </c>
      <c r="K32" s="252">
        <v>64.5</v>
      </c>
      <c r="L32" s="252">
        <f t="shared" si="4"/>
        <v>45.12027119190213</v>
      </c>
      <c r="M32" s="252">
        <v>2486.88</v>
      </c>
      <c r="N32" s="252" t="s">
        <v>30</v>
      </c>
      <c r="O32" s="350">
        <v>0</v>
      </c>
    </row>
    <row r="33" spans="2:15" ht="15">
      <c r="B33" s="362" t="s">
        <v>51</v>
      </c>
      <c r="C33" s="377">
        <v>3077.02</v>
      </c>
      <c r="D33" s="303">
        <f t="shared" si="12"/>
        <v>0</v>
      </c>
      <c r="E33" s="303">
        <v>0</v>
      </c>
      <c r="F33" s="303">
        <f t="shared" si="11"/>
        <v>0.584981573080448</v>
      </c>
      <c r="G33" s="303">
        <v>18</v>
      </c>
      <c r="H33" s="303">
        <f t="shared" si="5"/>
        <v>6.987929880208774</v>
      </c>
      <c r="I33" s="303">
        <v>215.02</v>
      </c>
      <c r="J33" s="303">
        <f t="shared" si="10"/>
        <v>0</v>
      </c>
      <c r="K33" s="303">
        <v>0</v>
      </c>
      <c r="L33" s="303">
        <f t="shared" si="4"/>
        <v>92.42708854671078</v>
      </c>
      <c r="M33" s="303">
        <v>2844</v>
      </c>
      <c r="N33" s="303" t="s">
        <v>30</v>
      </c>
      <c r="O33" s="350">
        <v>0</v>
      </c>
    </row>
    <row r="34" spans="2:15" ht="15">
      <c r="B34" s="362" t="s">
        <v>52</v>
      </c>
      <c r="C34" s="363">
        <v>5344.708</v>
      </c>
      <c r="D34" s="303">
        <f t="shared" si="12"/>
        <v>0</v>
      </c>
      <c r="E34" s="303">
        <v>0</v>
      </c>
      <c r="F34" s="303">
        <f t="shared" si="11"/>
        <v>1.397644174387076</v>
      </c>
      <c r="G34" s="303">
        <v>74.7</v>
      </c>
      <c r="H34" s="303">
        <f t="shared" si="5"/>
        <v>6.324162143189113</v>
      </c>
      <c r="I34" s="303">
        <v>338.008</v>
      </c>
      <c r="J34" s="303">
        <f t="shared" si="10"/>
        <v>0</v>
      </c>
      <c r="K34" s="303">
        <v>0</v>
      </c>
      <c r="L34" s="303">
        <f t="shared" si="4"/>
        <v>92.27819368242382</v>
      </c>
      <c r="M34" s="303">
        <v>4932</v>
      </c>
      <c r="N34" s="303" t="s">
        <v>30</v>
      </c>
      <c r="O34" s="350">
        <v>0</v>
      </c>
    </row>
    <row r="35" spans="2:15" ht="15">
      <c r="B35" s="380" t="s">
        <v>54</v>
      </c>
      <c r="C35" s="381">
        <v>2955.208</v>
      </c>
      <c r="D35" s="315" t="s">
        <v>30</v>
      </c>
      <c r="E35" s="315" t="s">
        <v>30</v>
      </c>
      <c r="F35" s="315" t="s">
        <v>30</v>
      </c>
      <c r="G35" s="315" t="s">
        <v>30</v>
      </c>
      <c r="H35" s="315" t="s">
        <v>30</v>
      </c>
      <c r="I35" s="315" t="s">
        <v>30</v>
      </c>
      <c r="J35" s="315" t="s">
        <v>30</v>
      </c>
      <c r="K35" s="315" t="s">
        <v>30</v>
      </c>
      <c r="L35" s="315">
        <f t="shared" si="4"/>
        <v>100</v>
      </c>
      <c r="M35" s="315">
        <v>2955.208</v>
      </c>
      <c r="N35" s="315" t="s">
        <v>30</v>
      </c>
      <c r="O35" s="350" t="s">
        <v>30</v>
      </c>
    </row>
    <row r="36" spans="2:15" ht="15">
      <c r="B36" s="378" t="s">
        <v>68</v>
      </c>
      <c r="C36" s="379">
        <v>3836.667</v>
      </c>
      <c r="D36" s="302">
        <f>100*E36/C36</f>
        <v>0.4114248122133091</v>
      </c>
      <c r="E36" s="302">
        <v>15.785</v>
      </c>
      <c r="F36" s="302">
        <f>100*G36/C36</f>
        <v>5.095151599031139</v>
      </c>
      <c r="G36" s="302">
        <v>195.484</v>
      </c>
      <c r="H36" s="302">
        <f>100*I36/C36</f>
        <v>4.8968284190418405</v>
      </c>
      <c r="I36" s="302">
        <v>187.875</v>
      </c>
      <c r="J36" s="302">
        <f>100*K36/C36</f>
        <v>46.55387084675318</v>
      </c>
      <c r="K36" s="302">
        <v>1786.117</v>
      </c>
      <c r="L36" s="302">
        <f t="shared" si="4"/>
        <v>43.04272432296053</v>
      </c>
      <c r="M36" s="302">
        <v>1651.406</v>
      </c>
      <c r="N36" s="302" t="s">
        <v>30</v>
      </c>
      <c r="O36" s="350" t="s">
        <v>30</v>
      </c>
    </row>
    <row r="37" spans="2:15" ht="15">
      <c r="B37" s="359" t="s">
        <v>60</v>
      </c>
      <c r="C37" s="360">
        <v>7746.934</v>
      </c>
      <c r="D37" s="252">
        <f aca="true" t="shared" si="13" ref="D37:D38">100*E37/C37</f>
        <v>0.035252656083038784</v>
      </c>
      <c r="E37" s="252">
        <v>2.731</v>
      </c>
      <c r="F37" s="252">
        <f aca="true" t="shared" si="14" ref="F37:F38">100*G37/C37</f>
        <v>61.00619935577093</v>
      </c>
      <c r="G37" s="252">
        <v>4726.11</v>
      </c>
      <c r="H37" s="252">
        <f aca="true" t="shared" si="15" ref="H37:H40">100*I37/C37</f>
        <v>22.417965610653194</v>
      </c>
      <c r="I37" s="252">
        <v>1736.705</v>
      </c>
      <c r="J37" s="252">
        <f aca="true" t="shared" si="16" ref="J37:J40">100*K37/C37</f>
        <v>5.559025028482235</v>
      </c>
      <c r="K37" s="252">
        <v>430.654</v>
      </c>
      <c r="L37" s="252">
        <f t="shared" si="4"/>
        <v>10.98155734901059</v>
      </c>
      <c r="M37" s="252">
        <v>850.734</v>
      </c>
      <c r="N37" s="252" t="s">
        <v>30</v>
      </c>
      <c r="O37" s="350">
        <v>0</v>
      </c>
    </row>
    <row r="38" spans="2:15" ht="15">
      <c r="B38" s="359" t="s">
        <v>70</v>
      </c>
      <c r="C38" s="360">
        <v>1654.216</v>
      </c>
      <c r="D38" s="252">
        <f t="shared" si="13"/>
        <v>0</v>
      </c>
      <c r="E38" s="252">
        <v>0</v>
      </c>
      <c r="F38" s="252">
        <f t="shared" si="14"/>
        <v>0</v>
      </c>
      <c r="G38" s="252">
        <v>0</v>
      </c>
      <c r="H38" s="252">
        <f t="shared" si="15"/>
        <v>11.21945380772523</v>
      </c>
      <c r="I38" s="252">
        <v>185.594</v>
      </c>
      <c r="J38" s="252">
        <f t="shared" si="16"/>
        <v>15.131760302161267</v>
      </c>
      <c r="K38" s="252">
        <v>250.312</v>
      </c>
      <c r="L38" s="252">
        <f t="shared" si="4"/>
        <v>73.64878589011352</v>
      </c>
      <c r="M38" s="252">
        <v>1218.31</v>
      </c>
      <c r="N38" s="252">
        <v>0</v>
      </c>
      <c r="O38" s="350">
        <v>0</v>
      </c>
    </row>
    <row r="39" spans="2:15" ht="15">
      <c r="B39" s="362" t="s">
        <v>56</v>
      </c>
      <c r="C39" s="363">
        <v>7154.855</v>
      </c>
      <c r="D39" s="303" t="s">
        <v>30</v>
      </c>
      <c r="E39" s="303" t="s">
        <v>30</v>
      </c>
      <c r="F39" s="303" t="s">
        <v>30</v>
      </c>
      <c r="G39" s="303" t="s">
        <v>30</v>
      </c>
      <c r="H39" s="303">
        <f t="shared" si="15"/>
        <v>34.49745662211184</v>
      </c>
      <c r="I39" s="303">
        <v>2468.243</v>
      </c>
      <c r="J39" s="303">
        <f t="shared" si="16"/>
        <v>25.769467026236033</v>
      </c>
      <c r="K39" s="303">
        <v>1843.768</v>
      </c>
      <c r="L39" s="303">
        <f t="shared" si="4"/>
        <v>39.73307635165214</v>
      </c>
      <c r="M39" s="303">
        <v>2842.844</v>
      </c>
      <c r="N39" s="303" t="s">
        <v>30</v>
      </c>
      <c r="O39" s="350">
        <v>0</v>
      </c>
    </row>
    <row r="40" spans="1:15" ht="15">
      <c r="A40" s="1"/>
      <c r="B40" s="364" t="s">
        <v>55</v>
      </c>
      <c r="C40" s="376">
        <v>10691.08</v>
      </c>
      <c r="D40" s="304">
        <f>100*E40/C40</f>
        <v>0.72714823946692</v>
      </c>
      <c r="E40" s="304">
        <v>77.74</v>
      </c>
      <c r="F40" s="304">
        <f>100*G40/C40</f>
        <v>3.1291319492511516</v>
      </c>
      <c r="G40" s="304">
        <v>334.538</v>
      </c>
      <c r="H40" s="304">
        <f t="shared" si="15"/>
        <v>2.6144505513007106</v>
      </c>
      <c r="I40" s="304">
        <v>279.513</v>
      </c>
      <c r="J40" s="304">
        <f t="shared" si="16"/>
        <v>43.06441444643573</v>
      </c>
      <c r="K40" s="304">
        <v>4604.051</v>
      </c>
      <c r="L40" s="304">
        <f t="shared" si="4"/>
        <v>50.46484545995353</v>
      </c>
      <c r="M40" s="304">
        <v>5395.237</v>
      </c>
      <c r="N40" s="304"/>
      <c r="O40" s="350" t="s">
        <v>30</v>
      </c>
    </row>
    <row r="41" spans="2:15" ht="15">
      <c r="B41" s="374" t="s">
        <v>58</v>
      </c>
      <c r="C41" s="375">
        <v>2583.554</v>
      </c>
      <c r="D41" s="306" t="s">
        <v>30</v>
      </c>
      <c r="E41" s="306" t="s">
        <v>30</v>
      </c>
      <c r="F41" s="306" t="s">
        <v>30</v>
      </c>
      <c r="G41" s="306" t="s">
        <v>30</v>
      </c>
      <c r="H41" s="306" t="s">
        <v>30</v>
      </c>
      <c r="I41" s="306" t="s">
        <v>30</v>
      </c>
      <c r="J41" s="306" t="s">
        <v>30</v>
      </c>
      <c r="K41" s="306" t="s">
        <v>30</v>
      </c>
      <c r="L41" s="306">
        <f t="shared" si="4"/>
        <v>100</v>
      </c>
      <c r="M41" s="306">
        <v>2583.554</v>
      </c>
      <c r="N41" s="306" t="s">
        <v>30</v>
      </c>
      <c r="O41" s="351" t="s">
        <v>30</v>
      </c>
    </row>
    <row r="42" spans="2:15" ht="15">
      <c r="B42" s="364" t="s">
        <v>61</v>
      </c>
      <c r="C42" s="365">
        <v>13822.769</v>
      </c>
      <c r="D42" s="304">
        <f>100*E42/C42</f>
        <v>0.09027134867116711</v>
      </c>
      <c r="E42" s="304">
        <v>12.478</v>
      </c>
      <c r="F42" s="304">
        <f>100*G42/C42</f>
        <v>84.31341795554857</v>
      </c>
      <c r="G42" s="304">
        <v>11654.449</v>
      </c>
      <c r="H42" s="304">
        <f>100*I42/C42</f>
        <v>2.243964288197249</v>
      </c>
      <c r="I42" s="304">
        <v>310.178</v>
      </c>
      <c r="J42" s="304">
        <f>100*K42/C42</f>
        <v>6.5544031011442065</v>
      </c>
      <c r="K42" s="304">
        <v>906</v>
      </c>
      <c r="L42" s="304">
        <f t="shared" si="4"/>
        <v>6.7979360719983095</v>
      </c>
      <c r="M42" s="304">
        <v>939.663</v>
      </c>
      <c r="N42" s="304" t="s">
        <v>30</v>
      </c>
      <c r="O42" s="351" t="s">
        <v>30</v>
      </c>
    </row>
    <row r="43" ht="15">
      <c r="O43" s="204" t="s">
        <v>30</v>
      </c>
    </row>
    <row r="44" ht="15">
      <c r="B44" s="2" t="s">
        <v>150</v>
      </c>
    </row>
    <row r="45" ht="15">
      <c r="B45" s="1" t="s">
        <v>75</v>
      </c>
    </row>
    <row r="46" ht="15">
      <c r="B46" s="2" t="s">
        <v>79</v>
      </c>
    </row>
    <row r="49" spans="2:15" ht="12" thickBot="1">
      <c r="B49" s="2" t="s">
        <v>97</v>
      </c>
      <c r="D49" s="2" t="s">
        <v>114</v>
      </c>
      <c r="O49" s="217">
        <v>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workbookViewId="0" topLeftCell="A28">
      <selection activeCell="B42" sqref="B42:B44"/>
    </sheetView>
  </sheetViews>
  <sheetFormatPr defaultColWidth="9.140625" defaultRowHeight="15"/>
  <cols>
    <col min="1" max="1" width="9.140625" style="2" customWidth="1"/>
    <col min="2" max="2" width="25.8515625" style="2" customWidth="1"/>
    <col min="3" max="8" width="18.421875" style="2" customWidth="1"/>
    <col min="9" max="16384" width="9.140625" style="2" customWidth="1"/>
  </cols>
  <sheetData>
    <row r="1" ht="15.5">
      <c r="B1" s="55" t="s">
        <v>87</v>
      </c>
    </row>
    <row r="2" ht="12.5">
      <c r="B2" s="58" t="s">
        <v>73</v>
      </c>
    </row>
    <row r="4" spans="2:8" ht="46">
      <c r="B4" s="30"/>
      <c r="C4" s="30" t="s">
        <v>99</v>
      </c>
      <c r="D4" s="30" t="s">
        <v>88</v>
      </c>
      <c r="E4" s="30" t="s">
        <v>98</v>
      </c>
      <c r="F4" s="30" t="s">
        <v>90</v>
      </c>
      <c r="G4" s="30" t="s">
        <v>7</v>
      </c>
      <c r="H4" s="30" t="s">
        <v>96</v>
      </c>
    </row>
    <row r="5" spans="2:8" ht="15">
      <c r="B5" s="31" t="s">
        <v>81</v>
      </c>
      <c r="C5" s="71">
        <v>0.5372875658711319</v>
      </c>
      <c r="D5" s="71">
        <v>31.651414501243615</v>
      </c>
      <c r="E5" s="71">
        <v>13.221805873940925</v>
      </c>
      <c r="F5" s="71">
        <v>3.6405033976428283</v>
      </c>
      <c r="G5" s="71">
        <v>50.948988661301485</v>
      </c>
      <c r="H5" s="71">
        <v>0</v>
      </c>
    </row>
    <row r="6" spans="2:9" ht="15">
      <c r="B6" s="44" t="s">
        <v>22</v>
      </c>
      <c r="C6" s="73">
        <v>0</v>
      </c>
      <c r="D6" s="73">
        <v>27.633849346733562</v>
      </c>
      <c r="E6" s="72">
        <v>3.71658788961129</v>
      </c>
      <c r="F6" s="72">
        <v>0</v>
      </c>
      <c r="G6" s="72">
        <v>68.64956276365515</v>
      </c>
      <c r="H6" s="72">
        <v>0</v>
      </c>
      <c r="I6" s="12"/>
    </row>
    <row r="7" spans="2:8" ht="15">
      <c r="B7" s="41" t="s">
        <v>23</v>
      </c>
      <c r="C7" s="75">
        <v>0.6549984114999156</v>
      </c>
      <c r="D7" s="75">
        <v>2.512378529497925</v>
      </c>
      <c r="E7" s="74">
        <v>9.567066376489326</v>
      </c>
      <c r="F7" s="74">
        <v>13.19649175691022</v>
      </c>
      <c r="G7" s="74">
        <v>74.06906492560263</v>
      </c>
      <c r="H7" s="74" t="s">
        <v>30</v>
      </c>
    </row>
    <row r="8" spans="2:8" ht="15">
      <c r="B8" s="41" t="s">
        <v>71</v>
      </c>
      <c r="C8" s="75">
        <v>0.08963246883076077</v>
      </c>
      <c r="D8" s="75">
        <v>49.22588555262205</v>
      </c>
      <c r="E8" s="74">
        <v>2.2886241590416714</v>
      </c>
      <c r="F8" s="74">
        <v>2.614851046393812</v>
      </c>
      <c r="G8" s="74">
        <v>45.7810067731117</v>
      </c>
      <c r="H8" s="74">
        <v>0</v>
      </c>
    </row>
    <row r="9" spans="2:8" ht="15">
      <c r="B9" s="41" t="s">
        <v>26</v>
      </c>
      <c r="C9" s="74" t="s">
        <v>30</v>
      </c>
      <c r="D9" s="74">
        <v>2.57019721156234</v>
      </c>
      <c r="E9" s="74" t="s">
        <v>30</v>
      </c>
      <c r="F9" s="74" t="s">
        <v>30</v>
      </c>
      <c r="G9" s="74">
        <v>97.42980278843766</v>
      </c>
      <c r="H9" s="74" t="s">
        <v>30</v>
      </c>
    </row>
    <row r="10" spans="2:8" ht="15">
      <c r="B10" s="41" t="s">
        <v>28</v>
      </c>
      <c r="C10" s="75" t="s">
        <v>30</v>
      </c>
      <c r="D10" s="75">
        <v>2.94487336787417</v>
      </c>
      <c r="E10" s="74" t="s">
        <v>30</v>
      </c>
      <c r="F10" s="74" t="s">
        <v>30</v>
      </c>
      <c r="G10" s="74">
        <v>97.05512663212582</v>
      </c>
      <c r="H10" s="74" t="s">
        <v>30</v>
      </c>
    </row>
    <row r="11" spans="2:8" ht="15">
      <c r="B11" s="41" t="s">
        <v>29</v>
      </c>
      <c r="C11" s="75" t="s">
        <v>30</v>
      </c>
      <c r="D11" s="75">
        <v>16.932794343200566</v>
      </c>
      <c r="E11" s="74">
        <v>10.677863367767275</v>
      </c>
      <c r="F11" s="74">
        <v>27.772292423788347</v>
      </c>
      <c r="G11" s="74">
        <v>44.617049865243814</v>
      </c>
      <c r="H11" s="74" t="s">
        <v>30</v>
      </c>
    </row>
    <row r="12" spans="2:8" ht="15">
      <c r="B12" s="41" t="s">
        <v>32</v>
      </c>
      <c r="C12" s="75">
        <v>0</v>
      </c>
      <c r="D12" s="75">
        <v>21.10040862857165</v>
      </c>
      <c r="E12" s="74">
        <v>1.8802306190279954</v>
      </c>
      <c r="F12" s="74" t="s">
        <v>30</v>
      </c>
      <c r="G12" s="74">
        <v>77.01936075240036</v>
      </c>
      <c r="H12" s="74" t="s">
        <v>30</v>
      </c>
    </row>
    <row r="13" spans="2:8" ht="15">
      <c r="B13" s="41" t="s">
        <v>33</v>
      </c>
      <c r="C13" s="75" t="s">
        <v>30</v>
      </c>
      <c r="D13" s="75">
        <v>0.35806186833541015</v>
      </c>
      <c r="E13" s="74">
        <v>19.029352746995528</v>
      </c>
      <c r="F13" s="74">
        <v>2.343722769126337</v>
      </c>
      <c r="G13" s="74">
        <v>78.26885563046892</v>
      </c>
      <c r="H13" s="74" t="s">
        <v>30</v>
      </c>
    </row>
    <row r="14" spans="2:8" ht="15">
      <c r="B14" s="41" t="s">
        <v>34</v>
      </c>
      <c r="C14" s="75">
        <v>0.49146592744433876</v>
      </c>
      <c r="D14" s="75">
        <v>33.49573781194287</v>
      </c>
      <c r="E14" s="74">
        <v>12.575528201497715</v>
      </c>
      <c r="F14" s="74">
        <v>1.7066940978078142</v>
      </c>
      <c r="G14" s="74">
        <v>51.73057607382173</v>
      </c>
      <c r="H14" s="74">
        <v>0</v>
      </c>
    </row>
    <row r="15" spans="2:8" ht="15">
      <c r="B15" s="41" t="s">
        <v>35</v>
      </c>
      <c r="C15" s="75">
        <v>0</v>
      </c>
      <c r="D15" s="75">
        <v>31.69436733383293</v>
      </c>
      <c r="E15" s="74">
        <v>19.645340687972592</v>
      </c>
      <c r="F15" s="74" t="s">
        <v>30</v>
      </c>
      <c r="G15" s="74">
        <v>48.66029197819448</v>
      </c>
      <c r="H15" s="74">
        <v>0</v>
      </c>
    </row>
    <row r="16" spans="2:8" ht="15">
      <c r="B16" s="42" t="s">
        <v>36</v>
      </c>
      <c r="C16" s="75">
        <v>0</v>
      </c>
      <c r="D16" s="75">
        <v>22.781080472940904</v>
      </c>
      <c r="E16" s="74">
        <v>23.61077233274275</v>
      </c>
      <c r="F16" s="74">
        <v>18.55462336354291</v>
      </c>
      <c r="G16" s="74">
        <v>35.05352383077343</v>
      </c>
      <c r="H16" s="74">
        <v>0</v>
      </c>
    </row>
    <row r="17" spans="2:8" ht="15">
      <c r="B17" s="41" t="s">
        <v>37</v>
      </c>
      <c r="C17" s="75" t="s">
        <v>30</v>
      </c>
      <c r="D17" s="75">
        <v>68.70721824357922</v>
      </c>
      <c r="E17" s="74">
        <v>10.077899084766715</v>
      </c>
      <c r="F17" s="74">
        <v>5.051557403616931</v>
      </c>
      <c r="G17" s="74">
        <v>16.163325268037127</v>
      </c>
      <c r="H17" s="74">
        <v>0</v>
      </c>
    </row>
    <row r="18" spans="2:8" ht="15">
      <c r="B18" s="41" t="s">
        <v>38</v>
      </c>
      <c r="C18" s="75" t="s">
        <v>30</v>
      </c>
      <c r="D18" s="75" t="s">
        <v>30</v>
      </c>
      <c r="E18" s="74">
        <v>56.71510490790907</v>
      </c>
      <c r="F18" s="74" t="s">
        <v>30</v>
      </c>
      <c r="G18" s="74">
        <v>43.28489509209092</v>
      </c>
      <c r="H18" s="74" t="s">
        <v>30</v>
      </c>
    </row>
    <row r="19" spans="2:8" ht="15">
      <c r="B19" s="41" t="s">
        <v>39</v>
      </c>
      <c r="C19" s="75">
        <v>0</v>
      </c>
      <c r="D19" s="75">
        <v>39.75763091575175</v>
      </c>
      <c r="E19" s="74">
        <v>16.15424150382207</v>
      </c>
      <c r="F19" s="74">
        <v>28.252095659606937</v>
      </c>
      <c r="G19" s="74">
        <v>15.836061819304915</v>
      </c>
      <c r="H19" s="74">
        <v>0</v>
      </c>
    </row>
    <row r="20" spans="2:8" ht="15">
      <c r="B20" s="41" t="s">
        <v>40</v>
      </c>
      <c r="C20" s="75">
        <v>0.41082323122515085</v>
      </c>
      <c r="D20" s="75">
        <v>42.088246722475475</v>
      </c>
      <c r="E20" s="74">
        <v>32.38257050578232</v>
      </c>
      <c r="F20" s="74">
        <v>8.970842693041806</v>
      </c>
      <c r="G20" s="74">
        <v>16.147516847475252</v>
      </c>
      <c r="H20" s="74" t="s">
        <v>30</v>
      </c>
    </row>
    <row r="21" spans="2:8" ht="15">
      <c r="B21" s="41" t="s">
        <v>41</v>
      </c>
      <c r="C21" s="75" t="s">
        <v>30</v>
      </c>
      <c r="D21" s="75">
        <v>48.01407816995631</v>
      </c>
      <c r="E21" s="74">
        <v>1.4590264868512974</v>
      </c>
      <c r="F21" s="74" t="s">
        <v>30</v>
      </c>
      <c r="G21" s="74">
        <v>50.52689534319239</v>
      </c>
      <c r="H21" s="74" t="s">
        <v>30</v>
      </c>
    </row>
    <row r="22" spans="2:8" ht="15">
      <c r="B22" s="41" t="s">
        <v>42</v>
      </c>
      <c r="C22" s="75" t="s">
        <v>30</v>
      </c>
      <c r="D22" s="75">
        <v>60.37679252797397</v>
      </c>
      <c r="E22" s="74">
        <v>21.999800378616733</v>
      </c>
      <c r="F22" s="74">
        <v>0.11316404947139941</v>
      </c>
      <c r="G22" s="74">
        <v>17.5102430439379</v>
      </c>
      <c r="H22" s="74" t="s">
        <v>30</v>
      </c>
    </row>
    <row r="23" spans="2:8" ht="15">
      <c r="B23" s="41" t="s">
        <v>43</v>
      </c>
      <c r="C23" s="75" t="s">
        <v>30</v>
      </c>
      <c r="D23" s="75" t="s">
        <v>30</v>
      </c>
      <c r="E23" s="74">
        <v>80.62210291386387</v>
      </c>
      <c r="F23" s="74" t="s">
        <v>30</v>
      </c>
      <c r="G23" s="74">
        <v>19.377897086136127</v>
      </c>
      <c r="H23" s="74" t="s">
        <v>30</v>
      </c>
    </row>
    <row r="24" spans="2:8" ht="15">
      <c r="B24" s="41" t="s">
        <v>44</v>
      </c>
      <c r="C24" s="75" t="s">
        <v>30</v>
      </c>
      <c r="D24" s="75">
        <v>65.40041807828156</v>
      </c>
      <c r="E24" s="74" t="s">
        <v>30</v>
      </c>
      <c r="F24" s="74" t="s">
        <v>30</v>
      </c>
      <c r="G24" s="74">
        <v>34.599581921718446</v>
      </c>
      <c r="H24" s="74" t="s">
        <v>30</v>
      </c>
    </row>
    <row r="25" spans="2:8" ht="15">
      <c r="B25" s="41" t="s">
        <v>45</v>
      </c>
      <c r="C25" s="75">
        <v>0.027621692649769082</v>
      </c>
      <c r="D25" s="75">
        <v>5.384651298732317</v>
      </c>
      <c r="E25" s="74">
        <v>0.202595062747256</v>
      </c>
      <c r="F25" s="74">
        <v>3.947554137573032</v>
      </c>
      <c r="G25" s="74">
        <v>90.43756431455428</v>
      </c>
      <c r="H25" s="74">
        <v>0</v>
      </c>
    </row>
    <row r="26" spans="2:8" ht="15">
      <c r="B26" s="41" t="s">
        <v>46</v>
      </c>
      <c r="C26" s="75">
        <v>4.1268457374607115</v>
      </c>
      <c r="D26" s="75">
        <v>43.67357185054018</v>
      </c>
      <c r="E26" s="74">
        <v>31.580836649134387</v>
      </c>
      <c r="F26" s="74">
        <v>3.2153374150130256</v>
      </c>
      <c r="G26" s="74">
        <v>17.40340834785171</v>
      </c>
      <c r="H26" s="74" t="s">
        <v>30</v>
      </c>
    </row>
    <row r="27" spans="2:8" ht="15">
      <c r="B27" s="41" t="s">
        <v>47</v>
      </c>
      <c r="C27" s="75" t="s">
        <v>30</v>
      </c>
      <c r="D27" s="75">
        <v>9.971285653276354</v>
      </c>
      <c r="E27" s="74">
        <v>16.679721017577446</v>
      </c>
      <c r="F27" s="74">
        <v>20.273624824907817</v>
      </c>
      <c r="G27" s="74">
        <v>53.075368504238384</v>
      </c>
      <c r="H27" s="74">
        <v>0</v>
      </c>
    </row>
    <row r="28" spans="2:8" ht="15">
      <c r="B28" s="41" t="s">
        <v>48</v>
      </c>
      <c r="C28" s="75">
        <v>0.4717013738269776</v>
      </c>
      <c r="D28" s="75">
        <v>64.8760009326716</v>
      </c>
      <c r="E28" s="74">
        <v>28.45341470082049</v>
      </c>
      <c r="F28" s="74">
        <v>6.126554352436524</v>
      </c>
      <c r="G28" s="74">
        <v>0.07233168540439892</v>
      </c>
      <c r="H28" s="74" t="s">
        <v>30</v>
      </c>
    </row>
    <row r="29" spans="2:8" ht="15">
      <c r="B29" s="41" t="s">
        <v>49</v>
      </c>
      <c r="C29" s="75" t="s">
        <v>30</v>
      </c>
      <c r="D29" s="75">
        <v>9.878792436507515</v>
      </c>
      <c r="E29" s="74">
        <v>26.54841413563105</v>
      </c>
      <c r="F29" s="74">
        <v>10.686696480474007</v>
      </c>
      <c r="G29" s="74">
        <v>52.88615183963121</v>
      </c>
      <c r="H29" s="74" t="s">
        <v>30</v>
      </c>
    </row>
    <row r="30" spans="2:8" ht="15">
      <c r="B30" s="43" t="s">
        <v>50</v>
      </c>
      <c r="C30" s="76">
        <v>3.097709584458382</v>
      </c>
      <c r="D30" s="76">
        <v>68.54306952589786</v>
      </c>
      <c r="E30" s="83">
        <v>0.5646557420783506</v>
      </c>
      <c r="F30" s="74">
        <v>1.295025669331869</v>
      </c>
      <c r="G30" s="83">
        <v>26.49953947823354</v>
      </c>
      <c r="H30" s="83">
        <v>0</v>
      </c>
    </row>
    <row r="31" spans="2:8" ht="15">
      <c r="B31" s="41" t="s">
        <v>51</v>
      </c>
      <c r="C31" s="74" t="s">
        <v>30</v>
      </c>
      <c r="D31" s="74">
        <v>0.5635780190796208</v>
      </c>
      <c r="E31" s="74">
        <v>9.48937013581291</v>
      </c>
      <c r="F31" s="73" t="s">
        <v>30</v>
      </c>
      <c r="G31" s="75">
        <v>89.94705184510747</v>
      </c>
      <c r="H31" s="74" t="s">
        <v>30</v>
      </c>
    </row>
    <row r="32" spans="2:8" ht="15">
      <c r="B32" s="49" t="s">
        <v>52</v>
      </c>
      <c r="C32" s="89" t="s">
        <v>30</v>
      </c>
      <c r="D32" s="89">
        <v>1.5093653391525732</v>
      </c>
      <c r="E32" s="90" t="s">
        <v>30</v>
      </c>
      <c r="F32" s="90" t="s">
        <v>30</v>
      </c>
      <c r="G32" s="90">
        <v>98.4906346608474</v>
      </c>
      <c r="H32" s="90" t="s">
        <v>30</v>
      </c>
    </row>
    <row r="33" spans="2:8" ht="15">
      <c r="B33" s="54" t="s">
        <v>54</v>
      </c>
      <c r="C33" s="91" t="s">
        <v>30</v>
      </c>
      <c r="D33" s="91" t="s">
        <v>30</v>
      </c>
      <c r="E33" s="92" t="s">
        <v>30</v>
      </c>
      <c r="F33" s="92" t="s">
        <v>30</v>
      </c>
      <c r="G33" s="92">
        <v>100</v>
      </c>
      <c r="H33" s="92" t="s">
        <v>30</v>
      </c>
    </row>
    <row r="34" spans="2:8" ht="15">
      <c r="B34" s="41" t="s">
        <v>70</v>
      </c>
      <c r="C34" s="74" t="s">
        <v>30</v>
      </c>
      <c r="D34" s="74" t="s">
        <v>30</v>
      </c>
      <c r="E34" s="74">
        <v>11.254016085536856</v>
      </c>
      <c r="F34" s="73">
        <v>15.923459674573955</v>
      </c>
      <c r="G34" s="75">
        <v>72.82252423988919</v>
      </c>
      <c r="H34" s="74" t="s">
        <v>30</v>
      </c>
    </row>
    <row r="35" spans="2:8" ht="15">
      <c r="B35" s="22" t="s">
        <v>56</v>
      </c>
      <c r="C35" s="93" t="s">
        <v>30</v>
      </c>
      <c r="D35" s="93" t="s">
        <v>30</v>
      </c>
      <c r="E35" s="94">
        <v>32.63682174582934</v>
      </c>
      <c r="F35" s="94">
        <v>27.181058646968694</v>
      </c>
      <c r="G35" s="94">
        <v>40.18211960720196</v>
      </c>
      <c r="H35" s="94" t="s">
        <v>30</v>
      </c>
    </row>
    <row r="36" spans="2:8" ht="15">
      <c r="B36" s="53" t="s">
        <v>55</v>
      </c>
      <c r="C36" s="82">
        <v>1.4222012339143697</v>
      </c>
      <c r="D36" s="82">
        <v>2.6315677744903674</v>
      </c>
      <c r="E36" s="81">
        <v>2.296746582843808</v>
      </c>
      <c r="F36" s="81">
        <v>42.18388060646261</v>
      </c>
      <c r="G36" s="81">
        <v>51.46561345159264</v>
      </c>
      <c r="H36" s="81" t="s">
        <v>30</v>
      </c>
    </row>
    <row r="37" spans="2:8" ht="15">
      <c r="B37" s="44" t="s">
        <v>68</v>
      </c>
      <c r="C37" s="73">
        <v>0.39845616903534153</v>
      </c>
      <c r="D37" s="73">
        <v>4.5044910493438985</v>
      </c>
      <c r="E37" s="72">
        <v>4.832646836875865</v>
      </c>
      <c r="F37" s="72">
        <v>48.02464574686623</v>
      </c>
      <c r="G37" s="72">
        <v>42.23978640003354</v>
      </c>
      <c r="H37" s="72" t="s">
        <v>30</v>
      </c>
    </row>
    <row r="38" spans="2:8" ht="15">
      <c r="B38" s="47" t="s">
        <v>58</v>
      </c>
      <c r="C38" s="78" t="s">
        <v>30</v>
      </c>
      <c r="D38" s="78" t="s">
        <v>30</v>
      </c>
      <c r="E38" s="77" t="s">
        <v>30</v>
      </c>
      <c r="F38" s="77" t="s">
        <v>30</v>
      </c>
      <c r="G38" s="77">
        <v>100</v>
      </c>
      <c r="H38" s="77" t="s">
        <v>30</v>
      </c>
    </row>
    <row r="39" spans="2:8" ht="15">
      <c r="B39" s="22" t="s">
        <v>60</v>
      </c>
      <c r="C39" s="93">
        <v>0.03796601216563086</v>
      </c>
      <c r="D39" s="93">
        <v>58.38108561571558</v>
      </c>
      <c r="E39" s="94">
        <v>23.179503187612234</v>
      </c>
      <c r="F39" s="94">
        <v>6.515681024186236</v>
      </c>
      <c r="G39" s="94">
        <v>11.88574942196157</v>
      </c>
      <c r="H39" s="94">
        <v>0</v>
      </c>
    </row>
    <row r="40" spans="1:8" ht="15">
      <c r="A40" s="1"/>
      <c r="B40" s="53" t="s">
        <v>61</v>
      </c>
      <c r="C40" s="82">
        <v>0.004995620085230721</v>
      </c>
      <c r="D40" s="82">
        <v>79.90666354489007</v>
      </c>
      <c r="E40" s="81">
        <v>3.8636553379804264</v>
      </c>
      <c r="F40" s="81">
        <v>7.054126571712952</v>
      </c>
      <c r="G40" s="81">
        <v>9.17055892533132</v>
      </c>
      <c r="H40" s="81" t="s">
        <v>30</v>
      </c>
    </row>
    <row r="42" ht="15">
      <c r="B42" s="1" t="s">
        <v>75</v>
      </c>
    </row>
    <row r="43" ht="15">
      <c r="B43" s="1"/>
    </row>
    <row r="44" ht="15">
      <c r="B44" s="2" t="s">
        <v>79</v>
      </c>
    </row>
    <row r="46" spans="2:3" ht="15">
      <c r="B46" s="2" t="s">
        <v>97</v>
      </c>
      <c r="C46" s="2" t="s">
        <v>114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zoomScale="80" zoomScaleNormal="80" workbookViewId="0" topLeftCell="A1">
      <selection activeCell="F1" sqref="F1"/>
    </sheetView>
  </sheetViews>
  <sheetFormatPr defaultColWidth="9.140625" defaultRowHeight="15"/>
  <cols>
    <col min="1" max="1" width="27.00390625" style="60" bestFit="1" customWidth="1"/>
    <col min="2" max="2" width="48.421875" style="60" bestFit="1" customWidth="1"/>
    <col min="3" max="3" width="9.7109375" style="60" customWidth="1"/>
    <col min="4" max="4" width="21.8515625" style="60" customWidth="1"/>
    <col min="5" max="6" width="12.57421875" style="60" bestFit="1" customWidth="1"/>
    <col min="7" max="7" width="11.28125" style="60" customWidth="1"/>
    <col min="8" max="8" width="20.57421875" style="60" bestFit="1" customWidth="1"/>
    <col min="9" max="9" width="13.7109375" style="60" bestFit="1" customWidth="1"/>
    <col min="10" max="10" width="15.57421875" style="60" customWidth="1"/>
    <col min="11" max="16384" width="9.140625" style="60" customWidth="1"/>
  </cols>
  <sheetData>
    <row r="1" spans="1:5" ht="12" thickBot="1">
      <c r="A1" s="140" t="s">
        <v>102</v>
      </c>
      <c r="B1" s="111"/>
      <c r="C1" s="111"/>
      <c r="D1" s="111"/>
      <c r="E1" s="146" t="s">
        <v>119</v>
      </c>
    </row>
    <row r="2" spans="1:6" ht="12">
      <c r="A2" s="136"/>
      <c r="B2" s="144" t="s">
        <v>118</v>
      </c>
      <c r="C2" s="144"/>
      <c r="D2" s="145"/>
      <c r="E2" s="139"/>
      <c r="F2" s="61"/>
    </row>
    <row r="3" spans="1:6" ht="12">
      <c r="A3" s="134" t="s">
        <v>88</v>
      </c>
      <c r="B3" s="108" t="s">
        <v>88</v>
      </c>
      <c r="C3" s="108"/>
      <c r="D3" s="104">
        <f aca="true" t="shared" si="0" ref="D3:D8">J22</f>
        <v>3670178.024</v>
      </c>
      <c r="E3" s="135">
        <f>D3/D9</f>
        <v>0.33505792590135436</v>
      </c>
      <c r="F3" s="99"/>
    </row>
    <row r="4" spans="1:6" ht="12">
      <c r="A4" s="134" t="s">
        <v>7</v>
      </c>
      <c r="B4" s="108" t="s">
        <v>7</v>
      </c>
      <c r="C4" s="108"/>
      <c r="D4" s="143">
        <f t="shared" si="0"/>
        <v>2690649.729</v>
      </c>
      <c r="E4" s="135">
        <f>D4/D9</f>
        <v>0.24563481979090532</v>
      </c>
      <c r="F4" s="99"/>
    </row>
    <row r="5" spans="1:9" ht="12">
      <c r="A5" s="134" t="s">
        <v>90</v>
      </c>
      <c r="B5" s="108" t="s">
        <v>90</v>
      </c>
      <c r="C5" s="108"/>
      <c r="D5" s="104">
        <f t="shared" si="0"/>
        <v>2324176.581</v>
      </c>
      <c r="E5" s="135">
        <f>D5/D9</f>
        <v>0.21217874979526086</v>
      </c>
      <c r="F5" s="99"/>
      <c r="I5" s="98"/>
    </row>
    <row r="6" spans="1:9" ht="12">
      <c r="A6" s="134" t="s">
        <v>95</v>
      </c>
      <c r="B6" s="108" t="s">
        <v>95</v>
      </c>
      <c r="C6" s="108"/>
      <c r="D6" s="143">
        <f t="shared" si="0"/>
        <v>1042687.71</v>
      </c>
      <c r="E6" s="135">
        <f>D6/D9</f>
        <v>0.09518905600515709</v>
      </c>
      <c r="F6" s="99"/>
      <c r="I6" s="98"/>
    </row>
    <row r="7" spans="1:9" ht="12">
      <c r="A7" s="134" t="s">
        <v>96</v>
      </c>
      <c r="B7" s="108" t="s">
        <v>96</v>
      </c>
      <c r="C7" s="108"/>
      <c r="D7" s="104">
        <f t="shared" si="0"/>
        <v>946204.682</v>
      </c>
      <c r="E7" s="135">
        <f>D7/D9</f>
        <v>0.08638092652615985</v>
      </c>
      <c r="F7" s="99"/>
      <c r="I7" s="98"/>
    </row>
    <row r="8" spans="1:9" ht="12.5" thickBot="1">
      <c r="A8" s="147" t="s">
        <v>89</v>
      </c>
      <c r="B8" s="148" t="s">
        <v>89</v>
      </c>
      <c r="C8" s="149"/>
      <c r="D8" s="150">
        <f t="shared" si="0"/>
        <v>279964.503</v>
      </c>
      <c r="E8" s="151">
        <f>D8/D9</f>
        <v>0.025558521981162485</v>
      </c>
      <c r="F8" s="99"/>
      <c r="I8" s="98"/>
    </row>
    <row r="9" spans="1:9" ht="12.5" thickBot="1">
      <c r="A9" s="109"/>
      <c r="B9" s="152" t="s">
        <v>31</v>
      </c>
      <c r="C9" s="152"/>
      <c r="D9" s="153">
        <f>SUM(D3:D8)</f>
        <v>10953861.229</v>
      </c>
      <c r="E9" s="154"/>
      <c r="F9" s="61"/>
      <c r="I9" s="98"/>
    </row>
    <row r="10" spans="4:9" ht="12" thickBot="1">
      <c r="D10" s="63"/>
      <c r="E10" s="61"/>
      <c r="F10" s="61"/>
      <c r="I10" s="98"/>
    </row>
    <row r="11" spans="1:9" ht="15" thickBot="1">
      <c r="A11" s="140" t="s">
        <v>101</v>
      </c>
      <c r="B11" s="111"/>
      <c r="C11" s="111"/>
      <c r="D11" s="141"/>
      <c r="E11" s="142" t="s">
        <v>119</v>
      </c>
      <c r="F11" s="61"/>
      <c r="I11" s="98"/>
    </row>
    <row r="12" spans="1:6" ht="14.5">
      <c r="A12" s="136"/>
      <c r="B12" s="137" t="s">
        <v>15</v>
      </c>
      <c r="C12" s="137"/>
      <c r="D12" s="138">
        <f>SUM(D22:D27)</f>
        <v>7052993.319999999</v>
      </c>
      <c r="E12" s="139">
        <f>D12/D18</f>
        <v>0.6438819309380643</v>
      </c>
      <c r="F12" s="61"/>
    </row>
    <row r="13" spans="1:6" ht="14.5">
      <c r="A13" s="134"/>
      <c r="B13" s="108" t="s">
        <v>16</v>
      </c>
      <c r="C13" s="108"/>
      <c r="D13" s="132">
        <f>SUM(E22:E27)</f>
        <v>49816.158</v>
      </c>
      <c r="E13" s="135">
        <f>D13/D18</f>
        <v>0.004547817153604749</v>
      </c>
      <c r="F13" s="61"/>
    </row>
    <row r="14" spans="1:8" ht="14.5">
      <c r="A14" s="134"/>
      <c r="B14" s="108" t="s">
        <v>17</v>
      </c>
      <c r="C14" s="108"/>
      <c r="D14" s="132">
        <f>SUM(F22:F27)</f>
        <v>1584677.3220000002</v>
      </c>
      <c r="E14" s="135">
        <f>D14/D18</f>
        <v>0.14466837663233756</v>
      </c>
      <c r="F14" s="61"/>
      <c r="H14" s="64"/>
    </row>
    <row r="15" spans="1:8" ht="14.5">
      <c r="A15" s="134"/>
      <c r="B15" s="108" t="s">
        <v>18</v>
      </c>
      <c r="C15" s="108"/>
      <c r="D15" s="133">
        <f>SUM(G22:G27)</f>
        <v>651819.6740000001</v>
      </c>
      <c r="E15" s="135">
        <f>D15/D18</f>
        <v>0.05950592766455927</v>
      </c>
      <c r="H15" s="62"/>
    </row>
    <row r="16" spans="1:5" ht="14.5">
      <c r="A16" s="134"/>
      <c r="B16" s="108" t="s">
        <v>19</v>
      </c>
      <c r="C16" s="108"/>
      <c r="D16" s="133">
        <f>SUM(H22:H27)</f>
        <v>1492921.097</v>
      </c>
      <c r="E16" s="135">
        <f>D16/D18</f>
        <v>0.1362917664970273</v>
      </c>
    </row>
    <row r="17" spans="1:5" ht="15" thickBot="1">
      <c r="A17" s="147"/>
      <c r="B17" s="149" t="s">
        <v>20</v>
      </c>
      <c r="C17" s="149"/>
      <c r="D17" s="155">
        <f>SUM(I22:I27)</f>
        <v>121633.65900000001</v>
      </c>
      <c r="E17" s="156">
        <f>D17/D18</f>
        <v>0.011104181114406909</v>
      </c>
    </row>
    <row r="18" spans="1:5" ht="15" thickBot="1">
      <c r="A18" s="109"/>
      <c r="B18" s="152" t="s">
        <v>62</v>
      </c>
      <c r="C18" s="152"/>
      <c r="D18" s="157">
        <f>SUM(D12:D17)</f>
        <v>10953861.229999999</v>
      </c>
      <c r="E18" s="158"/>
    </row>
    <row r="19" spans="4:5" ht="12" thickBot="1">
      <c r="D19" s="65"/>
      <c r="E19" s="65"/>
    </row>
    <row r="20" spans="1:10" ht="15">
      <c r="A20" s="101" t="s">
        <v>100</v>
      </c>
      <c r="B20" s="102"/>
      <c r="C20" s="102"/>
      <c r="D20" s="114"/>
      <c r="E20" s="114"/>
      <c r="F20" s="114"/>
      <c r="G20" s="114"/>
      <c r="H20" s="114"/>
      <c r="I20" s="114"/>
      <c r="J20" s="115"/>
    </row>
    <row r="21" spans="1:10" ht="12" thickBot="1">
      <c r="A21" s="103"/>
      <c r="B21" s="127"/>
      <c r="C21" s="128" t="s">
        <v>63</v>
      </c>
      <c r="D21" s="129" t="s">
        <v>15</v>
      </c>
      <c r="E21" s="129" t="s">
        <v>16</v>
      </c>
      <c r="F21" s="129" t="s">
        <v>17</v>
      </c>
      <c r="G21" s="129" t="s">
        <v>18</v>
      </c>
      <c r="H21" s="129" t="s">
        <v>19</v>
      </c>
      <c r="I21" s="130" t="s">
        <v>20</v>
      </c>
      <c r="J21" s="131"/>
    </row>
    <row r="22" spans="1:10" ht="15">
      <c r="A22" s="366" t="s">
        <v>81</v>
      </c>
      <c r="B22" s="123" t="s">
        <v>88</v>
      </c>
      <c r="C22" s="123" t="s">
        <v>64</v>
      </c>
      <c r="D22" s="124">
        <v>2776209.647</v>
      </c>
      <c r="E22" s="124">
        <v>0</v>
      </c>
      <c r="F22" s="124">
        <v>682294.671</v>
      </c>
      <c r="G22" s="124">
        <v>211673.706</v>
      </c>
      <c r="H22" s="124" t="s">
        <v>30</v>
      </c>
      <c r="I22" s="125">
        <v>0</v>
      </c>
      <c r="J22" s="126">
        <v>3670178.024</v>
      </c>
    </row>
    <row r="23" spans="1:10" ht="15">
      <c r="A23" s="367"/>
      <c r="B23" s="66" t="s">
        <v>7</v>
      </c>
      <c r="C23" s="66" t="s">
        <v>64</v>
      </c>
      <c r="D23" s="105">
        <v>427156.447</v>
      </c>
      <c r="E23" s="105">
        <v>49816.158</v>
      </c>
      <c r="F23" s="105">
        <v>304549.013</v>
      </c>
      <c r="G23" s="105">
        <v>329937.775</v>
      </c>
      <c r="H23" s="105">
        <v>1492921.097</v>
      </c>
      <c r="I23" s="107">
        <v>86269.239</v>
      </c>
      <c r="J23" s="116">
        <v>2690649.729</v>
      </c>
    </row>
    <row r="24" spans="1:10" ht="15">
      <c r="A24" s="367"/>
      <c r="B24" s="66" t="s">
        <v>90</v>
      </c>
      <c r="C24" s="66" t="s">
        <v>64</v>
      </c>
      <c r="D24" s="105">
        <v>2059490.934</v>
      </c>
      <c r="E24" s="105">
        <v>0</v>
      </c>
      <c r="F24" s="105">
        <v>220234.097</v>
      </c>
      <c r="G24" s="105">
        <v>30071.027</v>
      </c>
      <c r="H24" s="105" t="s">
        <v>30</v>
      </c>
      <c r="I24" s="107">
        <v>14380.524</v>
      </c>
      <c r="J24" s="116">
        <v>2324176.581</v>
      </c>
    </row>
    <row r="25" spans="1:10" ht="15">
      <c r="A25" s="367"/>
      <c r="B25" s="66" t="s">
        <v>98</v>
      </c>
      <c r="C25" s="66" t="s">
        <v>64</v>
      </c>
      <c r="D25" s="105">
        <v>798676.38</v>
      </c>
      <c r="E25" s="105">
        <v>0</v>
      </c>
      <c r="F25" s="105">
        <v>146031.85</v>
      </c>
      <c r="G25" s="105">
        <v>76995.584</v>
      </c>
      <c r="H25" s="106" t="s">
        <v>30</v>
      </c>
      <c r="I25" s="107">
        <v>20983.896</v>
      </c>
      <c r="J25" s="116">
        <v>1042687.71</v>
      </c>
    </row>
    <row r="26" spans="1:10" ht="15">
      <c r="A26" s="367"/>
      <c r="B26" s="66" t="s">
        <v>96</v>
      </c>
      <c r="C26" s="66" t="s">
        <v>64</v>
      </c>
      <c r="D26" s="105">
        <v>736167.437</v>
      </c>
      <c r="E26" s="105">
        <v>0</v>
      </c>
      <c r="F26" s="105">
        <v>210037.245</v>
      </c>
      <c r="G26" s="105">
        <v>0</v>
      </c>
      <c r="H26" s="105" t="s">
        <v>30</v>
      </c>
      <c r="I26" s="107">
        <v>0</v>
      </c>
      <c r="J26" s="116">
        <v>946204.682</v>
      </c>
    </row>
    <row r="27" spans="1:10" ht="12" thickBot="1">
      <c r="A27" s="368"/>
      <c r="B27" s="117" t="s">
        <v>99</v>
      </c>
      <c r="C27" s="117" t="s">
        <v>64</v>
      </c>
      <c r="D27" s="118">
        <v>255292.475</v>
      </c>
      <c r="E27" s="119">
        <v>0</v>
      </c>
      <c r="F27" s="118">
        <v>21530.446</v>
      </c>
      <c r="G27" s="120">
        <v>3141.582</v>
      </c>
      <c r="H27" s="119" t="s">
        <v>30</v>
      </c>
      <c r="I27" s="121">
        <v>0</v>
      </c>
      <c r="J27" s="122">
        <f>SUM(D27:I27)</f>
        <v>279964.503</v>
      </c>
    </row>
    <row r="28" spans="1:10" ht="12" thickBot="1">
      <c r="A28" s="109"/>
      <c r="B28" s="110" t="s">
        <v>117</v>
      </c>
      <c r="C28" s="111"/>
      <c r="D28" s="112"/>
      <c r="E28" s="112"/>
      <c r="F28" s="112"/>
      <c r="G28" s="112"/>
      <c r="H28" s="112"/>
      <c r="I28" s="112"/>
      <c r="J28" s="113">
        <f>SUM(J22:J27)</f>
        <v>10953861.229</v>
      </c>
    </row>
    <row r="29" spans="1:10" ht="14.5">
      <c r="A29" s="68" t="s">
        <v>91</v>
      </c>
      <c r="B29" s="159" t="s">
        <v>124</v>
      </c>
      <c r="C29" s="69"/>
      <c r="D29" s="69"/>
      <c r="E29" s="69"/>
      <c r="F29" s="69"/>
      <c r="G29" s="69"/>
      <c r="H29" s="69"/>
      <c r="I29" s="69"/>
      <c r="J29" s="70"/>
    </row>
    <row r="32" ht="15">
      <c r="A32" s="60" t="s">
        <v>120</v>
      </c>
    </row>
    <row r="34" ht="15">
      <c r="A34" s="60" t="s">
        <v>121</v>
      </c>
    </row>
    <row r="36" ht="15">
      <c r="A36" s="60" t="s">
        <v>122</v>
      </c>
    </row>
    <row r="38" ht="15">
      <c r="A38" s="60" t="s">
        <v>123</v>
      </c>
    </row>
    <row r="41" spans="1:2" ht="15" customHeight="1">
      <c r="A41" s="67" t="s">
        <v>92</v>
      </c>
      <c r="B41" s="60" t="s">
        <v>93</v>
      </c>
    </row>
    <row r="42" spans="1:2" ht="15" customHeight="1">
      <c r="A42" s="67" t="s">
        <v>91</v>
      </c>
      <c r="B42" s="60" t="s">
        <v>125</v>
      </c>
    </row>
    <row r="44" spans="1:2" ht="12">
      <c r="A44" s="67" t="s">
        <v>92</v>
      </c>
      <c r="B44" s="60" t="s">
        <v>94</v>
      </c>
    </row>
    <row r="45" spans="1:2" ht="15">
      <c r="A45" s="60" t="s">
        <v>97</v>
      </c>
      <c r="B45" s="60" t="s">
        <v>124</v>
      </c>
    </row>
  </sheetData>
  <mergeCells count="1">
    <mergeCell ref="A22:A27"/>
  </mergeCells>
  <hyperlinks>
    <hyperlink ref="B29" r:id="rId1" display="https://ec.europa.eu/eurostat/databrowser/view/NRG_D_HHQ__custom_6478037/default/table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M54"/>
  <sheetViews>
    <sheetView showGridLines="0" workbookViewId="0" topLeftCell="D1">
      <selection activeCell="G4" sqref="G4"/>
    </sheetView>
  </sheetViews>
  <sheetFormatPr defaultColWidth="9.140625" defaultRowHeight="15"/>
  <cols>
    <col min="1" max="4" width="9.140625" style="161" customWidth="1"/>
    <col min="5" max="5" width="35.7109375" style="161" bestFit="1" customWidth="1"/>
    <col min="6" max="9" width="9.140625" style="161" customWidth="1"/>
    <col min="10" max="11" width="16.57421875" style="161" customWidth="1"/>
    <col min="12" max="12" width="15.8515625" style="161" bestFit="1" customWidth="1"/>
    <col min="13" max="13" width="9.28125" style="161" bestFit="1" customWidth="1"/>
    <col min="14" max="16384" width="9.140625" style="161" customWidth="1"/>
  </cols>
  <sheetData>
    <row r="1" ht="12"/>
    <row r="4" ht="62">
      <c r="E4" s="160" t="s">
        <v>126</v>
      </c>
    </row>
    <row r="18" ht="12" thickBot="1"/>
    <row r="19" spans="10:13" ht="15">
      <c r="J19" s="165" t="s">
        <v>127</v>
      </c>
      <c r="K19" s="166" t="s">
        <v>128</v>
      </c>
      <c r="L19" s="166" t="s">
        <v>129</v>
      </c>
      <c r="M19" s="167" t="s">
        <v>119</v>
      </c>
    </row>
    <row r="20" spans="10:13" ht="15">
      <c r="J20" s="168"/>
      <c r="K20" s="163"/>
      <c r="L20" s="163"/>
      <c r="M20" s="169"/>
    </row>
    <row r="21" spans="10:13" ht="15">
      <c r="J21" s="168" t="s">
        <v>31</v>
      </c>
      <c r="K21" s="164">
        <v>10388387.813</v>
      </c>
      <c r="L21" s="164">
        <v>10959828.581</v>
      </c>
      <c r="M21" s="170">
        <v>100</v>
      </c>
    </row>
    <row r="22" spans="10:13" ht="15">
      <c r="J22" s="168" t="s">
        <v>89</v>
      </c>
      <c r="K22" s="164">
        <v>281455.53</v>
      </c>
      <c r="L22" s="164">
        <v>269438.585</v>
      </c>
      <c r="M22" s="170">
        <v>2.458419700715938</v>
      </c>
    </row>
    <row r="23" spans="10:13" ht="15">
      <c r="J23" s="168" t="s">
        <v>88</v>
      </c>
      <c r="K23" s="164">
        <v>3290822.084</v>
      </c>
      <c r="L23" s="164">
        <v>3672176.343</v>
      </c>
      <c r="M23" s="170">
        <v>33.505782648517865</v>
      </c>
    </row>
    <row r="24" spans="10:13" ht="15">
      <c r="J24" s="168" t="s">
        <v>95</v>
      </c>
      <c r="K24" s="164">
        <v>1275297.952</v>
      </c>
      <c r="L24" s="164">
        <v>1044705.532</v>
      </c>
      <c r="M24" s="170">
        <v>9.5321338675963</v>
      </c>
    </row>
    <row r="25" spans="10:13" ht="15">
      <c r="J25" s="168" t="s">
        <v>90</v>
      </c>
      <c r="K25" s="164">
        <v>2112505.581</v>
      </c>
      <c r="L25" s="164">
        <v>2328140.508</v>
      </c>
      <c r="M25" s="170">
        <v>21.242490161169794</v>
      </c>
    </row>
    <row r="26" spans="10:13" ht="15">
      <c r="J26" s="168" t="s">
        <v>7</v>
      </c>
      <c r="K26" s="164">
        <v>2565620.254</v>
      </c>
      <c r="L26" s="164">
        <v>2690991.191</v>
      </c>
      <c r="M26" s="170">
        <v>24.553223356660087</v>
      </c>
    </row>
    <row r="27" spans="10:13" ht="15">
      <c r="J27" s="168" t="s">
        <v>96</v>
      </c>
      <c r="K27" s="164">
        <v>854183.109</v>
      </c>
      <c r="L27" s="164">
        <v>946194.584</v>
      </c>
      <c r="M27" s="170">
        <v>8.633297291166821</v>
      </c>
    </row>
    <row r="28" spans="10:13" ht="12" thickBot="1">
      <c r="J28" s="171"/>
      <c r="K28" s="172"/>
      <c r="L28" s="172"/>
      <c r="M28" s="173">
        <v>99.92534702582681</v>
      </c>
    </row>
    <row r="44" ht="18" customHeight="1"/>
    <row r="54" ht="12">
      <c r="E54" s="162" t="s">
        <v>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R44"/>
  <sheetViews>
    <sheetView showGridLines="0" workbookViewId="0" topLeftCell="A1">
      <selection activeCell="B3" sqref="B3"/>
    </sheetView>
  </sheetViews>
  <sheetFormatPr defaultColWidth="9.140625" defaultRowHeight="15"/>
  <cols>
    <col min="15" max="15" width="15.57421875" style="0" customWidth="1"/>
    <col min="16" max="16" width="28.421875" style="0" customWidth="1"/>
    <col min="17" max="18" width="15.57421875" style="0" customWidth="1"/>
  </cols>
  <sheetData>
    <row r="5" ht="15">
      <c r="E5" t="s">
        <v>82</v>
      </c>
    </row>
    <row r="14" ht="15" thickBot="1"/>
    <row r="15" spans="15:18" ht="15">
      <c r="O15" s="176" t="s">
        <v>127</v>
      </c>
      <c r="P15" s="177" t="s">
        <v>127</v>
      </c>
      <c r="Q15" s="177" t="s">
        <v>129</v>
      </c>
      <c r="R15" s="186" t="s">
        <v>130</v>
      </c>
    </row>
    <row r="16" spans="15:18" ht="15">
      <c r="O16" s="178" t="s">
        <v>131</v>
      </c>
      <c r="P16" s="174" t="s">
        <v>132</v>
      </c>
      <c r="Q16" s="174" t="s">
        <v>133</v>
      </c>
      <c r="R16" s="179"/>
    </row>
    <row r="17" spans="15:18" ht="15">
      <c r="O17" s="178" t="s">
        <v>134</v>
      </c>
      <c r="P17" s="174" t="s">
        <v>135</v>
      </c>
      <c r="Q17" s="175">
        <v>10953861.229</v>
      </c>
      <c r="R17" s="179"/>
    </row>
    <row r="18" spans="15:18" ht="15">
      <c r="O18" s="178" t="s">
        <v>134</v>
      </c>
      <c r="P18" s="174" t="s">
        <v>15</v>
      </c>
      <c r="Q18" s="175">
        <v>7052993.319</v>
      </c>
      <c r="R18" s="184">
        <f>Q18/Q17</f>
        <v>0.6438819309055536</v>
      </c>
    </row>
    <row r="19" spans="15:18" ht="15">
      <c r="O19" s="178" t="s">
        <v>134</v>
      </c>
      <c r="P19" s="174" t="s">
        <v>16</v>
      </c>
      <c r="Q19" s="175">
        <v>49816.158</v>
      </c>
      <c r="R19" s="184">
        <f>Q19/Q17</f>
        <v>0.004547817154019927</v>
      </c>
    </row>
    <row r="20" spans="15:18" ht="15">
      <c r="O20" s="178" t="s">
        <v>134</v>
      </c>
      <c r="P20" s="174" t="s">
        <v>17</v>
      </c>
      <c r="Q20" s="175">
        <v>1584677.322</v>
      </c>
      <c r="R20" s="184">
        <f>Q20/Q17</f>
        <v>0.14466837664554458</v>
      </c>
    </row>
    <row r="21" spans="15:18" ht="15">
      <c r="O21" s="178" t="s">
        <v>134</v>
      </c>
      <c r="P21" s="174" t="s">
        <v>18</v>
      </c>
      <c r="Q21" s="175">
        <v>651819.674</v>
      </c>
      <c r="R21" s="184">
        <f>Q21/Q17</f>
        <v>0.05950592766999166</v>
      </c>
    </row>
    <row r="22" spans="15:18" ht="15">
      <c r="O22" s="178" t="s">
        <v>134</v>
      </c>
      <c r="P22" s="174" t="s">
        <v>136</v>
      </c>
      <c r="Q22" s="175">
        <v>1492921.097</v>
      </c>
      <c r="R22" s="184">
        <f>Q22/Q17</f>
        <v>0.13629176650946964</v>
      </c>
    </row>
    <row r="23" spans="15:18" ht="15" thickBot="1">
      <c r="O23" s="180" t="s">
        <v>134</v>
      </c>
      <c r="P23" s="181" t="s">
        <v>137</v>
      </c>
      <c r="Q23" s="182">
        <v>121633.659</v>
      </c>
      <c r="R23" s="185">
        <f>Q23/Q17</f>
        <v>0.011104181115420629</v>
      </c>
    </row>
    <row r="25" ht="15">
      <c r="Q25" s="183"/>
    </row>
    <row r="26" ht="15">
      <c r="Q26" s="183"/>
    </row>
    <row r="27" ht="15">
      <c r="Q27" s="183"/>
    </row>
    <row r="28" ht="15">
      <c r="Q28" s="183"/>
    </row>
    <row r="29" ht="15">
      <c r="Q29" s="183"/>
    </row>
    <row r="30" ht="15">
      <c r="Q30" s="183"/>
    </row>
    <row r="31" ht="15">
      <c r="Q31" s="183"/>
    </row>
    <row r="44" ht="15">
      <c r="H44" s="48" t="s">
        <v>78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47"/>
  <sheetViews>
    <sheetView workbookViewId="0" topLeftCell="D4">
      <selection activeCell="C11" sqref="C11"/>
    </sheetView>
  </sheetViews>
  <sheetFormatPr defaultColWidth="9.140625" defaultRowHeight="15"/>
  <cols>
    <col min="5" max="5" width="36.421875" style="0" bestFit="1" customWidth="1"/>
  </cols>
  <sheetData>
    <row r="4" ht="72.5">
      <c r="E4" s="59" t="s">
        <v>138</v>
      </c>
    </row>
    <row r="47" ht="15">
      <c r="E47" s="48" t="s">
        <v>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showGridLines="0" workbookViewId="0" topLeftCell="A1">
      <selection activeCell="R6" sqref="R6"/>
    </sheetView>
  </sheetViews>
  <sheetFormatPr defaultColWidth="9.140625" defaultRowHeight="15"/>
  <cols>
    <col min="1" max="1" width="9.140625" style="188" customWidth="1"/>
    <col min="2" max="2" width="19.7109375" style="188" customWidth="1"/>
    <col min="3" max="3" width="1.421875" style="188" hidden="1" customWidth="1"/>
    <col min="4" max="4" width="17.28125" style="188" customWidth="1"/>
    <col min="5" max="5" width="17.28125" style="188" hidden="1" customWidth="1"/>
    <col min="6" max="6" width="17.28125" style="188" customWidth="1"/>
    <col min="7" max="7" width="17.28125" style="188" hidden="1" customWidth="1"/>
    <col min="8" max="8" width="17.28125" style="188" customWidth="1"/>
    <col min="9" max="9" width="17.28125" style="188" hidden="1" customWidth="1"/>
    <col min="10" max="10" width="17.28125" style="188" customWidth="1"/>
    <col min="11" max="11" width="17.28125" style="188" hidden="1" customWidth="1"/>
    <col min="12" max="12" width="17.28125" style="188" customWidth="1"/>
    <col min="13" max="13" width="17.28125" style="188" hidden="1" customWidth="1"/>
    <col min="14" max="14" width="17.28125" style="188" customWidth="1"/>
    <col min="15" max="15" width="17.28125" style="188" hidden="1" customWidth="1"/>
    <col min="16" max="16" width="9.140625" style="188" hidden="1" customWidth="1"/>
    <col min="17" max="17" width="0.9921875" style="188" hidden="1" customWidth="1"/>
    <col min="18" max="18" width="9.28125" style="188" bestFit="1" customWidth="1"/>
    <col min="19" max="19" width="12.7109375" style="188" bestFit="1" customWidth="1"/>
    <col min="20" max="20" width="9.28125" style="188" bestFit="1" customWidth="1"/>
    <col min="21" max="21" width="12.7109375" style="188" bestFit="1" customWidth="1"/>
    <col min="22" max="22" width="9.28125" style="188" bestFit="1" customWidth="1"/>
    <col min="23" max="23" width="11.8515625" style="188" bestFit="1" customWidth="1"/>
    <col min="24" max="24" width="9.28125" style="188" bestFit="1" customWidth="1"/>
    <col min="25" max="16384" width="9.140625" style="188" customWidth="1"/>
  </cols>
  <sheetData>
    <row r="1" ht="15.5">
      <c r="B1" s="187" t="s">
        <v>139</v>
      </c>
    </row>
    <row r="2" ht="12.5">
      <c r="B2" s="189" t="s">
        <v>73</v>
      </c>
    </row>
    <row r="4" spans="2:15" s="262" customFormat="1" ht="59.5" customHeight="1">
      <c r="B4" s="260"/>
      <c r="C4" s="250" t="s">
        <v>115</v>
      </c>
      <c r="D4" s="250" t="s">
        <v>115</v>
      </c>
      <c r="E4" s="250" t="s">
        <v>88</v>
      </c>
      <c r="F4" s="250" t="s">
        <v>88</v>
      </c>
      <c r="G4" s="250" t="s">
        <v>95</v>
      </c>
      <c r="H4" s="250" t="s">
        <v>95</v>
      </c>
      <c r="I4" s="250" t="s">
        <v>90</v>
      </c>
      <c r="J4" s="250" t="s">
        <v>90</v>
      </c>
      <c r="K4" s="250" t="s">
        <v>7</v>
      </c>
      <c r="L4" s="250" t="s">
        <v>7</v>
      </c>
      <c r="M4" s="250" t="s">
        <v>96</v>
      </c>
      <c r="N4" s="250" t="s">
        <v>96</v>
      </c>
      <c r="O4" s="261">
        <v>2021</v>
      </c>
    </row>
    <row r="5" spans="2:22" ht="15">
      <c r="B5" s="274" t="s">
        <v>81</v>
      </c>
      <c r="C5" s="275">
        <f>269438.585+8181</f>
        <v>277619.585</v>
      </c>
      <c r="D5" s="276">
        <v>2.61</v>
      </c>
      <c r="E5" s="276">
        <v>3672176.343</v>
      </c>
      <c r="F5" s="276">
        <f>100*E5/O5</f>
        <v>33.505782648517865</v>
      </c>
      <c r="G5" s="276">
        <v>1044705.532</v>
      </c>
      <c r="H5" s="276">
        <f>100*G5/O5</f>
        <v>9.5321338675963</v>
      </c>
      <c r="I5" s="276">
        <v>2328140.508</v>
      </c>
      <c r="J5" s="276">
        <f>100*I5/O5</f>
        <v>21.24249016116979</v>
      </c>
      <c r="K5" s="276">
        <v>2690991.191</v>
      </c>
      <c r="L5" s="276">
        <f>100*K5/O5</f>
        <v>24.55322335666009</v>
      </c>
      <c r="M5" s="276">
        <v>946194.584</v>
      </c>
      <c r="N5" s="276">
        <f>100*M5/O5</f>
        <v>8.633297291166821</v>
      </c>
      <c r="O5" s="190">
        <v>10959828.581</v>
      </c>
      <c r="P5" s="191"/>
      <c r="Q5" s="191">
        <f aca="true" t="shared" si="0" ref="Q5:Q11">O5-M5-K5-I5-G5-E5-C5</f>
        <v>0.8380000003962778</v>
      </c>
      <c r="R5" s="191"/>
      <c r="S5" s="191"/>
      <c r="T5" s="191"/>
      <c r="U5" s="191"/>
      <c r="V5" s="191"/>
    </row>
    <row r="6" spans="2:18" ht="15">
      <c r="B6" s="263" t="s">
        <v>22</v>
      </c>
      <c r="C6" s="264">
        <v>1636.709</v>
      </c>
      <c r="D6" s="265">
        <f aca="true" t="shared" si="1" ref="D6:D11">100*C6/O6</f>
        <v>0.4551140032898107</v>
      </c>
      <c r="E6" s="265">
        <v>150698.988</v>
      </c>
      <c r="F6" s="265">
        <f aca="true" t="shared" si="2" ref="F6:F34">100*E6/O6</f>
        <v>41.9043456841767</v>
      </c>
      <c r="G6" s="265">
        <v>102413.4</v>
      </c>
      <c r="H6" s="265">
        <f aca="true" t="shared" si="3" ref="H6:H34">100*G6/O6</f>
        <v>28.477739454307823</v>
      </c>
      <c r="I6" s="265">
        <v>34898.76</v>
      </c>
      <c r="J6" s="265">
        <f aca="true" t="shared" si="4" ref="J6:J34">100*I6/O6</f>
        <v>9.704177329904287</v>
      </c>
      <c r="K6" s="265">
        <v>69363</v>
      </c>
      <c r="L6" s="265">
        <f aca="true" t="shared" si="5" ref="L6:L34">100*K6/O6</f>
        <v>19.28752918826202</v>
      </c>
      <c r="M6" s="265">
        <v>615.3</v>
      </c>
      <c r="N6" s="265">
        <f aca="true" t="shared" si="6" ref="N6:N34">100*M6/O6</f>
        <v>0.17109434005936333</v>
      </c>
      <c r="O6" s="192">
        <v>359626.157</v>
      </c>
      <c r="P6" s="191">
        <f>N6+L6+J6+H6+F6+D6</f>
        <v>99.99999999999999</v>
      </c>
      <c r="Q6" s="191">
        <f t="shared" si="0"/>
        <v>2.5011104298755527E-12</v>
      </c>
      <c r="R6" s="273"/>
    </row>
    <row r="7" spans="2:24" ht="15">
      <c r="B7" s="258" t="s">
        <v>23</v>
      </c>
      <c r="C7" s="251">
        <v>5791.47</v>
      </c>
      <c r="D7" s="254">
        <f t="shared" si="1"/>
        <v>5.757449804848133</v>
      </c>
      <c r="E7" s="254">
        <v>4748.81</v>
      </c>
      <c r="F7" s="254">
        <f t="shared" si="2"/>
        <v>4.720914587792195</v>
      </c>
      <c r="G7" s="254">
        <v>881.146</v>
      </c>
      <c r="H7" s="254">
        <f t="shared" si="3"/>
        <v>0.8759699809793908</v>
      </c>
      <c r="I7" s="254">
        <v>31951.434</v>
      </c>
      <c r="J7" s="254">
        <f t="shared" si="4"/>
        <v>31.763745205952546</v>
      </c>
      <c r="K7" s="254">
        <v>43031.858</v>
      </c>
      <c r="L7" s="254">
        <f t="shared" si="5"/>
        <v>42.779080690110206</v>
      </c>
      <c r="M7" s="254">
        <v>14186.171</v>
      </c>
      <c r="N7" s="254">
        <f t="shared" si="6"/>
        <v>14.102838736191718</v>
      </c>
      <c r="O7" s="193">
        <v>100590.89</v>
      </c>
      <c r="P7" s="191">
        <f aca="true" t="shared" si="7" ref="P7:P34">N7+L7+J7+H7+F7+D7</f>
        <v>99.99999900587419</v>
      </c>
      <c r="Q7" s="191">
        <f t="shared" si="0"/>
        <v>0.0009999999947467586</v>
      </c>
      <c r="R7" s="273"/>
      <c r="S7" s="273"/>
      <c r="T7" s="273"/>
      <c r="U7" s="273"/>
      <c r="V7" s="273"/>
      <c r="W7" s="273"/>
      <c r="X7" s="273"/>
    </row>
    <row r="8" spans="2:17" ht="15">
      <c r="B8" s="258" t="s">
        <v>71</v>
      </c>
      <c r="C8" s="251">
        <v>26646.804</v>
      </c>
      <c r="D8" s="254">
        <f t="shared" si="1"/>
        <v>8.093012765384215</v>
      </c>
      <c r="E8" s="254">
        <v>87152.054</v>
      </c>
      <c r="F8" s="254">
        <f t="shared" si="2"/>
        <v>26.469316378484056</v>
      </c>
      <c r="G8" s="254">
        <v>2014.8</v>
      </c>
      <c r="H8" s="254">
        <f t="shared" si="3"/>
        <v>0.6119233706112042</v>
      </c>
      <c r="I8" s="254">
        <v>105649.169</v>
      </c>
      <c r="J8" s="254">
        <f t="shared" si="4"/>
        <v>32.08715286715939</v>
      </c>
      <c r="K8" s="254">
        <v>62135.842</v>
      </c>
      <c r="L8" s="254">
        <f t="shared" si="5"/>
        <v>18.871537558271402</v>
      </c>
      <c r="M8" s="254">
        <v>45658.245</v>
      </c>
      <c r="N8" s="254">
        <f t="shared" si="6"/>
        <v>13.86705736380393</v>
      </c>
      <c r="O8" s="193">
        <v>329256.913</v>
      </c>
      <c r="P8" s="191">
        <f t="shared" si="7"/>
        <v>100.0000003037142</v>
      </c>
      <c r="Q8" s="191">
        <f t="shared" si="0"/>
        <v>-0.0010000000002037268</v>
      </c>
    </row>
    <row r="9" spans="2:17" ht="15">
      <c r="B9" s="258" t="s">
        <v>26</v>
      </c>
      <c r="C9" s="251">
        <v>0</v>
      </c>
      <c r="D9" s="254">
        <f t="shared" si="1"/>
        <v>0</v>
      </c>
      <c r="E9" s="254">
        <v>24245.895</v>
      </c>
      <c r="F9" s="254">
        <f t="shared" si="2"/>
        <v>12.816128372936298</v>
      </c>
      <c r="G9" s="254">
        <v>6610.857</v>
      </c>
      <c r="H9" s="254">
        <f t="shared" si="3"/>
        <v>3.4944303754150767</v>
      </c>
      <c r="I9" s="254">
        <v>45864.617</v>
      </c>
      <c r="J9" s="254">
        <f t="shared" si="4"/>
        <v>24.243560373727448</v>
      </c>
      <c r="K9" s="254">
        <v>38999.808</v>
      </c>
      <c r="L9" s="254">
        <f t="shared" si="5"/>
        <v>20.61489360767536</v>
      </c>
      <c r="M9" s="254">
        <v>73461.502</v>
      </c>
      <c r="N9" s="254">
        <f t="shared" si="6"/>
        <v>38.83098727024581</v>
      </c>
      <c r="O9" s="193">
        <v>189182.679</v>
      </c>
      <c r="P9" s="191">
        <f t="shared" si="7"/>
        <v>100</v>
      </c>
      <c r="Q9" s="191">
        <f t="shared" si="0"/>
        <v>7.275957614183426E-12</v>
      </c>
    </row>
    <row r="10" spans="2:17" ht="15">
      <c r="B10" s="258" t="s">
        <v>28</v>
      </c>
      <c r="C10" s="252">
        <v>14574.796</v>
      </c>
      <c r="D10" s="255">
        <f t="shared" si="1"/>
        <v>0.5923243505960276</v>
      </c>
      <c r="E10" s="255">
        <v>1052063.212</v>
      </c>
      <c r="F10" s="255">
        <f t="shared" si="2"/>
        <v>42.756183951656745</v>
      </c>
      <c r="G10" s="255">
        <v>330926.153</v>
      </c>
      <c r="H10" s="255">
        <f t="shared" si="3"/>
        <v>13.448944237090293</v>
      </c>
      <c r="I10" s="255">
        <v>382012.88</v>
      </c>
      <c r="J10" s="255">
        <f t="shared" si="4"/>
        <v>15.525125090280385</v>
      </c>
      <c r="K10" s="255">
        <v>498495.6</v>
      </c>
      <c r="L10" s="255">
        <f t="shared" si="5"/>
        <v>20.25901992350199</v>
      </c>
      <c r="M10" s="255">
        <v>182538</v>
      </c>
      <c r="N10" s="255">
        <f t="shared" si="6"/>
        <v>7.418402446874569</v>
      </c>
      <c r="O10" s="193">
        <v>2460610.641</v>
      </c>
      <c r="P10" s="194">
        <f t="shared" si="7"/>
        <v>100.00000000000001</v>
      </c>
      <c r="Q10" s="191">
        <f t="shared" si="0"/>
        <v>-1.4370016288012266E-10</v>
      </c>
    </row>
    <row r="11" spans="2:17" ht="15">
      <c r="B11" s="258" t="s">
        <v>29</v>
      </c>
      <c r="C11" s="252">
        <v>24.94</v>
      </c>
      <c r="D11" s="255">
        <f t="shared" si="1"/>
        <v>0.06171580529895764</v>
      </c>
      <c r="E11" s="255">
        <v>2524.772</v>
      </c>
      <c r="F11" s="255">
        <f t="shared" si="2"/>
        <v>6.247728034332794</v>
      </c>
      <c r="G11" s="255">
        <v>197</v>
      </c>
      <c r="H11" s="255">
        <f t="shared" si="3"/>
        <v>0.48749052301101264</v>
      </c>
      <c r="I11" s="255">
        <v>16239.93</v>
      </c>
      <c r="J11" s="255">
        <f t="shared" si="4"/>
        <v>40.18686278864079</v>
      </c>
      <c r="K11" s="255">
        <v>8024.4</v>
      </c>
      <c r="L11" s="255">
        <f t="shared" si="5"/>
        <v>19.856948999236398</v>
      </c>
      <c r="M11" s="255">
        <v>13400</v>
      </c>
      <c r="N11" s="255">
        <f t="shared" si="6"/>
        <v>33.15925384948005</v>
      </c>
      <c r="O11" s="193">
        <v>40411.042</v>
      </c>
      <c r="P11" s="194">
        <f t="shared" si="7"/>
        <v>100.00000000000001</v>
      </c>
      <c r="Q11" s="191">
        <f t="shared" si="0"/>
        <v>-4.014566457044566E-13</v>
      </c>
    </row>
    <row r="12" spans="2:17" ht="15">
      <c r="B12" s="258" t="s">
        <v>32</v>
      </c>
      <c r="C12" s="252">
        <v>6326.893</v>
      </c>
      <c r="D12" s="255">
        <f>100*C12/O12+5.9</f>
        <v>10.835118975429822</v>
      </c>
      <c r="E12" s="255">
        <v>24860.809</v>
      </c>
      <c r="F12" s="255">
        <f t="shared" si="2"/>
        <v>19.3919907038789</v>
      </c>
      <c r="G12" s="255">
        <v>54211.971</v>
      </c>
      <c r="H12" s="255">
        <f t="shared" si="3"/>
        <v>42.28655783771769</v>
      </c>
      <c r="I12" s="255">
        <v>3577.48</v>
      </c>
      <c r="J12" s="255">
        <f t="shared" si="4"/>
        <v>2.7905149387259556</v>
      </c>
      <c r="K12" s="255">
        <v>31689.958</v>
      </c>
      <c r="L12" s="255">
        <f t="shared" si="5"/>
        <v>24.718880666446243</v>
      </c>
      <c r="M12" s="255">
        <v>0</v>
      </c>
      <c r="N12" s="255">
        <f t="shared" si="6"/>
        <v>0</v>
      </c>
      <c r="O12" s="193">
        <v>128201.428</v>
      </c>
      <c r="P12" s="194">
        <f t="shared" si="7"/>
        <v>100.02306312219861</v>
      </c>
      <c r="Q12" s="191">
        <f>O12-M12-K12-I12-G12-E12-C12</f>
        <v>7534.317000000006</v>
      </c>
    </row>
    <row r="13" spans="2:17" ht="15">
      <c r="B13" s="258" t="s">
        <v>33</v>
      </c>
      <c r="C13" s="252">
        <v>135.414</v>
      </c>
      <c r="D13" s="255">
        <f aca="true" t="shared" si="8" ref="D13:D19">100*C13/O13</f>
        <v>0.07559401288986943</v>
      </c>
      <c r="E13" s="255">
        <v>20905.123</v>
      </c>
      <c r="F13" s="255">
        <f t="shared" si="2"/>
        <v>11.670153289366729</v>
      </c>
      <c r="G13" s="255">
        <v>47783.694</v>
      </c>
      <c r="H13" s="255">
        <f t="shared" si="3"/>
        <v>26.67494631398214</v>
      </c>
      <c r="I13" s="255">
        <v>45022.873</v>
      </c>
      <c r="J13" s="255">
        <f t="shared" si="4"/>
        <v>25.133735373749797</v>
      </c>
      <c r="K13" s="255">
        <v>63788.256</v>
      </c>
      <c r="L13" s="255">
        <f t="shared" si="5"/>
        <v>35.609392280608304</v>
      </c>
      <c r="M13" s="255">
        <v>1497.874</v>
      </c>
      <c r="N13" s="255">
        <f t="shared" si="6"/>
        <v>0.8361787294031658</v>
      </c>
      <c r="O13" s="193">
        <v>179133.234</v>
      </c>
      <c r="P13" s="194">
        <f t="shared" si="7"/>
        <v>99.99999999999999</v>
      </c>
      <c r="Q13" s="191">
        <f aca="true" t="shared" si="9" ref="Q13:Q34">O13-M13-K13-I13-G13-E13-C13</f>
        <v>-2.9558577807620168E-12</v>
      </c>
    </row>
    <row r="14" spans="2:17" ht="15">
      <c r="B14" s="258" t="s">
        <v>34</v>
      </c>
      <c r="C14" s="252">
        <v>1604.4</v>
      </c>
      <c r="D14" s="255">
        <f t="shared" si="8"/>
        <v>0.2599295342114266</v>
      </c>
      <c r="E14" s="255">
        <v>152171.999</v>
      </c>
      <c r="F14" s="255">
        <f t="shared" si="2"/>
        <v>24.653451022246124</v>
      </c>
      <c r="G14" s="255">
        <v>103161.513</v>
      </c>
      <c r="H14" s="255">
        <f t="shared" si="3"/>
        <v>16.713241101119443</v>
      </c>
      <c r="I14" s="255">
        <v>96969.898</v>
      </c>
      <c r="J14" s="255">
        <f t="shared" si="4"/>
        <v>15.71013489134228</v>
      </c>
      <c r="K14" s="255">
        <v>263336.4</v>
      </c>
      <c r="L14" s="255">
        <f t="shared" si="5"/>
        <v>42.66324345108074</v>
      </c>
      <c r="M14" s="255">
        <v>0</v>
      </c>
      <c r="N14" s="255">
        <f t="shared" si="6"/>
        <v>0</v>
      </c>
      <c r="O14" s="193">
        <v>617244.21</v>
      </c>
      <c r="P14" s="194">
        <f t="shared" si="7"/>
        <v>100.00000000000001</v>
      </c>
      <c r="Q14" s="191">
        <f t="shared" si="9"/>
        <v>-6.411937647499144E-11</v>
      </c>
    </row>
    <row r="15" spans="2:17" ht="15">
      <c r="B15" s="258" t="s">
        <v>35</v>
      </c>
      <c r="C15" s="252">
        <v>1108.128</v>
      </c>
      <c r="D15" s="255">
        <f t="shared" si="8"/>
        <v>0.06270121745803175</v>
      </c>
      <c r="E15" s="255">
        <v>494902.65</v>
      </c>
      <c r="F15" s="255">
        <f t="shared" si="2"/>
        <v>28.003081483552602</v>
      </c>
      <c r="G15" s="255">
        <v>174032.37</v>
      </c>
      <c r="H15" s="255">
        <f t="shared" si="3"/>
        <v>9.84727529320317</v>
      </c>
      <c r="I15" s="255">
        <v>424698.112</v>
      </c>
      <c r="J15" s="255">
        <f t="shared" si="4"/>
        <v>24.030697423517434</v>
      </c>
      <c r="K15" s="255">
        <v>611194.23</v>
      </c>
      <c r="L15" s="255">
        <f t="shared" si="5"/>
        <v>34.58320909166114</v>
      </c>
      <c r="M15" s="255">
        <v>61379.476</v>
      </c>
      <c r="N15" s="255">
        <f t="shared" si="6"/>
        <v>3.4730354906076206</v>
      </c>
      <c r="O15" s="193">
        <v>1767314.966</v>
      </c>
      <c r="P15" s="194">
        <f t="shared" si="7"/>
        <v>100</v>
      </c>
      <c r="Q15" s="191">
        <f t="shared" si="9"/>
        <v>2.6147972675971687E-11</v>
      </c>
    </row>
    <row r="16" spans="2:17" ht="15">
      <c r="B16" s="258" t="s">
        <v>36</v>
      </c>
      <c r="C16" s="252">
        <v>73.75</v>
      </c>
      <c r="D16" s="255">
        <f t="shared" si="8"/>
        <v>0.07213686602417482</v>
      </c>
      <c r="E16" s="255">
        <v>21945</v>
      </c>
      <c r="F16" s="255">
        <f t="shared" si="2"/>
        <v>21.464996947803613</v>
      </c>
      <c r="G16" s="255">
        <v>3729.123</v>
      </c>
      <c r="H16" s="255">
        <f t="shared" si="3"/>
        <v>3.6475558812022895</v>
      </c>
      <c r="I16" s="255">
        <v>47604.5</v>
      </c>
      <c r="J16" s="255">
        <f t="shared" si="4"/>
        <v>46.56324662573329</v>
      </c>
      <c r="K16" s="255">
        <v>23739.84</v>
      </c>
      <c r="L16" s="255">
        <f t="shared" si="5"/>
        <v>23.220578406987745</v>
      </c>
      <c r="M16" s="255">
        <v>5144</v>
      </c>
      <c r="N16" s="255">
        <f t="shared" si="6"/>
        <v>5.031485272248885</v>
      </c>
      <c r="O16" s="193">
        <v>102236.213</v>
      </c>
      <c r="P16" s="194">
        <f t="shared" si="7"/>
        <v>100.00000000000001</v>
      </c>
      <c r="Q16" s="191">
        <f t="shared" si="9"/>
        <v>7.275957614183426E-12</v>
      </c>
    </row>
    <row r="17" spans="2:17" ht="15">
      <c r="B17" s="258" t="s">
        <v>37</v>
      </c>
      <c r="C17" s="252">
        <v>0</v>
      </c>
      <c r="D17" s="255">
        <f t="shared" si="8"/>
        <v>0</v>
      </c>
      <c r="E17" s="255">
        <v>704953.978</v>
      </c>
      <c r="F17" s="255">
        <f t="shared" si="2"/>
        <v>52.57359946183075</v>
      </c>
      <c r="G17" s="255">
        <v>78631.651</v>
      </c>
      <c r="H17" s="255">
        <f t="shared" si="3"/>
        <v>5.864140147736656</v>
      </c>
      <c r="I17" s="255">
        <v>286170.46</v>
      </c>
      <c r="J17" s="255">
        <f t="shared" si="4"/>
        <v>21.34183451880296</v>
      </c>
      <c r="K17" s="255">
        <v>241388.172</v>
      </c>
      <c r="L17" s="255">
        <f t="shared" si="5"/>
        <v>18.00209015850324</v>
      </c>
      <c r="M17" s="255">
        <v>29745.434</v>
      </c>
      <c r="N17" s="255">
        <f t="shared" si="6"/>
        <v>2.218335638549049</v>
      </c>
      <c r="O17" s="193">
        <v>1340889.696</v>
      </c>
      <c r="P17" s="194">
        <f t="shared" si="7"/>
        <v>99.99999992542266</v>
      </c>
      <c r="Q17" s="191">
        <f t="shared" si="9"/>
        <v>0.0010000001639127731</v>
      </c>
    </row>
    <row r="18" spans="2:17" ht="15">
      <c r="B18" s="258" t="s">
        <v>38</v>
      </c>
      <c r="C18" s="252">
        <v>0</v>
      </c>
      <c r="D18" s="255">
        <f t="shared" si="8"/>
        <v>0</v>
      </c>
      <c r="E18" s="255">
        <v>0</v>
      </c>
      <c r="F18" s="255">
        <f t="shared" si="2"/>
        <v>0</v>
      </c>
      <c r="G18" s="255">
        <v>4205.631</v>
      </c>
      <c r="H18" s="255">
        <f t="shared" si="3"/>
        <v>28.284339720285978</v>
      </c>
      <c r="I18" s="255">
        <v>4120.815</v>
      </c>
      <c r="J18" s="255">
        <f t="shared" si="4"/>
        <v>27.713922449318602</v>
      </c>
      <c r="K18" s="255">
        <v>6542.669</v>
      </c>
      <c r="L18" s="255">
        <f t="shared" si="5"/>
        <v>44.00173783039542</v>
      </c>
      <c r="M18" s="255">
        <v>0</v>
      </c>
      <c r="N18" s="255">
        <f t="shared" si="6"/>
        <v>0</v>
      </c>
      <c r="O18" s="193">
        <v>14869.115</v>
      </c>
      <c r="P18" s="194">
        <f t="shared" si="7"/>
        <v>100</v>
      </c>
      <c r="Q18" s="191">
        <f t="shared" si="9"/>
        <v>0</v>
      </c>
    </row>
    <row r="19" spans="2:17" ht="15">
      <c r="B19" s="258" t="s">
        <v>39</v>
      </c>
      <c r="C19" s="252">
        <v>52.806</v>
      </c>
      <c r="D19" s="255">
        <f t="shared" si="8"/>
        <v>0.10484586817515315</v>
      </c>
      <c r="E19" s="255">
        <v>4831.63</v>
      </c>
      <c r="F19" s="255">
        <f t="shared" si="2"/>
        <v>9.593160664528941</v>
      </c>
      <c r="G19" s="255">
        <v>2220.94</v>
      </c>
      <c r="H19" s="255">
        <f t="shared" si="3"/>
        <v>4.409657661343875</v>
      </c>
      <c r="I19" s="255">
        <v>19373.731</v>
      </c>
      <c r="J19" s="255">
        <f t="shared" si="4"/>
        <v>38.466379700921834</v>
      </c>
      <c r="K19" s="255">
        <v>6465.568</v>
      </c>
      <c r="L19" s="255">
        <f t="shared" si="5"/>
        <v>12.837330799634298</v>
      </c>
      <c r="M19" s="255">
        <v>17420.687</v>
      </c>
      <c r="N19" s="255">
        <f t="shared" si="6"/>
        <v>34.58862729088749</v>
      </c>
      <c r="O19" s="193">
        <v>50365.361</v>
      </c>
      <c r="P19" s="194">
        <f t="shared" si="7"/>
        <v>100.00000198549158</v>
      </c>
      <c r="Q19" s="191">
        <f t="shared" si="9"/>
        <v>-0.0010000000006158416</v>
      </c>
    </row>
    <row r="20" spans="2:17" ht="15">
      <c r="B20" s="258" t="s">
        <v>40</v>
      </c>
      <c r="C20" s="252">
        <v>1268.56</v>
      </c>
      <c r="D20" s="255">
        <f>100*C20/O20+0.8</f>
        <v>2.659185624345753</v>
      </c>
      <c r="E20" s="255">
        <v>9206.991</v>
      </c>
      <c r="F20" s="255">
        <f t="shared" si="2"/>
        <v>13.493650525541343</v>
      </c>
      <c r="G20" s="255">
        <v>2190.314</v>
      </c>
      <c r="H20" s="255">
        <f t="shared" si="3"/>
        <v>3.210096725108188</v>
      </c>
      <c r="I20" s="255">
        <v>21797</v>
      </c>
      <c r="J20" s="255">
        <f t="shared" si="4"/>
        <v>31.945409798404786</v>
      </c>
      <c r="K20" s="255">
        <v>12276.36</v>
      </c>
      <c r="L20" s="255">
        <f t="shared" si="5"/>
        <v>17.9920792325891</v>
      </c>
      <c r="M20" s="255">
        <v>20981</v>
      </c>
      <c r="N20" s="255">
        <f t="shared" si="6"/>
        <v>30.749490433561075</v>
      </c>
      <c r="O20" s="193">
        <v>68232.025</v>
      </c>
      <c r="P20" s="194">
        <f t="shared" si="7"/>
        <v>100.04991233955023</v>
      </c>
      <c r="Q20" s="191">
        <f t="shared" si="9"/>
        <v>511.79999999999336</v>
      </c>
    </row>
    <row r="21" spans="2:17" ht="15">
      <c r="B21" s="258" t="s">
        <v>41</v>
      </c>
      <c r="C21" s="252">
        <v>14.578</v>
      </c>
      <c r="D21" s="255">
        <f aca="true" t="shared" si="10" ref="D21:D34">100*C21/O21</f>
        <v>0.0725164279953605</v>
      </c>
      <c r="E21" s="255">
        <v>10075.354</v>
      </c>
      <c r="F21" s="255">
        <f t="shared" si="2"/>
        <v>50.1185816208511</v>
      </c>
      <c r="G21" s="255">
        <v>5617.339</v>
      </c>
      <c r="H21" s="255">
        <f t="shared" si="3"/>
        <v>27.942746544041047</v>
      </c>
      <c r="I21" s="255">
        <v>1015.19</v>
      </c>
      <c r="J21" s="255">
        <f t="shared" si="4"/>
        <v>5.049935007313077</v>
      </c>
      <c r="K21" s="255">
        <v>3380.569</v>
      </c>
      <c r="L21" s="255">
        <f t="shared" si="5"/>
        <v>16.816215425425153</v>
      </c>
      <c r="M21" s="255">
        <v>0</v>
      </c>
      <c r="N21" s="255">
        <f t="shared" si="6"/>
        <v>0</v>
      </c>
      <c r="O21" s="193">
        <v>20103.031</v>
      </c>
      <c r="P21" s="194">
        <f t="shared" si="7"/>
        <v>99.99999502562575</v>
      </c>
      <c r="Q21" s="191">
        <f t="shared" si="9"/>
        <v>0.0009999999997241105</v>
      </c>
    </row>
    <row r="22" spans="2:17" ht="15">
      <c r="B22" s="258" t="s">
        <v>42</v>
      </c>
      <c r="C22" s="251">
        <v>1887.215</v>
      </c>
      <c r="D22" s="254">
        <f t="shared" si="10"/>
        <v>0.7018857767708189</v>
      </c>
      <c r="E22" s="254">
        <v>139393.8</v>
      </c>
      <c r="F22" s="255">
        <f t="shared" si="2"/>
        <v>51.84280836578565</v>
      </c>
      <c r="G22" s="255">
        <v>3091.38</v>
      </c>
      <c r="H22" s="255">
        <f t="shared" si="3"/>
        <v>1.149734212897722</v>
      </c>
      <c r="I22" s="255">
        <v>56637</v>
      </c>
      <c r="J22" s="255">
        <f t="shared" si="4"/>
        <v>21.064216180439892</v>
      </c>
      <c r="K22" s="255">
        <v>46904.4</v>
      </c>
      <c r="L22" s="255">
        <f t="shared" si="5"/>
        <v>17.444504853961632</v>
      </c>
      <c r="M22" s="254">
        <v>20964</v>
      </c>
      <c r="N22" s="254">
        <f t="shared" si="6"/>
        <v>7.796850610144285</v>
      </c>
      <c r="O22" s="193">
        <v>268877.795</v>
      </c>
      <c r="P22" s="191">
        <f t="shared" si="7"/>
        <v>100</v>
      </c>
      <c r="Q22" s="191">
        <f t="shared" si="9"/>
        <v>-3.410605131648481E-12</v>
      </c>
    </row>
    <row r="23" spans="2:17" ht="15">
      <c r="B23" s="258" t="s">
        <v>43</v>
      </c>
      <c r="C23" s="251">
        <v>0</v>
      </c>
      <c r="D23" s="254">
        <f t="shared" si="10"/>
        <v>0</v>
      </c>
      <c r="E23" s="254">
        <v>0</v>
      </c>
      <c r="F23" s="255">
        <f t="shared" si="2"/>
        <v>0</v>
      </c>
      <c r="G23" s="255">
        <v>620.771</v>
      </c>
      <c r="H23" s="255">
        <f t="shared" si="3"/>
        <v>12.483665703668816</v>
      </c>
      <c r="I23" s="255">
        <v>691.386</v>
      </c>
      <c r="J23" s="255">
        <f t="shared" si="4"/>
        <v>13.903728905178829</v>
      </c>
      <c r="K23" s="255">
        <v>3660.509</v>
      </c>
      <c r="L23" s="255">
        <f t="shared" si="5"/>
        <v>73.61260539115236</v>
      </c>
      <c r="M23" s="254">
        <v>0</v>
      </c>
      <c r="N23" s="254">
        <f t="shared" si="6"/>
        <v>0</v>
      </c>
      <c r="O23" s="193">
        <v>4972.666</v>
      </c>
      <c r="P23" s="191">
        <f t="shared" si="7"/>
        <v>100</v>
      </c>
      <c r="Q23" s="191">
        <f t="shared" si="9"/>
        <v>2.2737367544323206E-13</v>
      </c>
    </row>
    <row r="24" spans="2:17" ht="15">
      <c r="B24" s="258" t="s">
        <v>44</v>
      </c>
      <c r="C24" s="251">
        <v>15.847</v>
      </c>
      <c r="D24" s="254">
        <f t="shared" si="10"/>
        <v>0.003739999960634064</v>
      </c>
      <c r="E24" s="254">
        <v>301695.219</v>
      </c>
      <c r="F24" s="255">
        <f t="shared" si="2"/>
        <v>71.20212703877613</v>
      </c>
      <c r="G24" s="255">
        <v>1499.398</v>
      </c>
      <c r="H24" s="255">
        <f t="shared" si="3"/>
        <v>0.35386814292767044</v>
      </c>
      <c r="I24" s="255">
        <v>25472.339</v>
      </c>
      <c r="J24" s="255">
        <f t="shared" si="4"/>
        <v>6.01164553904572</v>
      </c>
      <c r="K24" s="255">
        <v>81916.913</v>
      </c>
      <c r="L24" s="255">
        <f t="shared" si="5"/>
        <v>19.332949542201302</v>
      </c>
      <c r="M24" s="254">
        <v>13116.866</v>
      </c>
      <c r="N24" s="254">
        <f t="shared" si="6"/>
        <v>3.0956697370885524</v>
      </c>
      <c r="O24" s="193">
        <v>423716.582</v>
      </c>
      <c r="P24" s="191">
        <f t="shared" si="7"/>
        <v>100</v>
      </c>
      <c r="Q24" s="191">
        <f t="shared" si="9"/>
        <v>6.705569433052005E-11</v>
      </c>
    </row>
    <row r="25" spans="2:17" ht="15">
      <c r="B25" s="258" t="s">
        <v>45</v>
      </c>
      <c r="C25" s="251">
        <v>630.726</v>
      </c>
      <c r="D25" s="254">
        <f t="shared" si="10"/>
        <v>0.19646658250069993</v>
      </c>
      <c r="E25" s="254">
        <v>68409.986</v>
      </c>
      <c r="F25" s="255">
        <f t="shared" si="2"/>
        <v>21.309215346030967</v>
      </c>
      <c r="G25" s="255">
        <v>42986.803</v>
      </c>
      <c r="H25" s="255">
        <f t="shared" si="3"/>
        <v>13.390077907111543</v>
      </c>
      <c r="I25" s="255">
        <v>97020.787</v>
      </c>
      <c r="J25" s="255">
        <f t="shared" si="4"/>
        <v>30.221272713378447</v>
      </c>
      <c r="K25" s="255">
        <v>73019.509</v>
      </c>
      <c r="L25" s="255">
        <f t="shared" si="5"/>
        <v>22.745048387269755</v>
      </c>
      <c r="M25" s="254">
        <v>38966.937</v>
      </c>
      <c r="N25" s="254">
        <f t="shared" si="6"/>
        <v>12.137918752215821</v>
      </c>
      <c r="O25" s="193">
        <v>321034.749</v>
      </c>
      <c r="P25" s="191">
        <f t="shared" si="7"/>
        <v>99.99999968850724</v>
      </c>
      <c r="Q25" s="191">
        <f t="shared" si="9"/>
        <v>0.0010000000135050868</v>
      </c>
    </row>
    <row r="26" spans="2:17" ht="15">
      <c r="B26" s="258" t="s">
        <v>46</v>
      </c>
      <c r="C26" s="251">
        <v>203368.29</v>
      </c>
      <c r="D26" s="254">
        <f t="shared" si="10"/>
        <v>21.933804829581863</v>
      </c>
      <c r="E26" s="254">
        <v>191170.76</v>
      </c>
      <c r="F26" s="255">
        <f t="shared" si="2"/>
        <v>20.61826914590684</v>
      </c>
      <c r="G26" s="255">
        <v>26064</v>
      </c>
      <c r="H26" s="255">
        <f t="shared" si="3"/>
        <v>2.8110709347962834</v>
      </c>
      <c r="I26" s="255">
        <v>226464.067</v>
      </c>
      <c r="J26" s="255">
        <f t="shared" si="4"/>
        <v>24.424745108941764</v>
      </c>
      <c r="K26" s="255">
        <v>110124</v>
      </c>
      <c r="L26" s="255">
        <f t="shared" si="5"/>
        <v>11.877162968980429</v>
      </c>
      <c r="M26" s="254">
        <v>170000</v>
      </c>
      <c r="N26" s="254">
        <f t="shared" si="6"/>
        <v>18.334947011792824</v>
      </c>
      <c r="O26" s="193">
        <v>927191.117</v>
      </c>
      <c r="P26" s="191">
        <f t="shared" si="7"/>
        <v>100</v>
      </c>
      <c r="Q26" s="191">
        <f t="shared" si="9"/>
        <v>0</v>
      </c>
    </row>
    <row r="27" spans="2:17" ht="15">
      <c r="B27" s="258" t="s">
        <v>47</v>
      </c>
      <c r="C27" s="251">
        <v>0</v>
      </c>
      <c r="D27" s="254">
        <f t="shared" si="10"/>
        <v>0</v>
      </c>
      <c r="E27" s="254">
        <v>12047.911</v>
      </c>
      <c r="F27" s="255">
        <f t="shared" si="2"/>
        <v>9.520499142089854</v>
      </c>
      <c r="G27" s="255">
        <v>16482.548</v>
      </c>
      <c r="H27" s="255">
        <f t="shared" si="3"/>
        <v>13.024837591633505</v>
      </c>
      <c r="I27" s="255">
        <v>46580.093</v>
      </c>
      <c r="J27" s="255">
        <f t="shared" si="4"/>
        <v>36.808516882716475</v>
      </c>
      <c r="K27" s="255">
        <v>51400.501</v>
      </c>
      <c r="L27" s="255">
        <f t="shared" si="5"/>
        <v>40.61769925703208</v>
      </c>
      <c r="M27" s="254">
        <v>36</v>
      </c>
      <c r="N27" s="254">
        <f t="shared" si="6"/>
        <v>0.028447916747993466</v>
      </c>
      <c r="O27" s="193">
        <v>126547.052</v>
      </c>
      <c r="P27" s="191">
        <f t="shared" si="7"/>
        <v>100.0000007902199</v>
      </c>
      <c r="Q27" s="191">
        <f t="shared" si="9"/>
        <v>-0.0009999999929277692</v>
      </c>
    </row>
    <row r="28" spans="2:17" ht="15">
      <c r="B28" s="258" t="s">
        <v>48</v>
      </c>
      <c r="C28" s="251">
        <v>1945.022</v>
      </c>
      <c r="D28" s="254">
        <f t="shared" si="10"/>
        <v>0.5300255289290424</v>
      </c>
      <c r="E28" s="254">
        <v>135584.256</v>
      </c>
      <c r="F28" s="255">
        <f t="shared" si="2"/>
        <v>36.94720008352127</v>
      </c>
      <c r="G28" s="255">
        <v>11430.644</v>
      </c>
      <c r="H28" s="255">
        <f t="shared" si="3"/>
        <v>3.1148918274958253</v>
      </c>
      <c r="I28" s="255">
        <v>136296.949</v>
      </c>
      <c r="J28" s="255">
        <f t="shared" si="4"/>
        <v>37.14141150338645</v>
      </c>
      <c r="K28" s="255">
        <v>51279.17</v>
      </c>
      <c r="L28" s="255">
        <f t="shared" si="5"/>
        <v>13.973759269711236</v>
      </c>
      <c r="M28" s="254">
        <v>30431.566</v>
      </c>
      <c r="N28" s="254">
        <f t="shared" si="6"/>
        <v>8.292711786956172</v>
      </c>
      <c r="O28" s="193">
        <v>366967.607</v>
      </c>
      <c r="P28" s="191">
        <f t="shared" si="7"/>
        <v>99.99999999999999</v>
      </c>
      <c r="Q28" s="191">
        <f t="shared" si="9"/>
        <v>5.547917680814862E-11</v>
      </c>
    </row>
    <row r="29" spans="2:17" ht="15">
      <c r="B29" s="258" t="s">
        <v>49</v>
      </c>
      <c r="C29" s="251">
        <v>1.278</v>
      </c>
      <c r="D29" s="254">
        <f t="shared" si="10"/>
        <v>0.0026314109215619026</v>
      </c>
      <c r="E29" s="254">
        <v>4708.133</v>
      </c>
      <c r="F29" s="255">
        <f t="shared" si="2"/>
        <v>9.694078713901412</v>
      </c>
      <c r="G29" s="255">
        <v>4892.543</v>
      </c>
      <c r="H29" s="255">
        <f t="shared" si="3"/>
        <v>10.073780191245097</v>
      </c>
      <c r="I29" s="255">
        <v>21849.362</v>
      </c>
      <c r="J29" s="255">
        <f t="shared" si="4"/>
        <v>44.9879888857274</v>
      </c>
      <c r="K29" s="255">
        <v>13689.259</v>
      </c>
      <c r="L29" s="255">
        <f t="shared" si="5"/>
        <v>28.186279844045043</v>
      </c>
      <c r="M29" s="254">
        <v>3426.526</v>
      </c>
      <c r="N29" s="254">
        <f t="shared" si="6"/>
        <v>7.0552409541594825</v>
      </c>
      <c r="O29" s="193">
        <v>48567.101</v>
      </c>
      <c r="P29" s="191">
        <f t="shared" si="7"/>
        <v>100</v>
      </c>
      <c r="Q29" s="191">
        <f t="shared" si="9"/>
        <v>5.704325900524054E-12</v>
      </c>
    </row>
    <row r="30" spans="2:17" ht="15">
      <c r="B30" s="258" t="s">
        <v>50</v>
      </c>
      <c r="C30" s="251">
        <v>2330.959</v>
      </c>
      <c r="D30" s="254">
        <f t="shared" si="10"/>
        <v>1.8768744818475185</v>
      </c>
      <c r="E30" s="254">
        <v>51432.005</v>
      </c>
      <c r="F30" s="255">
        <f t="shared" si="2"/>
        <v>41.412748029782584</v>
      </c>
      <c r="G30" s="255">
        <v>368</v>
      </c>
      <c r="H30" s="255">
        <f t="shared" si="3"/>
        <v>0.2963114363315214</v>
      </c>
      <c r="I30" s="255">
        <v>31181.89</v>
      </c>
      <c r="J30" s="255">
        <f t="shared" si="4"/>
        <v>25.107474493020394</v>
      </c>
      <c r="K30" s="255">
        <v>21484.8</v>
      </c>
      <c r="L30" s="255">
        <f t="shared" si="5"/>
        <v>17.29943463938987</v>
      </c>
      <c r="M30" s="254">
        <v>17396</v>
      </c>
      <c r="N30" s="254">
        <f t="shared" si="6"/>
        <v>14.007156919628116</v>
      </c>
      <c r="O30" s="193">
        <v>124193.654</v>
      </c>
      <c r="P30" s="191">
        <f t="shared" si="7"/>
        <v>100</v>
      </c>
      <c r="Q30" s="191">
        <f t="shared" si="9"/>
        <v>-4.547473508864641E-12</v>
      </c>
    </row>
    <row r="31" spans="2:17" ht="15">
      <c r="B31" s="259" t="s">
        <v>51</v>
      </c>
      <c r="C31" s="253">
        <v>0</v>
      </c>
      <c r="D31" s="256">
        <f t="shared" si="10"/>
        <v>0</v>
      </c>
      <c r="E31" s="256">
        <v>1197.606</v>
      </c>
      <c r="F31" s="257">
        <f t="shared" si="2"/>
        <v>0.4797634499222648</v>
      </c>
      <c r="G31" s="257">
        <v>9984.496</v>
      </c>
      <c r="H31" s="257">
        <f t="shared" si="3"/>
        <v>3.999809826182444</v>
      </c>
      <c r="I31" s="257">
        <v>80089.845</v>
      </c>
      <c r="J31" s="257">
        <f t="shared" si="4"/>
        <v>32.08415817968468</v>
      </c>
      <c r="K31" s="257">
        <v>87339.6</v>
      </c>
      <c r="L31" s="257">
        <f t="shared" si="5"/>
        <v>34.98842508373424</v>
      </c>
      <c r="M31" s="256">
        <v>70877</v>
      </c>
      <c r="N31" s="256">
        <f t="shared" si="6"/>
        <v>28.39347334610912</v>
      </c>
      <c r="O31" s="193">
        <v>249624.268</v>
      </c>
      <c r="P31" s="191">
        <f t="shared" si="7"/>
        <v>99.94562988563274</v>
      </c>
      <c r="Q31" s="191">
        <f t="shared" si="9"/>
        <v>135.72100000000478</v>
      </c>
    </row>
    <row r="32" spans="2:17" ht="15">
      <c r="B32" s="266" t="s">
        <v>52</v>
      </c>
      <c r="C32" s="267">
        <v>0</v>
      </c>
      <c r="D32" s="268">
        <f t="shared" si="10"/>
        <v>0</v>
      </c>
      <c r="E32" s="268">
        <v>1249.402</v>
      </c>
      <c r="F32" s="269">
        <f t="shared" si="2"/>
        <v>0.37875772328096585</v>
      </c>
      <c r="G32" s="269">
        <v>8457.047</v>
      </c>
      <c r="H32" s="269">
        <f t="shared" si="3"/>
        <v>2.5637639986170364</v>
      </c>
      <c r="I32" s="269">
        <v>38889.941</v>
      </c>
      <c r="J32" s="269">
        <f t="shared" si="4"/>
        <v>11.789532521711257</v>
      </c>
      <c r="K32" s="269">
        <v>166320</v>
      </c>
      <c r="L32" s="269">
        <f t="shared" si="5"/>
        <v>50.42010860883065</v>
      </c>
      <c r="M32" s="268">
        <v>114952</v>
      </c>
      <c r="N32" s="268">
        <f t="shared" si="6"/>
        <v>34.84783745071129</v>
      </c>
      <c r="O32" s="193">
        <v>329868.389</v>
      </c>
      <c r="P32" s="191">
        <f t="shared" si="7"/>
        <v>100.0000003031512</v>
      </c>
      <c r="Q32" s="191">
        <f t="shared" si="9"/>
        <v>-0.0009999999747378752</v>
      </c>
    </row>
    <row r="33" spans="2:17" ht="15">
      <c r="B33" s="270" t="s">
        <v>65</v>
      </c>
      <c r="C33" s="271">
        <v>0</v>
      </c>
      <c r="D33" s="272">
        <f t="shared" si="10"/>
        <v>0</v>
      </c>
      <c r="E33" s="272">
        <v>0</v>
      </c>
      <c r="F33" s="272">
        <f t="shared" si="2"/>
        <v>0</v>
      </c>
      <c r="G33" s="272">
        <v>76.591</v>
      </c>
      <c r="H33" s="272">
        <f t="shared" si="3"/>
        <v>0.3652861805061534</v>
      </c>
      <c r="I33" s="272">
        <v>499</v>
      </c>
      <c r="J33" s="272">
        <f t="shared" si="4"/>
        <v>2.3798854182941933</v>
      </c>
      <c r="K33" s="272">
        <v>3171.586</v>
      </c>
      <c r="L33" s="272">
        <f t="shared" si="5"/>
        <v>15.126275098729474</v>
      </c>
      <c r="M33" s="272">
        <v>17220.22</v>
      </c>
      <c r="N33" s="272">
        <f t="shared" si="6"/>
        <v>82.12855807177964</v>
      </c>
      <c r="O33" s="193">
        <v>20967.396</v>
      </c>
      <c r="P33" s="191">
        <f t="shared" si="7"/>
        <v>100.00000476930947</v>
      </c>
      <c r="Q33" s="191">
        <f t="shared" si="9"/>
        <v>-0.0010000000003032028</v>
      </c>
    </row>
    <row r="34" spans="2:17" ht="15">
      <c r="B34" s="266" t="s">
        <v>54</v>
      </c>
      <c r="C34" s="267">
        <v>0</v>
      </c>
      <c r="D34" s="268">
        <f t="shared" si="10"/>
        <v>0</v>
      </c>
      <c r="E34" s="268">
        <v>64.205</v>
      </c>
      <c r="F34" s="268">
        <f t="shared" si="2"/>
        <v>0.032819655586174</v>
      </c>
      <c r="G34" s="268">
        <v>211.746</v>
      </c>
      <c r="H34" s="268">
        <f t="shared" si="3"/>
        <v>0.10823815577836618</v>
      </c>
      <c r="I34" s="268">
        <v>45520.133</v>
      </c>
      <c r="J34" s="268">
        <f t="shared" si="4"/>
        <v>23.268516272826623</v>
      </c>
      <c r="K34" s="268">
        <v>143657.712</v>
      </c>
      <c r="L34" s="268">
        <f t="shared" si="5"/>
        <v>73.43348072794603</v>
      </c>
      <c r="M34" s="268">
        <v>6175.922</v>
      </c>
      <c r="N34" s="268">
        <f t="shared" si="6"/>
        <v>3.1569446766930125</v>
      </c>
      <c r="O34" s="193">
        <v>195629.719</v>
      </c>
      <c r="P34" s="191">
        <f t="shared" si="7"/>
        <v>99.99999948883023</v>
      </c>
      <c r="Q34" s="191">
        <f t="shared" si="9"/>
        <v>0.0010000000193173264</v>
      </c>
    </row>
    <row r="35" spans="2:17" ht="15">
      <c r="B35" s="263" t="s">
        <v>68</v>
      </c>
      <c r="C35" s="264">
        <v>2537.486</v>
      </c>
      <c r="D35" s="265">
        <f aca="true" t="shared" si="11" ref="D35:D41">100*C35/O36</f>
        <v>3.3902677894778916</v>
      </c>
      <c r="E35" s="265">
        <v>1933.206</v>
      </c>
      <c r="F35" s="265">
        <f aca="true" t="shared" si="12" ref="F35:F41">100*E35/O36</f>
        <v>2.58290529769441</v>
      </c>
      <c r="G35" s="265">
        <v>1167.572</v>
      </c>
      <c r="H35" s="265">
        <f aca="true" t="shared" si="13" ref="H35:H41">100*G35/O36</f>
        <v>1.55996200313865</v>
      </c>
      <c r="I35" s="265">
        <v>47349.718</v>
      </c>
      <c r="J35" s="265">
        <f aca="true" t="shared" si="14" ref="J35:J41">100*I35/O36</f>
        <v>63.262703233145544</v>
      </c>
      <c r="K35" s="265">
        <v>17683.2</v>
      </c>
      <c r="L35" s="265">
        <f aca="true" t="shared" si="15" ref="L35:L41">100*K35/O36</f>
        <v>23.62605483336478</v>
      </c>
      <c r="M35" s="265">
        <v>4175</v>
      </c>
      <c r="N35" s="265">
        <f aca="true" t="shared" si="16" ref="N35:N41">100*M35/O36</f>
        <v>5.578106843178721</v>
      </c>
      <c r="O35" s="193" t="s">
        <v>30</v>
      </c>
      <c r="P35" s="191" t="e">
        <f>#REF!+#REF!+#REF!+#REF!+#REF!+#REF!</f>
        <v>#REF!</v>
      </c>
      <c r="Q35" s="191"/>
    </row>
    <row r="36" spans="2:17" ht="15">
      <c r="B36" s="258" t="s">
        <v>66</v>
      </c>
      <c r="C36" s="251">
        <v>80.208</v>
      </c>
      <c r="D36" s="254">
        <f t="shared" si="11"/>
        <v>0.7431008302072785</v>
      </c>
      <c r="E36" s="254">
        <v>0</v>
      </c>
      <c r="F36" s="254">
        <f t="shared" si="12"/>
        <v>0</v>
      </c>
      <c r="G36" s="254">
        <v>84.402</v>
      </c>
      <c r="H36" s="254">
        <f t="shared" si="13"/>
        <v>0.7819568655390325</v>
      </c>
      <c r="I36" s="254">
        <v>5818.04</v>
      </c>
      <c r="J36" s="254">
        <f t="shared" si="14"/>
        <v>53.902233619827875</v>
      </c>
      <c r="K36" s="254">
        <v>4811.04</v>
      </c>
      <c r="L36" s="254">
        <f t="shared" si="15"/>
        <v>44.572708684425805</v>
      </c>
      <c r="M36" s="254">
        <v>0</v>
      </c>
      <c r="N36" s="254">
        <f t="shared" si="16"/>
        <v>0</v>
      </c>
      <c r="O36" s="193">
        <v>74846.182</v>
      </c>
      <c r="P36" s="191">
        <f aca="true" t="shared" si="17" ref="P36:P42">N35+L35+J35+H35+F35+D35</f>
        <v>99.99999999999999</v>
      </c>
      <c r="Q36" s="191">
        <f aca="true" t="shared" si="18" ref="Q36:Q42">O36-M35-K35-I35-G35-E35-C35</f>
        <v>0</v>
      </c>
    </row>
    <row r="37" spans="2:17" ht="15">
      <c r="B37" s="258" t="s">
        <v>60</v>
      </c>
      <c r="C37" s="251">
        <v>1847.376</v>
      </c>
      <c r="D37" s="254">
        <f t="shared" si="11"/>
        <v>3.351158521108764</v>
      </c>
      <c r="E37" s="254">
        <v>14401.8</v>
      </c>
      <c r="F37" s="254">
        <f t="shared" si="12"/>
        <v>26.125009088190055</v>
      </c>
      <c r="G37" s="254">
        <v>2235.486</v>
      </c>
      <c r="H37" s="254">
        <f t="shared" si="13"/>
        <v>4.055193938710552</v>
      </c>
      <c r="I37" s="254">
        <v>24959.826</v>
      </c>
      <c r="J37" s="254">
        <f t="shared" si="14"/>
        <v>45.27737373728579</v>
      </c>
      <c r="K37" s="254">
        <v>6570</v>
      </c>
      <c r="L37" s="254">
        <f t="shared" si="15"/>
        <v>11.918045640781616</v>
      </c>
      <c r="M37" s="254">
        <v>5112</v>
      </c>
      <c r="N37" s="254">
        <f t="shared" si="16"/>
        <v>9.27321907392323</v>
      </c>
      <c r="O37" s="193">
        <v>10793.69</v>
      </c>
      <c r="P37" s="191">
        <f t="shared" si="17"/>
        <v>100</v>
      </c>
      <c r="Q37" s="191">
        <f t="shared" si="18"/>
        <v>5.826450433232822E-13</v>
      </c>
    </row>
    <row r="38" spans="2:17" ht="15">
      <c r="B38" s="258" t="s">
        <v>70</v>
      </c>
      <c r="C38" s="251">
        <v>23.441</v>
      </c>
      <c r="D38" s="254">
        <f t="shared" si="11"/>
        <v>0.10580820273792321</v>
      </c>
      <c r="E38" s="254">
        <v>12.001</v>
      </c>
      <c r="F38" s="254">
        <f t="shared" si="12"/>
        <v>0.05417022486488701</v>
      </c>
      <c r="G38" s="254">
        <v>368.271</v>
      </c>
      <c r="H38" s="254">
        <f t="shared" si="13"/>
        <v>1.662305048014066</v>
      </c>
      <c r="I38" s="254">
        <v>8081.875</v>
      </c>
      <c r="J38" s="254">
        <f t="shared" si="14"/>
        <v>36.480042169811576</v>
      </c>
      <c r="K38" s="254">
        <v>11940.498</v>
      </c>
      <c r="L38" s="254">
        <f t="shared" si="15"/>
        <v>53.89713037736303</v>
      </c>
      <c r="M38" s="254">
        <v>1728.15</v>
      </c>
      <c r="N38" s="254">
        <f t="shared" si="16"/>
        <v>7.800539463399258</v>
      </c>
      <c r="O38" s="193">
        <v>55126.488</v>
      </c>
      <c r="P38" s="191">
        <f t="shared" si="17"/>
        <v>100</v>
      </c>
      <c r="Q38" s="191">
        <f t="shared" si="18"/>
        <v>-3.410605131648481E-12</v>
      </c>
    </row>
    <row r="39" spans="2:17" ht="15">
      <c r="B39" s="258" t="s">
        <v>56</v>
      </c>
      <c r="C39" s="251">
        <v>0</v>
      </c>
      <c r="D39" s="254">
        <f t="shared" si="11"/>
        <v>0</v>
      </c>
      <c r="E39" s="254">
        <v>0</v>
      </c>
      <c r="F39" s="254">
        <f t="shared" si="12"/>
        <v>0</v>
      </c>
      <c r="G39" s="254">
        <v>5115.265</v>
      </c>
      <c r="H39" s="254">
        <f t="shared" si="13"/>
        <v>22.269295627977932</v>
      </c>
      <c r="I39" s="254">
        <v>5238.03</v>
      </c>
      <c r="J39" s="254">
        <f t="shared" si="14"/>
        <v>22.803752802292205</v>
      </c>
      <c r="K39" s="254">
        <v>12616.74</v>
      </c>
      <c r="L39" s="254">
        <f t="shared" si="15"/>
        <v>54.926951569729866</v>
      </c>
      <c r="M39" s="254">
        <v>0</v>
      </c>
      <c r="N39" s="254">
        <f t="shared" si="16"/>
        <v>0</v>
      </c>
      <c r="O39" s="193">
        <v>22154.237</v>
      </c>
      <c r="P39" s="191">
        <f t="shared" si="17"/>
        <v>99.99999548619073</v>
      </c>
      <c r="Q39" s="191">
        <f t="shared" si="18"/>
        <v>0.0009999999999301679</v>
      </c>
    </row>
    <row r="40" spans="2:17" ht="15">
      <c r="B40" s="259" t="s">
        <v>55</v>
      </c>
      <c r="C40" s="253">
        <v>6195.102</v>
      </c>
      <c r="D40" s="256">
        <f t="shared" si="11"/>
        <v>4.161661866436123</v>
      </c>
      <c r="E40" s="256">
        <v>12390.368</v>
      </c>
      <c r="F40" s="256">
        <f t="shared" si="12"/>
        <v>8.323433902575038</v>
      </c>
      <c r="G40" s="256">
        <v>1282.223</v>
      </c>
      <c r="H40" s="256">
        <f t="shared" si="13"/>
        <v>0.8613544318345889</v>
      </c>
      <c r="I40" s="256">
        <v>59792.873</v>
      </c>
      <c r="J40" s="256">
        <f t="shared" si="14"/>
        <v>40.16684784992371</v>
      </c>
      <c r="K40" s="256">
        <v>49955.886</v>
      </c>
      <c r="L40" s="256">
        <f t="shared" si="15"/>
        <v>33.55868971491191</v>
      </c>
      <c r="M40" s="256">
        <v>19244.801</v>
      </c>
      <c r="N40" s="256">
        <f t="shared" si="16"/>
        <v>12.928012234318624</v>
      </c>
      <c r="O40" s="193">
        <v>22970.035</v>
      </c>
      <c r="P40" s="191">
        <f t="shared" si="17"/>
        <v>100</v>
      </c>
      <c r="Q40" s="191">
        <f t="shared" si="18"/>
        <v>0</v>
      </c>
    </row>
    <row r="41" spans="2:17" ht="15">
      <c r="B41" s="266" t="s">
        <v>140</v>
      </c>
      <c r="C41" s="267">
        <v>149493.689</v>
      </c>
      <c r="D41" s="268">
        <f t="shared" si="11"/>
        <v>13.513278253079475</v>
      </c>
      <c r="E41" s="268">
        <v>574326.831</v>
      </c>
      <c r="F41" s="268">
        <f t="shared" si="12"/>
        <v>51.91549106472548</v>
      </c>
      <c r="G41" s="268">
        <v>18087.95</v>
      </c>
      <c r="H41" s="268">
        <f t="shared" si="13"/>
        <v>1.6350355858687042</v>
      </c>
      <c r="I41" s="268">
        <v>142967.594</v>
      </c>
      <c r="J41" s="268">
        <f t="shared" si="14"/>
        <v>12.923360790804322</v>
      </c>
      <c r="K41" s="268">
        <v>221396.494</v>
      </c>
      <c r="L41" s="268">
        <f t="shared" si="15"/>
        <v>20.012834305522023</v>
      </c>
      <c r="M41" s="268">
        <v>0</v>
      </c>
      <c r="N41" s="268">
        <f t="shared" si="16"/>
        <v>0</v>
      </c>
      <c r="O41" s="193">
        <v>148861.253</v>
      </c>
      <c r="P41" s="191">
        <f t="shared" si="17"/>
        <v>99.99999999999997</v>
      </c>
      <c r="Q41" s="191">
        <f t="shared" si="18"/>
        <v>0</v>
      </c>
    </row>
    <row r="42" spans="2:17" ht="15">
      <c r="B42" s="270" t="s">
        <v>58</v>
      </c>
      <c r="C42" s="271">
        <v>119.456</v>
      </c>
      <c r="D42" s="272">
        <f>100*C42/O44</f>
        <v>0.43526652896732715</v>
      </c>
      <c r="E42" s="272">
        <v>0</v>
      </c>
      <c r="F42" s="272">
        <f>100*E42/O44</f>
        <v>0</v>
      </c>
      <c r="G42" s="272">
        <v>513.753</v>
      </c>
      <c r="H42" s="272">
        <f>100*G42/O44</f>
        <v>1.8719820273284826</v>
      </c>
      <c r="I42" s="272">
        <v>14224.051</v>
      </c>
      <c r="J42" s="272">
        <f>100*I42/O44</f>
        <v>51.82873448486671</v>
      </c>
      <c r="K42" s="272">
        <v>12034.832</v>
      </c>
      <c r="L42" s="272">
        <f>100*K42/O44</f>
        <v>43.85179104728867</v>
      </c>
      <c r="M42" s="272">
        <v>552.241</v>
      </c>
      <c r="N42" s="272">
        <f>100*M42/O44</f>
        <v>2.01222226780945</v>
      </c>
      <c r="O42" s="193">
        <v>1106272.558</v>
      </c>
      <c r="P42" s="191">
        <f t="shared" si="17"/>
        <v>100</v>
      </c>
      <c r="Q42" s="191">
        <f t="shared" si="18"/>
        <v>0</v>
      </c>
    </row>
    <row r="43" spans="2:17" ht="15">
      <c r="B43" s="266" t="s">
        <v>61</v>
      </c>
      <c r="C43" s="267">
        <v>0</v>
      </c>
      <c r="D43" s="268">
        <f>100*C43/O45</f>
        <v>0</v>
      </c>
      <c r="E43" s="268">
        <v>43210.384</v>
      </c>
      <c r="F43" s="269">
        <f>100*E43/O45</f>
        <v>68.45200237674138</v>
      </c>
      <c r="G43" s="268">
        <v>341.136</v>
      </c>
      <c r="H43" s="268">
        <f>100*G43/O45</f>
        <v>0.5404127462230388</v>
      </c>
      <c r="I43" s="268">
        <v>10065.964</v>
      </c>
      <c r="J43" s="268">
        <f>100*I43/O45</f>
        <v>15.946060364846405</v>
      </c>
      <c r="K43" s="268">
        <v>9507.6</v>
      </c>
      <c r="L43" s="268">
        <f>100*K43/O45</f>
        <v>15.061524512189163</v>
      </c>
      <c r="M43" s="268">
        <v>0</v>
      </c>
      <c r="N43" s="268">
        <f>100*M43/O45</f>
        <v>0</v>
      </c>
      <c r="O43" s="193" t="s">
        <v>30</v>
      </c>
      <c r="P43" s="191" t="e">
        <f>#REF!+#REF!+#REF!+#REF!+#REF!+#REF!</f>
        <v>#REF!</v>
      </c>
      <c r="Q43" s="191"/>
    </row>
    <row r="44" spans="3:17" ht="15"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5">
        <v>27444.334</v>
      </c>
      <c r="P44" s="191">
        <f>N42+L42+J42+H42+F42+D42</f>
        <v>99.99999635626064</v>
      </c>
      <c r="Q44" s="191">
        <f>O44-M42-K42-I42-G42-E42-C42</f>
        <v>0.0010000000009000587</v>
      </c>
    </row>
    <row r="45" spans="2:17" ht="12" thickBot="1">
      <c r="B45" s="197" t="s">
        <v>76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6">
        <v>63125.084</v>
      </c>
      <c r="P45" s="188">
        <f>N43+L43+J43+H43+F43+D43</f>
        <v>99.99999999999999</v>
      </c>
      <c r="Q45" s="191">
        <f>O45-M43-K43-I43-G43-E43-C43</f>
        <v>7.275957614183426E-12</v>
      </c>
    </row>
    <row r="46" spans="1:17" ht="12">
      <c r="A46" s="197"/>
      <c r="B46" s="162" t="s">
        <v>72</v>
      </c>
      <c r="C46" s="161"/>
      <c r="D46" s="161"/>
      <c r="P46" s="198"/>
      <c r="Q46" s="198"/>
    </row>
    <row r="47" ht="15">
      <c r="A47" s="197"/>
    </row>
    <row r="48" ht="15">
      <c r="C48" s="188" t="s">
        <v>141</v>
      </c>
    </row>
    <row r="50" ht="15">
      <c r="B50" s="188" t="s">
        <v>97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D20 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7">
      <selection activeCell="D21" sqref="D21"/>
    </sheetView>
  </sheetViews>
  <sheetFormatPr defaultColWidth="9.140625" defaultRowHeight="15"/>
  <cols>
    <col min="1" max="1" width="9.140625" style="27" customWidth="1"/>
    <col min="2" max="2" width="20.7109375" style="27" bestFit="1" customWidth="1"/>
    <col min="3" max="8" width="17.28125" style="27" customWidth="1"/>
    <col min="9" max="16384" width="9.140625" style="27" customWidth="1"/>
  </cols>
  <sheetData>
    <row r="1" ht="15.5">
      <c r="B1" s="56" t="s">
        <v>143</v>
      </c>
    </row>
    <row r="2" ht="12.5">
      <c r="B2" s="57" t="s">
        <v>73</v>
      </c>
    </row>
    <row r="4" spans="2:8" ht="34.5">
      <c r="B4" s="40"/>
      <c r="C4" s="30" t="s">
        <v>115</v>
      </c>
      <c r="D4" s="30" t="s">
        <v>88</v>
      </c>
      <c r="E4" s="30" t="s">
        <v>95</v>
      </c>
      <c r="F4" s="30" t="s">
        <v>90</v>
      </c>
      <c r="G4" s="30" t="s">
        <v>7</v>
      </c>
      <c r="H4" s="30" t="s">
        <v>96</v>
      </c>
    </row>
    <row r="5" spans="2:17" ht="15">
      <c r="B5" s="31" t="s">
        <v>81</v>
      </c>
      <c r="C5" s="71">
        <v>2.79283311925851</v>
      </c>
      <c r="D5" s="71">
        <v>31.655678460718757</v>
      </c>
      <c r="E5" s="71">
        <v>12.316989420866024</v>
      </c>
      <c r="F5" s="71">
        <v>20.323149366999647</v>
      </c>
      <c r="G5" s="71">
        <v>24.721899364704093</v>
      </c>
      <c r="H5" s="71">
        <v>8.189450238588652</v>
      </c>
      <c r="I5" s="100"/>
      <c r="J5" s="23"/>
      <c r="K5" s="23"/>
      <c r="L5" s="23"/>
      <c r="M5" s="23"/>
      <c r="N5" s="23"/>
      <c r="O5" s="23"/>
      <c r="P5" s="23"/>
      <c r="Q5" s="23"/>
    </row>
    <row r="6" spans="2:11" ht="15">
      <c r="B6" s="44" t="s">
        <v>22</v>
      </c>
      <c r="C6" s="72">
        <v>0.40985491393299367</v>
      </c>
      <c r="D6" s="72">
        <v>38.7111566270998</v>
      </c>
      <c r="E6" s="72">
        <v>32.2734875725475</v>
      </c>
      <c r="F6" s="73">
        <v>8.27396701479932</v>
      </c>
      <c r="G6" s="73">
        <v>20.153118693401982</v>
      </c>
      <c r="H6" s="72">
        <v>0.17841517821840075</v>
      </c>
      <c r="I6" s="100"/>
      <c r="J6" s="23"/>
      <c r="K6" s="23"/>
    </row>
    <row r="7" spans="2:11" ht="15">
      <c r="B7" s="41" t="s">
        <v>23</v>
      </c>
      <c r="C7" s="74">
        <v>4.172583478048194</v>
      </c>
      <c r="D7" s="74">
        <v>4.032696511746052</v>
      </c>
      <c r="E7" s="74">
        <v>0.8864684668451457</v>
      </c>
      <c r="F7" s="75">
        <v>36.069316311337815</v>
      </c>
      <c r="G7" s="75">
        <v>40.98889937773495</v>
      </c>
      <c r="H7" s="74">
        <v>13.850035854287837</v>
      </c>
      <c r="I7" s="100"/>
      <c r="J7" s="23"/>
      <c r="K7" s="23"/>
    </row>
    <row r="8" spans="2:11" ht="15">
      <c r="B8" s="41" t="s">
        <v>71</v>
      </c>
      <c r="C8" s="74">
        <v>8.875635673657767</v>
      </c>
      <c r="D8" s="74">
        <v>25.96503468426285</v>
      </c>
      <c r="E8" s="74">
        <v>0.6732277929924914</v>
      </c>
      <c r="F8" s="75">
        <v>31.61892819569151</v>
      </c>
      <c r="G8" s="75">
        <v>19.21343202921389</v>
      </c>
      <c r="H8" s="74">
        <v>13.653741624181498</v>
      </c>
      <c r="I8" s="100"/>
      <c r="J8" s="23"/>
      <c r="K8" s="23"/>
    </row>
    <row r="9" spans="2:11" ht="15">
      <c r="B9" s="41" t="s">
        <v>26</v>
      </c>
      <c r="C9" s="74">
        <v>0</v>
      </c>
      <c r="D9" s="74">
        <v>13.693525747357693</v>
      </c>
      <c r="E9" s="74">
        <v>4.0588714014731275</v>
      </c>
      <c r="F9" s="75">
        <v>23.901052928790957</v>
      </c>
      <c r="G9" s="75">
        <v>21.769104220402262</v>
      </c>
      <c r="H9" s="74">
        <v>36.57744625441464</v>
      </c>
      <c r="I9" s="100"/>
      <c r="J9" s="23"/>
      <c r="K9" s="23"/>
    </row>
    <row r="10" spans="2:11" ht="15">
      <c r="B10" s="41" t="s">
        <v>28</v>
      </c>
      <c r="C10" s="95">
        <v>0.5457559744506536</v>
      </c>
      <c r="D10" s="95">
        <v>37.49949114321639</v>
      </c>
      <c r="E10" s="95">
        <v>22.47387668199995</v>
      </c>
      <c r="F10" s="95">
        <v>14.036257699734838</v>
      </c>
      <c r="G10" s="95">
        <v>18.83588504316788</v>
      </c>
      <c r="H10" s="95">
        <v>6.608733457430271</v>
      </c>
      <c r="I10" s="100"/>
      <c r="J10" s="96"/>
      <c r="K10" s="23"/>
    </row>
    <row r="11" spans="2:11" ht="15">
      <c r="B11" s="41" t="s">
        <v>29</v>
      </c>
      <c r="C11" s="95">
        <v>0.10152164134297609</v>
      </c>
      <c r="D11" s="95">
        <v>5.9457655023278315</v>
      </c>
      <c r="E11" s="95">
        <v>0.6740634468666706</v>
      </c>
      <c r="F11" s="97">
        <v>41.97094230302601</v>
      </c>
      <c r="G11" s="97">
        <v>18.186059867301534</v>
      </c>
      <c r="H11" s="95">
        <v>33.12164723913498</v>
      </c>
      <c r="I11" s="100"/>
      <c r="J11" s="96"/>
      <c r="K11" s="23"/>
    </row>
    <row r="12" spans="2:11" ht="15">
      <c r="B12" s="41" t="s">
        <v>32</v>
      </c>
      <c r="C12" s="95">
        <v>11.6</v>
      </c>
      <c r="D12" s="95">
        <v>18.834755108170633</v>
      </c>
      <c r="E12" s="95">
        <v>42.98285256898623</v>
      </c>
      <c r="F12" s="97">
        <v>2.5824542003869513</v>
      </c>
      <c r="G12" s="97">
        <v>24.043462989778824</v>
      </c>
      <c r="H12" s="95">
        <v>0</v>
      </c>
      <c r="I12" s="100"/>
      <c r="J12" s="96"/>
      <c r="K12" s="23"/>
    </row>
    <row r="13" spans="2:11" ht="15">
      <c r="B13" s="41" t="s">
        <v>33</v>
      </c>
      <c r="C13" s="95">
        <v>0.07157943847993352</v>
      </c>
      <c r="D13" s="95">
        <v>10.301822633322807</v>
      </c>
      <c r="E13" s="95">
        <v>29.961573934647458</v>
      </c>
      <c r="F13" s="97">
        <v>23.396448614598643</v>
      </c>
      <c r="G13" s="97">
        <v>35.04420284597117</v>
      </c>
      <c r="H13" s="95">
        <v>1.2243725329799902</v>
      </c>
      <c r="I13" s="100"/>
      <c r="J13" s="96"/>
      <c r="K13" s="23"/>
    </row>
    <row r="14" spans="2:11" ht="15">
      <c r="B14" s="41" t="s">
        <v>34</v>
      </c>
      <c r="C14" s="95">
        <v>0.3187745543565363</v>
      </c>
      <c r="D14" s="95">
        <v>23.86553377919749</v>
      </c>
      <c r="E14" s="95">
        <v>16.870064574602807</v>
      </c>
      <c r="F14" s="97">
        <v>15.69755056815256</v>
      </c>
      <c r="G14" s="97">
        <v>43.24807652369061</v>
      </c>
      <c r="H14" s="95">
        <v>0</v>
      </c>
      <c r="I14" s="100"/>
      <c r="J14" s="96"/>
      <c r="K14" s="23"/>
    </row>
    <row r="15" spans="2:11" ht="15">
      <c r="B15" s="41" t="s">
        <v>35</v>
      </c>
      <c r="C15" s="95">
        <v>0.05362552600507699</v>
      </c>
      <c r="D15" s="95">
        <v>27.778391684841353</v>
      </c>
      <c r="E15" s="95">
        <v>11.127360444097368</v>
      </c>
      <c r="F15" s="97">
        <v>21.96724776621345</v>
      </c>
      <c r="G15" s="97">
        <v>35.87219105133504</v>
      </c>
      <c r="H15" s="95">
        <v>3.201183465807472</v>
      </c>
      <c r="I15" s="100"/>
      <c r="J15" s="96"/>
      <c r="K15" s="23"/>
    </row>
    <row r="16" spans="2:11" ht="15">
      <c r="B16" s="41" t="s">
        <v>36</v>
      </c>
      <c r="C16" s="95">
        <v>0.10505518184456317</v>
      </c>
      <c r="D16" s="95">
        <v>21.327480504155368</v>
      </c>
      <c r="E16" s="95">
        <v>4.6187852267066996</v>
      </c>
      <c r="F16" s="97">
        <v>45.9979738286427</v>
      </c>
      <c r="G16" s="97">
        <v>22.94626947537828</v>
      </c>
      <c r="H16" s="95">
        <v>5.0044357832723945</v>
      </c>
      <c r="I16" s="100"/>
      <c r="J16" s="96"/>
      <c r="K16" s="23"/>
    </row>
    <row r="17" spans="2:11" ht="15">
      <c r="B17" s="42" t="s">
        <v>37</v>
      </c>
      <c r="C17" s="97">
        <v>0</v>
      </c>
      <c r="D17" s="97">
        <v>51.97221120718096</v>
      </c>
      <c r="E17" s="95">
        <v>6.104070164498214</v>
      </c>
      <c r="F17" s="95">
        <v>20.515836722615532</v>
      </c>
      <c r="G17" s="95">
        <v>18.571172154162134</v>
      </c>
      <c r="H17" s="95">
        <v>2.836709673631491</v>
      </c>
      <c r="I17" s="100"/>
      <c r="J17" s="96"/>
      <c r="K17" s="23"/>
    </row>
    <row r="18" spans="2:11" ht="15">
      <c r="B18" s="41" t="s">
        <v>38</v>
      </c>
      <c r="C18" s="95">
        <v>0</v>
      </c>
      <c r="D18" s="95">
        <v>0</v>
      </c>
      <c r="E18" s="95">
        <v>30.12798791867754</v>
      </c>
      <c r="F18" s="97">
        <v>27.27202194988513</v>
      </c>
      <c r="G18" s="97">
        <v>42.59999013143733</v>
      </c>
      <c r="H18" s="95">
        <v>0</v>
      </c>
      <c r="I18" s="100"/>
      <c r="J18" s="96"/>
      <c r="K18" s="23"/>
    </row>
    <row r="19" spans="2:11" ht="15">
      <c r="B19" s="41" t="s">
        <v>39</v>
      </c>
      <c r="C19" s="95">
        <v>0.11702389025759627</v>
      </c>
      <c r="D19" s="95">
        <v>9.823773130918207</v>
      </c>
      <c r="E19" s="95">
        <v>4.787295995428685</v>
      </c>
      <c r="F19" s="97">
        <v>40.672279636217766</v>
      </c>
      <c r="G19" s="97">
        <v>13.49873614926602</v>
      </c>
      <c r="H19" s="95">
        <v>31.100889056499597</v>
      </c>
      <c r="I19" s="100"/>
      <c r="J19" s="96"/>
      <c r="K19" s="23"/>
    </row>
    <row r="20" spans="2:11" ht="15">
      <c r="B20" s="41" t="s">
        <v>40</v>
      </c>
      <c r="C20" s="95">
        <v>2.4</v>
      </c>
      <c r="D20" s="95">
        <v>12.165443671194643</v>
      </c>
      <c r="E20" s="95">
        <v>3.7653055786796563</v>
      </c>
      <c r="F20" s="97">
        <v>34.04655693361831</v>
      </c>
      <c r="G20" s="97">
        <v>18.261565339778542</v>
      </c>
      <c r="H20" s="95">
        <v>29.324163513988598</v>
      </c>
      <c r="I20" s="100"/>
      <c r="J20" s="96"/>
      <c r="K20" s="23"/>
    </row>
    <row r="21" spans="2:11" ht="15">
      <c r="B21" s="41" t="s">
        <v>41</v>
      </c>
      <c r="C21" s="95">
        <v>0.053670916766618046</v>
      </c>
      <c r="D21" s="95">
        <v>52.09350544324472</v>
      </c>
      <c r="E21" s="95">
        <v>27.354373611158422</v>
      </c>
      <c r="F21" s="97">
        <v>4.1998323524662915</v>
      </c>
      <c r="G21" s="97">
        <v>16.29861767636394</v>
      </c>
      <c r="H21" s="95">
        <v>0</v>
      </c>
      <c r="I21" s="100"/>
      <c r="J21" s="96"/>
      <c r="K21" s="23"/>
    </row>
    <row r="22" spans="2:11" ht="15">
      <c r="B22" s="41" t="s">
        <v>42</v>
      </c>
      <c r="C22" s="74">
        <v>0.9443213122932858</v>
      </c>
      <c r="D22" s="74">
        <v>50.72788693167127</v>
      </c>
      <c r="E22" s="74">
        <v>1.3298776721746095</v>
      </c>
      <c r="F22" s="75">
        <v>21.639414898819624</v>
      </c>
      <c r="G22" s="75">
        <v>17.479503994154573</v>
      </c>
      <c r="H22" s="74">
        <v>7.8789951908866325</v>
      </c>
      <c r="I22" s="100"/>
      <c r="J22" s="23"/>
      <c r="K22" s="23"/>
    </row>
    <row r="23" spans="2:11" ht="15">
      <c r="B23" s="41" t="s">
        <v>43</v>
      </c>
      <c r="C23" s="74">
        <v>0</v>
      </c>
      <c r="D23" s="74">
        <v>0</v>
      </c>
      <c r="E23" s="74">
        <v>14.668701346066545</v>
      </c>
      <c r="F23" s="75">
        <v>13.333881236707462</v>
      </c>
      <c r="G23" s="75">
        <v>71.99741741722599</v>
      </c>
      <c r="H23" s="74">
        <v>0</v>
      </c>
      <c r="I23" s="100"/>
      <c r="J23" s="23"/>
      <c r="K23" s="23"/>
    </row>
    <row r="24" spans="2:11" ht="15">
      <c r="B24" s="41" t="s">
        <v>44</v>
      </c>
      <c r="C24" s="74">
        <v>0.00370343906445389</v>
      </c>
      <c r="D24" s="74">
        <v>67.90126690446547</v>
      </c>
      <c r="E24" s="74">
        <v>0.3862387622015544</v>
      </c>
      <c r="F24" s="75">
        <v>5.9487724324234454</v>
      </c>
      <c r="G24" s="75">
        <v>22.75578376817874</v>
      </c>
      <c r="H24" s="74">
        <v>3.0042344371777285</v>
      </c>
      <c r="I24" s="100"/>
      <c r="J24" s="23"/>
      <c r="K24" s="23"/>
    </row>
    <row r="25" spans="2:11" ht="15">
      <c r="B25" s="41" t="s">
        <v>45</v>
      </c>
      <c r="C25" s="74">
        <v>0.2983274249392065</v>
      </c>
      <c r="D25" s="74">
        <v>21.298926502173135</v>
      </c>
      <c r="E25" s="74">
        <v>13.949664531973779</v>
      </c>
      <c r="F25" s="75">
        <v>29.51082059085342</v>
      </c>
      <c r="G25" s="75">
        <v>23.166764015913056</v>
      </c>
      <c r="H25" s="74">
        <v>11.775496934147398</v>
      </c>
      <c r="I25" s="100"/>
      <c r="J25" s="23"/>
      <c r="K25" s="23"/>
    </row>
    <row r="26" spans="2:11" ht="15">
      <c r="B26" s="41" t="s">
        <v>46</v>
      </c>
      <c r="C26" s="74">
        <v>24.643597838831223</v>
      </c>
      <c r="D26" s="74">
        <v>18.20465324182028</v>
      </c>
      <c r="E26" s="74">
        <v>2.92460009908144</v>
      </c>
      <c r="F26" s="75">
        <v>24.76476703857835</v>
      </c>
      <c r="G26" s="75">
        <v>12.226958760877068</v>
      </c>
      <c r="H26" s="74">
        <v>17.235422907621754</v>
      </c>
      <c r="I26" s="100"/>
      <c r="J26" s="23"/>
      <c r="K26" s="23"/>
    </row>
    <row r="27" spans="2:11" ht="15">
      <c r="B27" s="41" t="s">
        <v>47</v>
      </c>
      <c r="C27" s="74">
        <v>0</v>
      </c>
      <c r="D27" s="74">
        <v>9.776315211207422</v>
      </c>
      <c r="E27" s="74">
        <v>14.927214142884784</v>
      </c>
      <c r="F27" s="75">
        <v>36.29671489790026</v>
      </c>
      <c r="G27" s="75">
        <v>38.97121793245302</v>
      </c>
      <c r="H27" s="74">
        <v>0.028537815554517346</v>
      </c>
      <c r="I27" s="100"/>
      <c r="J27" s="23"/>
      <c r="K27" s="23"/>
    </row>
    <row r="28" spans="2:11" ht="15">
      <c r="B28" s="41" t="s">
        <v>48</v>
      </c>
      <c r="C28" s="74">
        <v>0.5606115919011244</v>
      </c>
      <c r="D28" s="74">
        <v>34.29279265184855</v>
      </c>
      <c r="E28" s="74">
        <v>3.4104980946887196</v>
      </c>
      <c r="F28" s="75">
        <v>38.22448427529462</v>
      </c>
      <c r="G28" s="75">
        <v>14.625056222141165</v>
      </c>
      <c r="H28" s="74">
        <v>8.886557164125819</v>
      </c>
      <c r="I28" s="100"/>
      <c r="J28" s="23"/>
      <c r="K28" s="23"/>
    </row>
    <row r="29" spans="2:11" ht="15">
      <c r="B29" s="41" t="s">
        <v>49</v>
      </c>
      <c r="C29" s="75">
        <v>0.005674746008346242</v>
      </c>
      <c r="D29" s="75">
        <v>9.847234412087404</v>
      </c>
      <c r="E29" s="74">
        <v>12.383937190450176</v>
      </c>
      <c r="F29" s="74">
        <v>41.6316048431151</v>
      </c>
      <c r="G29" s="74">
        <v>29.137208320727737</v>
      </c>
      <c r="H29" s="74">
        <v>6.994342714748601</v>
      </c>
      <c r="I29" s="100"/>
      <c r="J29" s="23"/>
      <c r="K29" s="23"/>
    </row>
    <row r="30" spans="2:11" ht="15">
      <c r="B30" s="41" t="s">
        <v>50</v>
      </c>
      <c r="C30" s="74">
        <v>1.959578985175688</v>
      </c>
      <c r="D30" s="74">
        <v>41.66015060715118</v>
      </c>
      <c r="E30" s="74">
        <v>0.2401886358001701</v>
      </c>
      <c r="F30" s="76">
        <v>22.814430703807616</v>
      </c>
      <c r="G30" s="75">
        <v>18.40262669595912</v>
      </c>
      <c r="H30" s="74">
        <v>14.923024372106223</v>
      </c>
      <c r="I30" s="100"/>
      <c r="J30" s="23"/>
      <c r="K30" s="23"/>
    </row>
    <row r="31" spans="2:11" ht="15">
      <c r="B31" s="41" t="s">
        <v>51</v>
      </c>
      <c r="C31" s="74">
        <v>0.1</v>
      </c>
      <c r="D31" s="74">
        <v>0.45278817751518996</v>
      </c>
      <c r="E31" s="74">
        <v>5.021097033076049</v>
      </c>
      <c r="F31" s="73">
        <v>30.937775414170304</v>
      </c>
      <c r="G31" s="75">
        <v>35.82921461886506</v>
      </c>
      <c r="H31" s="74">
        <v>27.693313230126254</v>
      </c>
      <c r="I31" s="100"/>
      <c r="J31" s="23"/>
      <c r="K31" s="23"/>
    </row>
    <row r="32" spans="2:11" ht="15">
      <c r="B32" s="47" t="s">
        <v>52</v>
      </c>
      <c r="C32" s="77">
        <v>0</v>
      </c>
      <c r="D32" s="77">
        <v>0.26411087491936497</v>
      </c>
      <c r="E32" s="77">
        <v>2.813765001152844</v>
      </c>
      <c r="F32" s="78">
        <v>12.681384183972805</v>
      </c>
      <c r="G32" s="78">
        <v>50.83964420939999</v>
      </c>
      <c r="H32" s="77">
        <v>33.401095730555</v>
      </c>
      <c r="I32" s="100"/>
      <c r="J32" s="23"/>
      <c r="K32" s="23"/>
    </row>
    <row r="33" spans="2:11" ht="15">
      <c r="B33" s="50" t="s">
        <v>65</v>
      </c>
      <c r="C33" s="79">
        <v>0</v>
      </c>
      <c r="D33" s="79">
        <v>0</v>
      </c>
      <c r="E33" s="79">
        <v>0.39395039979229696</v>
      </c>
      <c r="F33" s="80">
        <v>2.4615708913348198</v>
      </c>
      <c r="G33" s="80">
        <v>15.508520675635337</v>
      </c>
      <c r="H33" s="79">
        <v>81.63595803323754</v>
      </c>
      <c r="I33" s="100"/>
      <c r="J33" s="23"/>
      <c r="K33" s="23"/>
    </row>
    <row r="34" spans="2:11" ht="15">
      <c r="B34" s="53" t="s">
        <v>54</v>
      </c>
      <c r="C34" s="81">
        <v>0</v>
      </c>
      <c r="D34" s="81">
        <v>0.0352891651630795</v>
      </c>
      <c r="E34" s="81">
        <v>0.1196273560246739</v>
      </c>
      <c r="F34" s="82">
        <v>23.17845410188649</v>
      </c>
      <c r="G34" s="82">
        <v>73.82299291062058</v>
      </c>
      <c r="H34" s="81">
        <v>2.843636466305154</v>
      </c>
      <c r="I34" s="100"/>
      <c r="J34" s="23"/>
      <c r="K34" s="23"/>
    </row>
    <row r="35" spans="2:11" ht="15">
      <c r="B35" s="43" t="s">
        <v>66</v>
      </c>
      <c r="C35" s="83">
        <v>0.839986908937754</v>
      </c>
      <c r="D35" s="83">
        <v>0</v>
      </c>
      <c r="E35" s="83">
        <v>0.7829590672500282</v>
      </c>
      <c r="F35" s="76">
        <v>54.49174304429274</v>
      </c>
      <c r="G35" s="76">
        <v>43.88531097951948</v>
      </c>
      <c r="H35" s="83">
        <v>0</v>
      </c>
      <c r="I35" s="100"/>
      <c r="J35" s="23"/>
      <c r="K35" s="23"/>
    </row>
    <row r="36" spans="2:11" ht="15">
      <c r="B36" s="41" t="s">
        <v>70</v>
      </c>
      <c r="C36" s="74">
        <v>0.1329097726041639</v>
      </c>
      <c r="D36" s="74">
        <v>0.04674266610732409</v>
      </c>
      <c r="E36" s="74">
        <v>1.7109760498618214</v>
      </c>
      <c r="F36" s="75">
        <v>37.538817883696595</v>
      </c>
      <c r="G36" s="75">
        <v>53.44673776247738</v>
      </c>
      <c r="H36" s="74">
        <v>7.123811212852386</v>
      </c>
      <c r="I36" s="100"/>
      <c r="J36" s="23"/>
      <c r="K36" s="23"/>
    </row>
    <row r="37" spans="2:11" ht="15">
      <c r="B37" s="43" t="s">
        <v>56</v>
      </c>
      <c r="C37" s="83">
        <v>0</v>
      </c>
      <c r="D37" s="83">
        <v>0</v>
      </c>
      <c r="E37" s="83">
        <v>20.911203679414964</v>
      </c>
      <c r="F37" s="76">
        <v>23.955646560092937</v>
      </c>
      <c r="G37" s="76">
        <v>55.13314534584397</v>
      </c>
      <c r="H37" s="83">
        <v>0</v>
      </c>
      <c r="I37" s="100"/>
      <c r="J37" s="23"/>
      <c r="K37" s="23"/>
    </row>
    <row r="38" spans="2:11" ht="15">
      <c r="B38" s="43" t="s">
        <v>55</v>
      </c>
      <c r="C38" s="83">
        <v>7.13333078697204</v>
      </c>
      <c r="D38" s="83">
        <v>6.916544049418656</v>
      </c>
      <c r="E38" s="83">
        <v>0.7476085716437398</v>
      </c>
      <c r="F38" s="76">
        <v>38.8769905767422</v>
      </c>
      <c r="G38" s="76">
        <v>33.816624079025104</v>
      </c>
      <c r="H38" s="83">
        <v>12.508901936198258</v>
      </c>
      <c r="I38" s="100"/>
      <c r="J38" s="23"/>
      <c r="K38" s="23"/>
    </row>
    <row r="39" spans="2:11" ht="15">
      <c r="B39" s="53" t="s">
        <v>67</v>
      </c>
      <c r="C39" s="81">
        <v>4.58190197621101</v>
      </c>
      <c r="D39" s="81">
        <v>55.75979131420124</v>
      </c>
      <c r="E39" s="81">
        <v>1.9767306233579707</v>
      </c>
      <c r="F39" s="82">
        <v>15.020177895937389</v>
      </c>
      <c r="G39" s="82">
        <v>22.66139829400757</v>
      </c>
      <c r="H39" s="81">
        <v>0</v>
      </c>
      <c r="I39" s="100"/>
      <c r="J39" s="23"/>
      <c r="K39" s="23"/>
    </row>
    <row r="40" spans="2:11" ht="15">
      <c r="B40" s="44" t="s">
        <v>68</v>
      </c>
      <c r="C40" s="72">
        <v>3.2445368586207985</v>
      </c>
      <c r="D40" s="72">
        <v>2.255711333909734</v>
      </c>
      <c r="E40" s="72">
        <v>1.72752270737424</v>
      </c>
      <c r="F40" s="73">
        <v>64.41968881916135</v>
      </c>
      <c r="G40" s="73">
        <v>22.90334364403953</v>
      </c>
      <c r="H40" s="72">
        <v>5.449196636894355</v>
      </c>
      <c r="I40" s="100"/>
      <c r="J40" s="23"/>
      <c r="K40" s="23"/>
    </row>
    <row r="41" spans="2:11" ht="15">
      <c r="B41" s="51" t="s">
        <v>58</v>
      </c>
      <c r="C41" s="84">
        <v>0.46677540739621337</v>
      </c>
      <c r="D41" s="84">
        <v>0</v>
      </c>
      <c r="E41" s="84">
        <v>1.9647948847682908</v>
      </c>
      <c r="F41" s="85">
        <v>56.47794120272079</v>
      </c>
      <c r="G41" s="85">
        <v>39.229989467629814</v>
      </c>
      <c r="H41" s="84">
        <v>1.8604990374848727</v>
      </c>
      <c r="I41" s="100"/>
      <c r="J41" s="23"/>
      <c r="K41" s="23"/>
    </row>
    <row r="42" spans="2:11" ht="15">
      <c r="B42" s="41" t="s">
        <v>60</v>
      </c>
      <c r="C42" s="74">
        <v>3.36216591251472</v>
      </c>
      <c r="D42" s="74">
        <v>22.97512048501438</v>
      </c>
      <c r="E42" s="74">
        <v>4.366298426121318</v>
      </c>
      <c r="F42" s="75">
        <v>48.74195837093435</v>
      </c>
      <c r="G42" s="75">
        <v>11.854167699243092</v>
      </c>
      <c r="H42" s="74">
        <v>8.700289106172153</v>
      </c>
      <c r="I42" s="100"/>
      <c r="J42" s="23"/>
      <c r="K42" s="23"/>
    </row>
    <row r="43" spans="2:11" ht="15">
      <c r="B43" s="43" t="s">
        <v>69</v>
      </c>
      <c r="C43" s="83">
        <v>1</v>
      </c>
      <c r="D43" s="83">
        <v>48.019739088361476</v>
      </c>
      <c r="E43" s="83">
        <v>0.24380802782589522</v>
      </c>
      <c r="F43" s="76">
        <v>13.853580411936175</v>
      </c>
      <c r="G43" s="76">
        <v>23.01898328872292</v>
      </c>
      <c r="H43" s="83">
        <v>13.886457237040121</v>
      </c>
      <c r="I43" s="100"/>
      <c r="J43" s="23"/>
      <c r="K43" s="23"/>
    </row>
    <row r="44" spans="2:11" ht="15">
      <c r="B44" s="53" t="s">
        <v>61</v>
      </c>
      <c r="C44" s="81">
        <v>0.004409961336003215</v>
      </c>
      <c r="D44" s="81">
        <v>67.1033235113883</v>
      </c>
      <c r="E44" s="81">
        <v>0.6865970572361929</v>
      </c>
      <c r="F44" s="82">
        <v>16.543522171326558</v>
      </c>
      <c r="G44" s="82">
        <v>15.662147298712956</v>
      </c>
      <c r="H44" s="81">
        <v>0</v>
      </c>
      <c r="I44" s="100"/>
      <c r="J44" s="23"/>
      <c r="K44" s="23"/>
    </row>
    <row r="45" spans="2:8" ht="15">
      <c r="B45" s="22"/>
      <c r="C45" s="23"/>
      <c r="D45" s="23"/>
      <c r="E45" s="23"/>
      <c r="F45" s="6"/>
      <c r="G45" s="6"/>
      <c r="H45" s="23"/>
    </row>
    <row r="46" spans="1:11" ht="15">
      <c r="A46" s="1"/>
      <c r="B46" s="1" t="s">
        <v>76</v>
      </c>
      <c r="C46" s="1"/>
      <c r="D46" s="1"/>
      <c r="E46" s="1"/>
      <c r="F46" s="1"/>
      <c r="G46" s="1"/>
      <c r="H46" s="1"/>
      <c r="I46" s="52"/>
      <c r="J46" s="52"/>
      <c r="K46" s="52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2:3" ht="12">
      <c r="B48" s="48" t="s">
        <v>72</v>
      </c>
      <c r="C48" s="2"/>
    </row>
    <row r="50" spans="2:3" ht="15">
      <c r="B50" s="27" t="s">
        <v>97</v>
      </c>
      <c r="C50" s="27" t="s">
        <v>116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26.8515625" style="2" customWidth="1"/>
    <col min="3" max="5" width="14.8515625" style="2" customWidth="1"/>
    <col min="6" max="6" width="17.7109375" style="2" customWidth="1"/>
    <col min="7" max="7" width="14.8515625" style="2" customWidth="1"/>
    <col min="8" max="8" width="17.140625" style="2" customWidth="1"/>
    <col min="9" max="9" width="14.8515625" style="2" customWidth="1"/>
    <col min="10" max="10" width="13.00390625" style="2" customWidth="1"/>
    <col min="11" max="16384" width="9.140625" style="2" customWidth="1"/>
  </cols>
  <sheetData>
    <row r="1" ht="15.5">
      <c r="B1" s="55" t="s">
        <v>144</v>
      </c>
    </row>
    <row r="2" ht="12.5">
      <c r="B2" s="58" t="s">
        <v>74</v>
      </c>
    </row>
    <row r="4" spans="2:9" ht="34.5">
      <c r="B4" s="30"/>
      <c r="C4" s="30" t="s">
        <v>104</v>
      </c>
      <c r="D4" s="30" t="s">
        <v>105</v>
      </c>
      <c r="E4" s="30" t="s">
        <v>106</v>
      </c>
      <c r="F4" s="30" t="s">
        <v>107</v>
      </c>
      <c r="G4" s="30" t="s">
        <v>108</v>
      </c>
      <c r="H4" s="30" t="s">
        <v>109</v>
      </c>
      <c r="I4" s="30" t="s">
        <v>110</v>
      </c>
    </row>
    <row r="5" spans="2:16" ht="23" customHeight="1">
      <c r="B5" s="278" t="s">
        <v>99</v>
      </c>
      <c r="C5" s="279">
        <f>100*J36</f>
        <v>2.5558521981162485</v>
      </c>
      <c r="D5" s="279">
        <f>100*D41/J41</f>
        <v>75.64237017512042</v>
      </c>
      <c r="E5" s="279">
        <f>100*E41/J41</f>
        <v>0</v>
      </c>
      <c r="F5" s="279">
        <f>100*F41/J41</f>
        <v>18.590233676359674</v>
      </c>
      <c r="G5" s="279">
        <f>100*G41/J41</f>
        <v>5.767396148519907</v>
      </c>
      <c r="H5" s="279">
        <f>100*H41/J41</f>
        <v>0</v>
      </c>
      <c r="I5" s="279">
        <f>100*I41/J41</f>
        <v>0</v>
      </c>
      <c r="J5" s="277"/>
      <c r="K5" s="277"/>
      <c r="L5" s="277"/>
      <c r="M5" s="277"/>
      <c r="N5" s="277"/>
      <c r="O5" s="277"/>
      <c r="P5" s="277"/>
    </row>
    <row r="6" spans="2:16" ht="23" customHeight="1">
      <c r="B6" s="283" t="s">
        <v>88</v>
      </c>
      <c r="C6" s="280">
        <f>100*J31</f>
        <v>33.505792590135435</v>
      </c>
      <c r="D6" s="280">
        <f aca="true" t="shared" si="0" ref="D6:D11">100*D42/J42</f>
        <v>15.875587312465077</v>
      </c>
      <c r="E6" s="280">
        <f aca="true" t="shared" si="1" ref="E6:E11">100*E42/J42</f>
        <v>1.8514545934046405</v>
      </c>
      <c r="F6" s="280">
        <f aca="true" t="shared" si="2" ref="F6:F11">100*F42/J42</f>
        <v>11.318790763344284</v>
      </c>
      <c r="G6" s="280">
        <f aca="true" t="shared" si="3" ref="G6:G11">100*G42/J42</f>
        <v>12.262383001544533</v>
      </c>
      <c r="H6" s="280">
        <f aca="true" t="shared" si="4" ref="H6:H11">100*H42/J42</f>
        <v>55.48552384612528</v>
      </c>
      <c r="I6" s="280">
        <f aca="true" t="shared" si="5" ref="I6:I11">100*I42/J42</f>
        <v>3.206260483116196</v>
      </c>
      <c r="J6" s="277"/>
      <c r="K6" s="277"/>
      <c r="L6" s="277"/>
      <c r="M6" s="277"/>
      <c r="N6" s="277"/>
      <c r="O6" s="277"/>
      <c r="P6" s="277"/>
    </row>
    <row r="7" spans="2:16" ht="23" customHeight="1">
      <c r="B7" s="283" t="s">
        <v>98</v>
      </c>
      <c r="C7" s="280">
        <f>100*J34</f>
        <v>9.518905600515708</v>
      </c>
      <c r="D7" s="280">
        <f t="shared" si="0"/>
        <v>88.61163777098929</v>
      </c>
      <c r="E7" s="280">
        <f t="shared" si="1"/>
        <v>0</v>
      </c>
      <c r="F7" s="280">
        <f t="shared" si="2"/>
        <v>9.475790209127922</v>
      </c>
      <c r="G7" s="280">
        <f t="shared" si="3"/>
        <v>1.2938357280118227</v>
      </c>
      <c r="H7" s="280">
        <f t="shared" si="4"/>
        <v>0</v>
      </c>
      <c r="I7" s="280">
        <f t="shared" si="5"/>
        <v>0.618736291870959</v>
      </c>
      <c r="J7" s="277"/>
      <c r="K7" s="277"/>
      <c r="L7" s="277"/>
      <c r="M7" s="277"/>
      <c r="N7" s="277"/>
      <c r="O7" s="277"/>
      <c r="P7" s="277"/>
    </row>
    <row r="8" spans="2:16" ht="23" customHeight="1">
      <c r="B8" s="283" t="s">
        <v>90</v>
      </c>
      <c r="C8" s="280">
        <f>100*J33</f>
        <v>21.217874979526087</v>
      </c>
      <c r="D8" s="280">
        <f t="shared" si="0"/>
        <v>76.59785114375234</v>
      </c>
      <c r="E8" s="280">
        <f t="shared" si="1"/>
        <v>0</v>
      </c>
      <c r="F8" s="280">
        <f t="shared" si="2"/>
        <v>14.00532955356307</v>
      </c>
      <c r="G8" s="280">
        <f t="shared" si="3"/>
        <v>7.384337924151806</v>
      </c>
      <c r="H8" s="280">
        <f t="shared" si="4"/>
        <v>0</v>
      </c>
      <c r="I8" s="280">
        <f t="shared" si="5"/>
        <v>2.012481378532792</v>
      </c>
      <c r="J8" s="277"/>
      <c r="K8" s="277"/>
      <c r="L8" s="277"/>
      <c r="M8" s="277"/>
      <c r="N8" s="277"/>
      <c r="O8" s="277"/>
      <c r="P8" s="277"/>
    </row>
    <row r="9" spans="2:16" ht="23" customHeight="1">
      <c r="B9" s="284" t="s">
        <v>7</v>
      </c>
      <c r="C9" s="281">
        <f>100*J32</f>
        <v>24.563481979090533</v>
      </c>
      <c r="D9" s="281">
        <f t="shared" si="0"/>
        <v>77.80213425323127</v>
      </c>
      <c r="E9" s="281">
        <f t="shared" si="1"/>
        <v>0</v>
      </c>
      <c r="F9" s="281">
        <f t="shared" si="2"/>
        <v>22.19786574676873</v>
      </c>
      <c r="G9" s="281">
        <f t="shared" si="3"/>
        <v>0</v>
      </c>
      <c r="H9" s="281">
        <f t="shared" si="4"/>
        <v>0</v>
      </c>
      <c r="I9" s="281">
        <f t="shared" si="5"/>
        <v>0</v>
      </c>
      <c r="J9" s="277"/>
      <c r="K9" s="277"/>
      <c r="L9" s="277"/>
      <c r="M9" s="277"/>
      <c r="N9" s="277"/>
      <c r="O9" s="277"/>
      <c r="P9" s="277"/>
    </row>
    <row r="10" spans="2:16" ht="23" customHeight="1">
      <c r="B10" s="285" t="s">
        <v>96</v>
      </c>
      <c r="C10" s="281">
        <f>100*J35</f>
        <v>8.638092652615985</v>
      </c>
      <c r="D10" s="281">
        <f t="shared" si="0"/>
        <v>91.18744421681201</v>
      </c>
      <c r="E10" s="281">
        <f t="shared" si="1"/>
        <v>0</v>
      </c>
      <c r="F10" s="281">
        <f t="shared" si="2"/>
        <v>7.69041995298954</v>
      </c>
      <c r="G10" s="281">
        <f t="shared" si="3"/>
        <v>1.1221358301984448</v>
      </c>
      <c r="H10" s="281">
        <f t="shared" si="4"/>
        <v>0</v>
      </c>
      <c r="I10" s="281">
        <f t="shared" si="5"/>
        <v>0</v>
      </c>
      <c r="J10" s="277"/>
      <c r="K10" s="277"/>
      <c r="L10" s="277"/>
      <c r="M10" s="277"/>
      <c r="N10" s="277"/>
      <c r="O10" s="277"/>
      <c r="P10" s="277"/>
    </row>
    <row r="11" spans="2:16" ht="23" customHeight="1">
      <c r="B11" s="286" t="s">
        <v>31</v>
      </c>
      <c r="C11" s="282">
        <v>1</v>
      </c>
      <c r="D11" s="282">
        <f t="shared" si="0"/>
        <v>64.38819309968454</v>
      </c>
      <c r="E11" s="282">
        <f t="shared" si="1"/>
        <v>0.45478171540199275</v>
      </c>
      <c r="F11" s="282">
        <f t="shared" si="2"/>
        <v>14.466837664554461</v>
      </c>
      <c r="G11" s="282">
        <f t="shared" si="3"/>
        <v>5.950592766999168</v>
      </c>
      <c r="H11" s="282">
        <f t="shared" si="4"/>
        <v>13.629176650946963</v>
      </c>
      <c r="I11" s="282">
        <f t="shared" si="5"/>
        <v>1.110418111542063</v>
      </c>
      <c r="J11" s="277"/>
      <c r="K11" s="277"/>
      <c r="L11" s="277"/>
      <c r="M11" s="277"/>
      <c r="N11" s="277"/>
      <c r="O11" s="277"/>
      <c r="P11" s="277"/>
    </row>
    <row r="13" ht="12">
      <c r="B13" s="48" t="s">
        <v>78</v>
      </c>
    </row>
    <row r="15" spans="2:3" ht="15">
      <c r="B15" s="2" t="s">
        <v>91</v>
      </c>
      <c r="C15" s="2" t="s">
        <v>103</v>
      </c>
    </row>
    <row r="17" ht="12" thickBot="1"/>
    <row r="18" spans="5:10" ht="12" thickBot="1">
      <c r="E18" s="214" t="s">
        <v>127</v>
      </c>
      <c r="F18" s="215"/>
      <c r="G18" s="215" t="s">
        <v>127</v>
      </c>
      <c r="H18" s="215"/>
      <c r="I18" s="215" t="s">
        <v>129</v>
      </c>
      <c r="J18" s="216" t="s">
        <v>130</v>
      </c>
    </row>
    <row r="19" spans="5:10" ht="15">
      <c r="E19" s="211" t="s">
        <v>131</v>
      </c>
      <c r="F19" s="212"/>
      <c r="G19" s="212" t="s">
        <v>132</v>
      </c>
      <c r="H19" s="212"/>
      <c r="I19" s="212" t="s">
        <v>133</v>
      </c>
      <c r="J19" s="213"/>
    </row>
    <row r="20" spans="5:10" ht="15">
      <c r="E20" s="203" t="s">
        <v>134</v>
      </c>
      <c r="F20" s="201"/>
      <c r="G20" s="201" t="s">
        <v>135</v>
      </c>
      <c r="H20" s="201"/>
      <c r="I20" s="202">
        <v>10953861.229</v>
      </c>
      <c r="J20" s="209">
        <v>1</v>
      </c>
    </row>
    <row r="21" spans="5:10" ht="15">
      <c r="E21" s="203" t="s">
        <v>134</v>
      </c>
      <c r="F21" s="201"/>
      <c r="G21" s="201" t="s">
        <v>15</v>
      </c>
      <c r="H21" s="201"/>
      <c r="I21" s="202">
        <v>7052993.319</v>
      </c>
      <c r="J21" s="209">
        <v>0.6438819309055536</v>
      </c>
    </row>
    <row r="22" spans="5:10" ht="15">
      <c r="E22" s="203" t="s">
        <v>134</v>
      </c>
      <c r="F22" s="201"/>
      <c r="G22" s="201" t="s">
        <v>16</v>
      </c>
      <c r="H22" s="201"/>
      <c r="I22" s="202">
        <v>49816.158</v>
      </c>
      <c r="J22" s="209">
        <v>0.004547817154019927</v>
      </c>
    </row>
    <row r="23" spans="5:10" ht="15">
      <c r="E23" s="203" t="s">
        <v>134</v>
      </c>
      <c r="F23" s="201"/>
      <c r="G23" s="201" t="s">
        <v>17</v>
      </c>
      <c r="H23" s="201"/>
      <c r="I23" s="202">
        <v>1584677.322</v>
      </c>
      <c r="J23" s="209">
        <v>0.14466837664554458</v>
      </c>
    </row>
    <row r="24" spans="5:10" ht="15">
      <c r="E24" s="203" t="s">
        <v>134</v>
      </c>
      <c r="F24" s="201"/>
      <c r="G24" s="201" t="s">
        <v>18</v>
      </c>
      <c r="H24" s="201"/>
      <c r="I24" s="202">
        <v>651819.674</v>
      </c>
      <c r="J24" s="209">
        <v>0.05950592766999166</v>
      </c>
    </row>
    <row r="25" spans="5:10" ht="15">
      <c r="E25" s="203" t="s">
        <v>134</v>
      </c>
      <c r="F25" s="201"/>
      <c r="G25" s="201" t="s">
        <v>136</v>
      </c>
      <c r="H25" s="201"/>
      <c r="I25" s="202">
        <v>1492921.097</v>
      </c>
      <c r="J25" s="209">
        <v>0.13629176650946964</v>
      </c>
    </row>
    <row r="26" spans="5:10" ht="12" thickBot="1">
      <c r="E26" s="206" t="s">
        <v>134</v>
      </c>
      <c r="F26" s="207"/>
      <c r="G26" s="207" t="s">
        <v>137</v>
      </c>
      <c r="H26" s="207"/>
      <c r="I26" s="208">
        <v>121633.659</v>
      </c>
      <c r="J26" s="210">
        <v>0.011104181115420629</v>
      </c>
    </row>
    <row r="28" ht="12" thickBot="1"/>
    <row r="29" spans="5:10" ht="12" thickBot="1">
      <c r="E29" s="218" t="s">
        <v>102</v>
      </c>
      <c r="F29" s="219"/>
      <c r="G29" s="219"/>
      <c r="H29" s="219"/>
      <c r="I29" s="219"/>
      <c r="J29" s="216" t="s">
        <v>119</v>
      </c>
    </row>
    <row r="30" spans="5:10" ht="15">
      <c r="E30" s="211"/>
      <c r="F30" s="212" t="s">
        <v>118</v>
      </c>
      <c r="G30" s="212"/>
      <c r="H30" s="212"/>
      <c r="I30" s="212"/>
      <c r="J30" s="213"/>
    </row>
    <row r="31" spans="5:10" ht="15">
      <c r="E31" s="203" t="s">
        <v>88</v>
      </c>
      <c r="F31" s="201" t="s">
        <v>88</v>
      </c>
      <c r="G31" s="201"/>
      <c r="H31" s="201"/>
      <c r="I31" s="202">
        <v>3670178.024</v>
      </c>
      <c r="J31" s="205">
        <v>0.33505792590135436</v>
      </c>
    </row>
    <row r="32" spans="5:10" ht="15">
      <c r="E32" s="203" t="s">
        <v>7</v>
      </c>
      <c r="F32" s="201" t="s">
        <v>7</v>
      </c>
      <c r="G32" s="201"/>
      <c r="H32" s="201"/>
      <c r="I32" s="202">
        <v>2690649.729</v>
      </c>
      <c r="J32" s="205">
        <v>0.24563481979090532</v>
      </c>
    </row>
    <row r="33" spans="5:10" ht="15">
      <c r="E33" s="203" t="s">
        <v>90</v>
      </c>
      <c r="F33" s="201" t="s">
        <v>90</v>
      </c>
      <c r="G33" s="201"/>
      <c r="H33" s="201"/>
      <c r="I33" s="202">
        <v>2324176.581</v>
      </c>
      <c r="J33" s="205">
        <v>0.21217874979526086</v>
      </c>
    </row>
    <row r="34" spans="5:10" ht="15">
      <c r="E34" s="203" t="s">
        <v>95</v>
      </c>
      <c r="F34" s="201" t="s">
        <v>95</v>
      </c>
      <c r="G34" s="201"/>
      <c r="H34" s="201"/>
      <c r="I34" s="202">
        <v>1042687.71</v>
      </c>
      <c r="J34" s="205">
        <v>0.09518905600515709</v>
      </c>
    </row>
    <row r="35" spans="5:10" ht="15">
      <c r="E35" s="203" t="s">
        <v>96</v>
      </c>
      <c r="F35" s="201" t="s">
        <v>96</v>
      </c>
      <c r="G35" s="201"/>
      <c r="H35" s="201"/>
      <c r="I35" s="202">
        <v>946204.682</v>
      </c>
      <c r="J35" s="205">
        <v>0.08638092652615985</v>
      </c>
    </row>
    <row r="36" spans="5:10" ht="12" thickBot="1">
      <c r="E36" s="220" t="s">
        <v>89</v>
      </c>
      <c r="F36" s="221" t="s">
        <v>89</v>
      </c>
      <c r="G36" s="221"/>
      <c r="H36" s="221"/>
      <c r="I36" s="222">
        <v>279964.503</v>
      </c>
      <c r="J36" s="223">
        <v>0.025558521981162485</v>
      </c>
    </row>
    <row r="37" spans="5:10" ht="12" thickBot="1">
      <c r="E37" s="218"/>
      <c r="F37" s="219" t="s">
        <v>31</v>
      </c>
      <c r="G37" s="219"/>
      <c r="H37" s="219"/>
      <c r="I37" s="224">
        <v>10953861.229</v>
      </c>
      <c r="J37" s="225">
        <f>SUM(J31:J36)</f>
        <v>0.9999999999999999</v>
      </c>
    </row>
    <row r="39" ht="12" thickBot="1"/>
    <row r="40" spans="1:10" ht="12" thickBot="1">
      <c r="A40" s="218"/>
      <c r="B40" s="219"/>
      <c r="C40" s="215" t="s">
        <v>63</v>
      </c>
      <c r="D40" s="219" t="s">
        <v>15</v>
      </c>
      <c r="E40" s="219" t="s">
        <v>16</v>
      </c>
      <c r="F40" s="219" t="s">
        <v>17</v>
      </c>
      <c r="G40" s="219" t="s">
        <v>18</v>
      </c>
      <c r="H40" s="219" t="s">
        <v>19</v>
      </c>
      <c r="I40" s="219" t="s">
        <v>20</v>
      </c>
      <c r="J40" s="232"/>
    </row>
    <row r="41" spans="1:10" ht="15">
      <c r="A41" s="211" t="s">
        <v>81</v>
      </c>
      <c r="B41" s="212" t="s">
        <v>88</v>
      </c>
      <c r="C41" s="230" t="s">
        <v>64</v>
      </c>
      <c r="D41" s="233">
        <v>2776209.647</v>
      </c>
      <c r="E41" s="233">
        <v>0</v>
      </c>
      <c r="F41" s="233">
        <v>682294.671</v>
      </c>
      <c r="G41" s="233">
        <v>211673.706</v>
      </c>
      <c r="H41" s="233">
        <v>0</v>
      </c>
      <c r="I41" s="233">
        <v>0</v>
      </c>
      <c r="J41" s="231">
        <f>I41+H41+G41+F41+E41+D41</f>
        <v>3670178.0239999997</v>
      </c>
    </row>
    <row r="42" spans="1:10" ht="15">
      <c r="A42" s="203"/>
      <c r="B42" s="201" t="s">
        <v>7</v>
      </c>
      <c r="C42" s="200" t="s">
        <v>64</v>
      </c>
      <c r="D42" s="202">
        <v>427156.447</v>
      </c>
      <c r="E42" s="202">
        <v>49816.158</v>
      </c>
      <c r="F42" s="202">
        <v>304549.013</v>
      </c>
      <c r="G42" s="202">
        <v>329937.775</v>
      </c>
      <c r="H42" s="202">
        <v>1492921.097</v>
      </c>
      <c r="I42" s="202">
        <v>86269.239</v>
      </c>
      <c r="J42" s="226">
        <f aca="true" t="shared" si="6" ref="J42:J46">I42+H42+G42+F42+E42+D42</f>
        <v>2690649.729</v>
      </c>
    </row>
    <row r="43" spans="1:10" ht="15">
      <c r="A43" s="203"/>
      <c r="B43" s="201" t="s">
        <v>90</v>
      </c>
      <c r="C43" s="200" t="s">
        <v>64</v>
      </c>
      <c r="D43" s="202">
        <v>2059490.934</v>
      </c>
      <c r="E43" s="202">
        <v>0</v>
      </c>
      <c r="F43" s="202">
        <v>220234.097</v>
      </c>
      <c r="G43" s="202">
        <v>30071.027</v>
      </c>
      <c r="H43" s="202">
        <v>0</v>
      </c>
      <c r="I43" s="202">
        <v>14380.524</v>
      </c>
      <c r="J43" s="226">
        <f t="shared" si="6"/>
        <v>2324176.582</v>
      </c>
    </row>
    <row r="44" spans="1:10" ht="15">
      <c r="A44" s="203"/>
      <c r="B44" s="201" t="s">
        <v>98</v>
      </c>
      <c r="C44" s="200" t="s">
        <v>64</v>
      </c>
      <c r="D44" s="202">
        <v>798676.38</v>
      </c>
      <c r="E44" s="202">
        <v>0</v>
      </c>
      <c r="F44" s="202">
        <v>146031.85</v>
      </c>
      <c r="G44" s="202">
        <v>76995.584</v>
      </c>
      <c r="H44" s="202">
        <v>0</v>
      </c>
      <c r="I44" s="202">
        <v>20983.896</v>
      </c>
      <c r="J44" s="226">
        <f t="shared" si="6"/>
        <v>1042687.71</v>
      </c>
    </row>
    <row r="45" spans="1:10" ht="15">
      <c r="A45" s="203"/>
      <c r="B45" s="201" t="s">
        <v>96</v>
      </c>
      <c r="C45" s="200" t="s">
        <v>64</v>
      </c>
      <c r="D45" s="202">
        <v>736167.437</v>
      </c>
      <c r="E45" s="202">
        <v>0</v>
      </c>
      <c r="F45" s="202">
        <v>210037.245</v>
      </c>
      <c r="G45" s="202">
        <v>0</v>
      </c>
      <c r="H45" s="202">
        <v>0</v>
      </c>
      <c r="I45" s="202">
        <v>0</v>
      </c>
      <c r="J45" s="226">
        <f t="shared" si="6"/>
        <v>946204.682</v>
      </c>
    </row>
    <row r="46" spans="1:10" ht="12" thickBot="1">
      <c r="A46" s="220"/>
      <c r="B46" s="221" t="s">
        <v>99</v>
      </c>
      <c r="C46" s="227" t="s">
        <v>64</v>
      </c>
      <c r="D46" s="222">
        <v>255292.475</v>
      </c>
      <c r="E46" s="222">
        <v>0</v>
      </c>
      <c r="F46" s="222">
        <v>21530.446</v>
      </c>
      <c r="G46" s="222">
        <v>3141.582</v>
      </c>
      <c r="H46" s="222">
        <v>0</v>
      </c>
      <c r="I46" s="222">
        <v>0</v>
      </c>
      <c r="J46" s="228">
        <f t="shared" si="6"/>
        <v>279964.503</v>
      </c>
    </row>
    <row r="47" spans="1:10" ht="12" thickBot="1">
      <c r="A47" s="218"/>
      <c r="B47" s="219" t="s">
        <v>117</v>
      </c>
      <c r="C47" s="215"/>
      <c r="D47" s="224">
        <f>SUM(D41:D46)</f>
        <v>7052993.319999999</v>
      </c>
      <c r="E47" s="224">
        <f aca="true" t="shared" si="7" ref="E47:I47">SUM(E41:E46)</f>
        <v>49816.158</v>
      </c>
      <c r="F47" s="224">
        <f t="shared" si="7"/>
        <v>1584677.3220000002</v>
      </c>
      <c r="G47" s="224">
        <f t="shared" si="7"/>
        <v>651819.6740000001</v>
      </c>
      <c r="H47" s="224">
        <f t="shared" si="7"/>
        <v>1492921.097</v>
      </c>
      <c r="I47" s="224">
        <f t="shared" si="7"/>
        <v>121633.65900000001</v>
      </c>
      <c r="J47" s="229">
        <v>10953861.229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7 C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workbookViewId="0" topLeftCell="A1">
      <selection activeCell="F24" sqref="F24"/>
    </sheetView>
  </sheetViews>
  <sheetFormatPr defaultColWidth="9.140625" defaultRowHeight="15"/>
  <cols>
    <col min="1" max="1" width="9.140625" style="2" customWidth="1"/>
    <col min="2" max="2" width="21.140625" style="2" customWidth="1"/>
    <col min="3" max="9" width="14.8515625" style="2" customWidth="1"/>
    <col min="10" max="16384" width="9.140625" style="2" customWidth="1"/>
  </cols>
  <sheetData>
    <row r="1" ht="15.5">
      <c r="B1" s="55" t="s">
        <v>83</v>
      </c>
    </row>
    <row r="2" ht="12.5">
      <c r="B2" s="58" t="s">
        <v>74</v>
      </c>
    </row>
    <row r="4" spans="2:9" ht="34.5">
      <c r="B4" s="30"/>
      <c r="C4" s="30" t="s">
        <v>104</v>
      </c>
      <c r="D4" s="30" t="s">
        <v>105</v>
      </c>
      <c r="E4" s="30" t="s">
        <v>106</v>
      </c>
      <c r="F4" s="30" t="s">
        <v>107</v>
      </c>
      <c r="G4" s="30" t="s">
        <v>108</v>
      </c>
      <c r="H4" s="30" t="s">
        <v>109</v>
      </c>
      <c r="I4" s="30" t="s">
        <v>110</v>
      </c>
    </row>
    <row r="5" spans="2:10" ht="15">
      <c r="B5" s="34" t="s">
        <v>99</v>
      </c>
      <c r="C5" s="86">
        <v>2.884102836172135</v>
      </c>
      <c r="D5" s="86">
        <v>91.01036107994366</v>
      </c>
      <c r="E5" s="86">
        <v>0</v>
      </c>
      <c r="F5" s="86">
        <v>7.8453868294022095</v>
      </c>
      <c r="G5" s="86">
        <v>1.144252429871197</v>
      </c>
      <c r="H5" s="86"/>
      <c r="I5" s="86">
        <v>0</v>
      </c>
      <c r="J5" s="12"/>
    </row>
    <row r="6" spans="2:10" ht="15">
      <c r="B6" s="36" t="s">
        <v>88</v>
      </c>
      <c r="C6" s="75">
        <v>32.015171948435075</v>
      </c>
      <c r="D6" s="75">
        <v>74.60443914076407</v>
      </c>
      <c r="E6" s="75">
        <v>0</v>
      </c>
      <c r="F6" s="75">
        <v>19.323122995124503</v>
      </c>
      <c r="G6" s="75">
        <v>6.072437864111416</v>
      </c>
      <c r="H6" s="75"/>
      <c r="I6" s="75">
        <v>0</v>
      </c>
      <c r="J6" s="12"/>
    </row>
    <row r="7" spans="2:10" ht="15">
      <c r="B7" s="36" t="s">
        <v>98</v>
      </c>
      <c r="C7" s="75">
        <v>12.52862253736059</v>
      </c>
      <c r="D7" s="75">
        <v>78.22943057848735</v>
      </c>
      <c r="E7" s="75">
        <v>0</v>
      </c>
      <c r="F7" s="75">
        <v>14.612694227092012</v>
      </c>
      <c r="G7" s="75">
        <v>6.482062980039895</v>
      </c>
      <c r="H7" s="75"/>
      <c r="I7" s="75">
        <v>0.675812292468894</v>
      </c>
      <c r="J7" s="12"/>
    </row>
    <row r="8" spans="2:10" ht="15">
      <c r="B8" s="36" t="s">
        <v>90</v>
      </c>
      <c r="C8" s="75">
        <v>19.167290032283624</v>
      </c>
      <c r="D8" s="75">
        <v>87.85771654229062</v>
      </c>
      <c r="E8" s="75">
        <v>0</v>
      </c>
      <c r="F8" s="75">
        <v>10.267508551033783</v>
      </c>
      <c r="G8" s="75">
        <v>1.1666122196503754</v>
      </c>
      <c r="H8" s="75"/>
      <c r="I8" s="75">
        <v>0.708162687025215</v>
      </c>
      <c r="J8" s="12"/>
    </row>
    <row r="9" spans="2:10" ht="15">
      <c r="B9" s="36" t="s">
        <v>7</v>
      </c>
      <c r="C9" s="75">
        <v>25.07853823489188</v>
      </c>
      <c r="D9" s="75">
        <v>13.108178561885902</v>
      </c>
      <c r="E9" s="75">
        <v>1.5480258269951974</v>
      </c>
      <c r="F9" s="75">
        <v>11.973562554093544</v>
      </c>
      <c r="G9" s="75">
        <v>12.47840691341385</v>
      </c>
      <c r="H9" s="75">
        <v>57.90192235005732</v>
      </c>
      <c r="I9" s="75">
        <v>2.9899037935541823</v>
      </c>
      <c r="J9" s="12"/>
    </row>
    <row r="10" spans="2:10" ht="15">
      <c r="B10" s="46" t="s">
        <v>96</v>
      </c>
      <c r="C10" s="87">
        <v>8.326274401073324</v>
      </c>
      <c r="D10" s="87">
        <v>76.9879900554474</v>
      </c>
      <c r="E10" s="87">
        <v>0</v>
      </c>
      <c r="F10" s="87">
        <v>23.012009944552606</v>
      </c>
      <c r="G10" s="87">
        <v>0</v>
      </c>
      <c r="H10" s="87"/>
      <c r="I10" s="87">
        <v>0</v>
      </c>
      <c r="J10" s="12"/>
    </row>
    <row r="11" spans="2:9" ht="15">
      <c r="B11" s="45" t="s">
        <v>31</v>
      </c>
      <c r="C11" s="88">
        <v>100</v>
      </c>
      <c r="D11" s="88">
        <v>62.848156173334125</v>
      </c>
      <c r="E11" s="88">
        <v>0.38822224890899176</v>
      </c>
      <c r="F11" s="88">
        <v>15.130210068678787</v>
      </c>
      <c r="G11" s="88">
        <v>6.142226040421551</v>
      </c>
      <c r="H11" s="88">
        <v>14.520955735296532</v>
      </c>
      <c r="I11" s="88">
        <v>0.9702297333600153</v>
      </c>
    </row>
    <row r="13" ht="12">
      <c r="B13" s="48" t="s">
        <v>78</v>
      </c>
    </row>
    <row r="15" spans="2:3" ht="15">
      <c r="B15" s="2" t="s">
        <v>91</v>
      </c>
      <c r="C15" s="2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KATRANTZI Ioanna (ESTAT)</dc:creator>
  <cp:keywords/>
  <dc:description/>
  <cp:lastModifiedBy>ROSS Wendy (ESTAT)</cp:lastModifiedBy>
  <dcterms:created xsi:type="dcterms:W3CDTF">2018-03-14T14:53:10Z</dcterms:created>
  <dcterms:modified xsi:type="dcterms:W3CDTF">2023-06-12T14:39:00Z</dcterms:modified>
  <cp:category/>
  <cp:version/>
  <cp:contentType/>
  <cp:contentStatus/>
</cp:coreProperties>
</file>