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/>
  <bookViews>
    <workbookView xWindow="65416" yWindow="65416" windowWidth="29040" windowHeight="15720" tabRatio="667" activeTab="2"/>
  </bookViews>
  <sheets>
    <sheet name="Figure1" sheetId="15" r:id="rId1"/>
    <sheet name="Figure 2" sheetId="2" r:id="rId2"/>
    <sheet name="Figure 3" sheetId="24" r:id="rId3"/>
    <sheet name="Figure 4" sheetId="17" r:id="rId4"/>
    <sheet name="Figure 5" sheetId="13" r:id="rId5"/>
    <sheet name="Figure 6" sheetId="14" r:id="rId6"/>
    <sheet name="Figure 7" sheetId="6" r:id="rId7"/>
    <sheet name="Figure 8" sheetId="22" r:id="rId8"/>
    <sheet name="Figure 9" sheetId="18" r:id="rId9"/>
    <sheet name="Figure 10" sheetId="23" r:id="rId10"/>
  </sheets>
  <definedNames>
    <definedName name="_xlnm.Print_Area" localSheetId="9">'Figure 10'!$A$3:$R$75</definedName>
    <definedName name="_xlnm.Print_Area" localSheetId="1">'Figure 2'!$B$3:$S$78</definedName>
    <definedName name="_xlnm.Print_Area" localSheetId="2">'Figure 3'!$B$3:$T$72</definedName>
    <definedName name="_xlnm.Print_Area" localSheetId="3">'Figure 4'!$B$3:$S$76</definedName>
    <definedName name="_xlnm.Print_Area" localSheetId="4">'Figure 5'!$A$1:$I$54</definedName>
    <definedName name="_xlnm.Print_Area" localSheetId="5">'Figure 6'!$A$1:$G$41</definedName>
    <definedName name="_xlnm.Print_Area" localSheetId="6">'Figure 7'!$A$47:$G$58</definedName>
    <definedName name="_xlnm.Print_Area" localSheetId="7">'Figure 8'!$A$1:$P$2</definedName>
    <definedName name="_xlnm.Print_Area" localSheetId="8">'Figure 9'!$B$3:$T$35</definedName>
    <definedName name="_xlnm.Print_Area" localSheetId="0">'Figure1'!$B$2:$Q$3</definedName>
  </definedNames>
  <calcPr calcId="191029"/>
</workbook>
</file>

<file path=xl/sharedStrings.xml><?xml version="1.0" encoding="utf-8"?>
<sst xmlns="http://schemas.openxmlformats.org/spreadsheetml/2006/main" count="302" uniqueCount="101">
  <si>
    <t>Other seaborne transport</t>
  </si>
  <si>
    <t>EU27</t>
  </si>
  <si>
    <t>Atlantic Ocean</t>
  </si>
  <si>
    <t>Baltic Sea</t>
  </si>
  <si>
    <t>Black Sea</t>
  </si>
  <si>
    <t>North Sea</t>
  </si>
  <si>
    <t>Total</t>
  </si>
  <si>
    <t>Mediterranean Sea</t>
  </si>
  <si>
    <t>:</t>
  </si>
  <si>
    <t>Inwards</t>
  </si>
  <si>
    <t>Outwards</t>
  </si>
  <si>
    <t>Liquid bulk</t>
  </si>
  <si>
    <t>Dry bulk</t>
  </si>
  <si>
    <t>Containers</t>
  </si>
  <si>
    <t>Roll-on/Roll-off units</t>
  </si>
  <si>
    <t>Other cargo</t>
  </si>
  <si>
    <t>Sum:</t>
  </si>
  <si>
    <t>Roll-on/roll-off units</t>
  </si>
  <si>
    <t>Ro-Ro units</t>
  </si>
  <si>
    <t>Others (¹)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</si>
  <si>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</si>
  <si>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</si>
  <si>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</si>
  <si>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</si>
  <si>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</si>
  <si>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</si>
  <si>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</si>
  <si>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</si>
  <si>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</si>
  <si>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</si>
  <si>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</si>
  <si>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</si>
  <si>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</si>
  <si>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</si>
  <si>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</si>
  <si>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</si>
  <si>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</si>
  <si>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</si>
  <si>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</si>
  <si>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</si>
  <si>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</si>
  <si>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Norway</t>
  </si>
  <si>
    <t xml:space="preserve">Romania </t>
  </si>
  <si>
    <t>France</t>
  </si>
  <si>
    <t>(million tonnes)</t>
  </si>
  <si>
    <t>Note: Czechia, Luxembourg, Hungary, Austria, Slovakia and the EFTA countries Liechtenstein and Switzerland have no maritime ports.</t>
  </si>
  <si>
    <t>Montenegro</t>
  </si>
  <si>
    <t>TOTAL</t>
  </si>
  <si>
    <t>Loaded</t>
  </si>
  <si>
    <t>Empty</t>
  </si>
  <si>
    <t>Short sea shipping</t>
  </si>
  <si>
    <t>EU</t>
  </si>
  <si>
    <t>(%, based on tonnes)</t>
  </si>
  <si>
    <t>France (¹)</t>
  </si>
  <si>
    <t>Note: Czechia, Luxembourg, Hungary, Austria, Slovakia and the EFTA countries Liechtenstein and Switzerland have no maritime ports. Countries are ranked based on the share of liquid bulk.</t>
  </si>
  <si>
    <t>(million TEUs)</t>
  </si>
  <si>
    <t>Montenegro (⁴)</t>
  </si>
  <si>
    <t>(%, based on TEUs)</t>
  </si>
  <si>
    <t>Montenegro (³)</t>
  </si>
  <si>
    <t>Türkiye</t>
  </si>
  <si>
    <t>(¹) Non-identified ports of Denmark, Germany, Spain, France, Sweden, the United Kingdom, Israel, Morocco, Russia, Türkiye and Egypt; river ports of EU countries (see methodological notes).</t>
  </si>
  <si>
    <t>Figure7: Short sea shipping of freight by type of cargo for each sea region of partner ports, EU, 2021</t>
  </si>
  <si>
    <t>Netherlands (¹)(²)</t>
  </si>
  <si>
    <t>Figure 1: Gross weight of seaborne freight transported to/from main ports by type of shipping, EU, 2008-2022</t>
  </si>
  <si>
    <r>
      <t>Source:</t>
    </r>
    <r>
      <rPr>
        <sz val="10"/>
        <rFont val="Arial"/>
        <family val="2"/>
      </rPr>
      <t xml:space="preserve"> Eurostat (online data code: mar_sg_am_cw)</t>
    </r>
  </si>
  <si>
    <r>
      <t>Source:</t>
    </r>
    <r>
      <rPr>
        <sz val="10"/>
        <rFont val="Arial"/>
        <family val="2"/>
      </rPr>
      <t xml:space="preserve"> Eurostat (online data code: mar_sg_am_cwd)</t>
    </r>
  </si>
  <si>
    <r>
      <t>Source:</t>
    </r>
    <r>
      <rPr>
        <sz val="10"/>
        <rFont val="Arial"/>
        <family val="2"/>
      </rPr>
      <t xml:space="preserve"> Eurostat (online data code: mar_sg_am_cws)</t>
    </r>
  </si>
  <si>
    <r>
      <t>Source:</t>
    </r>
    <r>
      <rPr>
        <sz val="10"/>
        <rFont val="Arial"/>
        <family val="2"/>
      </rPr>
      <t xml:space="preserve"> Eurostat (online data code: mar_sg_am_cwk)</t>
    </r>
  </si>
  <si>
    <r>
      <t>Source:</t>
    </r>
    <r>
      <rPr>
        <sz val="10"/>
        <rFont val="Arial"/>
        <family val="2"/>
      </rPr>
      <t xml:space="preserve"> Eurostat (online data code: mar_sg_am_ewx)</t>
    </r>
  </si>
  <si>
    <r>
      <t>Source:</t>
    </r>
    <r>
      <rPr>
        <sz val="10"/>
        <rFont val="Arial"/>
        <family val="2"/>
      </rPr>
      <t xml:space="preserve"> Eurostat (online data code: mar_sg_am_cv)</t>
    </r>
  </si>
  <si>
    <t>Figure 2: Short sea shipping of freight in total sea transport, 2022</t>
  </si>
  <si>
    <t>Link</t>
  </si>
  <si>
    <t>2022/2021</t>
  </si>
  <si>
    <t>2022/2012</t>
  </si>
  <si>
    <t>Note: Czechia, Luxembourg, Hungary, Austria, Slovakia and the EFTA countries Liechtenstein and Switzerland have no maritime ports. Countries are ranked based on 2022 data.</t>
  </si>
  <si>
    <t>Figure 4: Short sea shipping of freight by direction, 2022</t>
  </si>
  <si>
    <t>Figure 5: Short sea shipping of freight by sea region of partner ports, 2022</t>
  </si>
  <si>
    <t>Figure 6: Short sea shipping of freight by type of cargo, 2022</t>
  </si>
  <si>
    <t>(²) Non-identified ports of Denmark, Germany, Spain, France, Sweden, the United Kingdom, Türkiye, Egypt, Israel, Morocco and Russia; river ports of EU countries (see methodological notes).</t>
  </si>
  <si>
    <t>(¹) Roll-on/roll-off units: less than 1 %.</t>
  </si>
  <si>
    <t>Black Sea (¹)</t>
  </si>
  <si>
    <t>Others (¹)(²)</t>
  </si>
  <si>
    <t>Note: Czechia, Luxembourg, Hungary, Austria, Slovakia and the EFTA countries Liechtenstein and Switzerland have no maritime ports. Countries are ranked based on 2022 data. TEU: Twenty-foot Equivalent Unit (unit of volume equivalent to a 20 foot ISO container).</t>
  </si>
  <si>
    <t>Note: break in time series from 2021 due to methodological improvement in the data reported by the Netherlands. The data reported for certain periods contain a significant share of declarations to and from unknown ports (see methodological notes).</t>
  </si>
  <si>
    <t>Netherlands (¹)</t>
  </si>
  <si>
    <t>(³) 2012: not available.</t>
  </si>
  <si>
    <t>(¹) Break in time series from 2021 due to methodological improvement in the data reported by the Netherlands.</t>
  </si>
  <si>
    <t>France (²)</t>
  </si>
  <si>
    <t>Note: TEU: Twenty-foot Equivalent Unit (unit of volume equivalent to a 20 foot ISO container). Break in time series from 2021 due to methodological improvement in the data reported by the Netherlands. The data reported for certain periods contain a significant share of declarations to and from unknown ports (see methodological notes).</t>
  </si>
  <si>
    <t>Romania (²)</t>
  </si>
  <si>
    <t>France (³)</t>
  </si>
  <si>
    <t>(⁴) 2012: not available.</t>
  </si>
  <si>
    <t>Figure 8: Short sea shipping of containers by loading status, EU, 2008-2022</t>
  </si>
  <si>
    <t>Figure 9: Short sea shipping of containers, 2012, 2021 and 2022</t>
  </si>
  <si>
    <t>Figure 10: Short sea shipping of containers by loading status, 2022</t>
  </si>
  <si>
    <t>Note: TEU: Twenty-foot Equivalent Unit (unit of volume equivalent to a 20 foot ISO container). Czechia, Luxembourg, Hungary, Austria, Slovakia and the EFTA countries Liechtenstein and Switzerland have no maritime ports. Montenegro: data on empty containers not available.</t>
  </si>
  <si>
    <t>(¹) Contains a significant share of declarations to and from unknown ports (see methodological notes).</t>
  </si>
  <si>
    <t>(²) 2012: partially estimated by Eurostat. 2022: significant share of declarations to and from unknown ports reported (see methodological notes).</t>
  </si>
  <si>
    <t>(²) 2012: significant share of declarations to and from unknown ports reported (see methodological notes).</t>
  </si>
  <si>
    <t>(³) 2012: partially estimated by Eurostat. 2021 and 2022: significant share of declarations to and from unknown ports reported (see methodological notes).</t>
  </si>
  <si>
    <t>Figure 3: Short sea shipping of freight, 2012,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</si>
</sst>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0"/>
    <numFmt numFmtId="165" formatCode="#,##0."/>
    <numFmt numFmtId="166" formatCode="0.0%"/>
    <numFmt numFmtId="167" formatCode="#,##0.0"/>
    <numFmt numFmtId="168" formatCode="0.0"/>
    <numFmt numFmtId="169" formatCode="###\ ###\ ###\ ##0.0"/>
    <numFmt numFmtId="170" formatCode="#\ ###\ ###\ ##0.0"/>
    <numFmt numFmtId="171" formatCode="#,##0.0_i"/>
    <numFmt numFmtId="172" formatCode="#,##0.000"/>
  </numFmts>
  <fonts count="16">
    <font>
      <sz val="10"/>
      <name val="Arial"/>
      <family val="2"/>
    </font>
    <font>
      <sz val="10"/>
      <name val="Arial 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/>
    </border>
    <border>
      <left/>
      <right/>
      <top style="hair">
        <color indexed="22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71" fontId="2" fillId="0" borderId="0" applyFill="0" applyBorder="0" applyProtection="0">
      <alignment horizontal="right"/>
    </xf>
    <xf numFmtId="0" fontId="0" fillId="0" borderId="0">
      <alignment/>
      <protection/>
    </xf>
  </cellStyleXfs>
  <cellXfs count="92">
    <xf numFmtId="0" fontId="0" fillId="0" borderId="0" xfId="0"/>
    <xf numFmtId="0" fontId="4" fillId="0" borderId="0" xfId="20" applyFont="1" applyAlignment="1">
      <alignment horizontal="left"/>
      <protection/>
    </xf>
    <xf numFmtId="169" fontId="2" fillId="0" borderId="1" xfId="0" applyNumberFormat="1" applyFont="1" applyBorder="1" applyAlignment="1">
      <alignment horizontal="right" vertical="center"/>
    </xf>
    <xf numFmtId="0" fontId="0" fillId="0" borderId="0" xfId="20" applyFont="1" applyAlignment="1">
      <alignment horizontal="left"/>
      <protection/>
    </xf>
    <xf numFmtId="1" fontId="2" fillId="0" borderId="1" xfId="0" applyNumberFormat="1" applyFont="1" applyBorder="1" applyAlignment="1">
      <alignment horizontal="right" vertical="center"/>
    </xf>
    <xf numFmtId="0" fontId="0" fillId="0" borderId="0" xfId="20" applyFont="1">
      <alignment/>
      <protection/>
    </xf>
    <xf numFmtId="0" fontId="3" fillId="0" borderId="0" xfId="20" applyFont="1">
      <alignment/>
      <protection/>
    </xf>
    <xf numFmtId="164" fontId="0" fillId="0" borderId="0" xfId="20" applyNumberFormat="1" applyFont="1">
      <alignment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1" fontId="0" fillId="0" borderId="1" xfId="0" applyNumberFormat="1" applyFont="1" applyBorder="1" applyAlignment="1">
      <alignment horizontal="right" vertical="center"/>
    </xf>
    <xf numFmtId="1" fontId="0" fillId="0" borderId="0" xfId="20" applyNumberFormat="1" applyFont="1">
      <alignment/>
      <protection/>
    </xf>
    <xf numFmtId="166" fontId="0" fillId="0" borderId="0" xfId="15" applyNumberFormat="1" applyFont="1"/>
    <xf numFmtId="0" fontId="5" fillId="0" borderId="0" xfId="0" applyFont="1"/>
    <xf numFmtId="166" fontId="0" fillId="0" borderId="0" xfId="20" applyNumberFormat="1" applyFont="1">
      <alignment/>
      <protection/>
    </xf>
    <xf numFmtId="0" fontId="0" fillId="0" borderId="0" xfId="0" applyFont="1"/>
    <xf numFmtId="0" fontId="3" fillId="0" borderId="0" xfId="20" applyFont="1" applyAlignment="1">
      <alignment horizontal="left"/>
      <protection/>
    </xf>
    <xf numFmtId="0" fontId="6" fillId="0" borderId="3" xfId="20" applyFont="1" applyBorder="1" applyAlignment="1">
      <alignment horizontal="center" wrapText="1"/>
      <protection/>
    </xf>
    <xf numFmtId="0" fontId="3" fillId="2" borderId="2" xfId="20" applyFont="1" applyFill="1" applyBorder="1" applyAlignment="1">
      <alignment horizontal="left" vertical="center"/>
      <protection/>
    </xf>
    <xf numFmtId="0" fontId="0" fillId="0" borderId="4" xfId="0" applyFont="1" applyBorder="1" applyAlignment="1">
      <alignment horizontal="left" vertical="center"/>
    </xf>
    <xf numFmtId="169" fontId="0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Border="1" applyAlignment="1">
      <alignment horizontal="right" vertical="center"/>
    </xf>
    <xf numFmtId="172" fontId="0" fillId="0" borderId="0" xfId="20" applyNumberFormat="1" applyFont="1">
      <alignment/>
      <protection/>
    </xf>
    <xf numFmtId="4" fontId="0" fillId="0" borderId="0" xfId="20" applyNumberFormat="1" applyFont="1">
      <alignment/>
      <protection/>
    </xf>
    <xf numFmtId="4" fontId="3" fillId="0" borderId="0" xfId="20" applyNumberFormat="1" applyFont="1">
      <alignment/>
      <protection/>
    </xf>
    <xf numFmtId="0" fontId="0" fillId="0" borderId="0" xfId="0" applyFont="1" applyAlignment="1">
      <alignment horizontal="left" vertical="center"/>
    </xf>
    <xf numFmtId="169" fontId="0" fillId="0" borderId="4" xfId="0" applyNumberFormat="1" applyFont="1" applyBorder="1" applyAlignment="1">
      <alignment horizontal="right" vertical="center"/>
    </xf>
    <xf numFmtId="170" fontId="0" fillId="0" borderId="4" xfId="0" applyNumberFormat="1" applyFont="1" applyBorder="1" applyAlignment="1">
      <alignment horizontal="right" vertical="center"/>
    </xf>
    <xf numFmtId="0" fontId="3" fillId="0" borderId="5" xfId="20" applyFont="1" applyBorder="1" applyAlignment="1">
      <alignment horizontal="left" vertical="center"/>
      <protection/>
    </xf>
    <xf numFmtId="166" fontId="0" fillId="0" borderId="0" xfId="15" applyNumberFormat="1" applyFont="1" applyFill="1" applyAlignment="1">
      <alignment/>
    </xf>
    <xf numFmtId="0" fontId="3" fillId="0" borderId="6" xfId="20" applyFont="1" applyBorder="1" applyAlignment="1">
      <alignment horizontal="left" vertical="center"/>
      <protection/>
    </xf>
    <xf numFmtId="0" fontId="0" fillId="0" borderId="5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0" applyFont="1" applyBorder="1" applyAlignment="1">
      <alignment horizontal="left" vertical="center"/>
    </xf>
    <xf numFmtId="167" fontId="0" fillId="0" borderId="0" xfId="20" applyNumberFormat="1" applyFont="1">
      <alignment/>
      <protection/>
    </xf>
    <xf numFmtId="0" fontId="0" fillId="0" borderId="9" xfId="0" applyFont="1" applyBorder="1" applyAlignment="1">
      <alignment horizontal="left" vertical="center"/>
    </xf>
    <xf numFmtId="0" fontId="0" fillId="3" borderId="10" xfId="20" applyFont="1" applyFill="1" applyBorder="1" applyAlignment="1">
      <alignment horizontal="left" vertical="center"/>
      <protection/>
    </xf>
    <xf numFmtId="164" fontId="0" fillId="3" borderId="0" xfId="20" applyNumberFormat="1" applyFont="1" applyFill="1" applyAlignment="1">
      <alignment horizontal="right" vertical="center"/>
      <protection/>
    </xf>
    <xf numFmtId="3" fontId="0" fillId="0" borderId="0" xfId="20" applyNumberFormat="1" applyFont="1">
      <alignment/>
      <protection/>
    </xf>
    <xf numFmtId="0" fontId="0" fillId="0" borderId="6" xfId="20" applyFont="1" applyBorder="1" applyAlignment="1">
      <alignment horizontal="left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11" xfId="20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20" applyFont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6" fillId="0" borderId="3" xfId="20" applyFont="1" applyBorder="1" applyAlignment="1">
      <alignment wrapText="1"/>
      <protection/>
    </xf>
    <xf numFmtId="3" fontId="0" fillId="0" borderId="1" xfId="0" applyNumberFormat="1" applyFont="1" applyBorder="1" applyAlignment="1">
      <alignment horizontal="right" vertical="center"/>
    </xf>
    <xf numFmtId="166" fontId="0" fillId="4" borderId="0" xfId="15" applyNumberFormat="1" applyFont="1" applyFill="1" applyAlignment="1">
      <alignment/>
    </xf>
    <xf numFmtId="0" fontId="0" fillId="0" borderId="0" xfId="0" applyFont="1" applyAlignment="1">
      <alignment horizontal="left"/>
    </xf>
    <xf numFmtId="3" fontId="0" fillId="0" borderId="4" xfId="0" applyNumberFormat="1" applyFont="1" applyBorder="1" applyAlignment="1">
      <alignment horizontal="right" vertical="center"/>
    </xf>
    <xf numFmtId="170" fontId="0" fillId="0" borderId="0" xfId="20" applyNumberFormat="1" applyFont="1">
      <alignment/>
      <protection/>
    </xf>
    <xf numFmtId="9" fontId="0" fillId="0" borderId="0" xfId="15" applyFont="1" applyFill="1" applyAlignment="1">
      <alignment/>
    </xf>
    <xf numFmtId="167" fontId="3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0" fontId="3" fillId="5" borderId="0" xfId="20" applyFont="1" applyFill="1" applyAlignment="1">
      <alignment vertical="center"/>
      <protection/>
    </xf>
    <xf numFmtId="0" fontId="3" fillId="0" borderId="0" xfId="20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20" applyFont="1" applyAlignment="1">
      <alignment horizontal="center"/>
      <protection/>
    </xf>
    <xf numFmtId="0" fontId="3" fillId="6" borderId="15" xfId="20" applyFont="1" applyFill="1" applyBorder="1" applyAlignment="1">
      <alignment horizontal="left" vertical="center"/>
      <protection/>
    </xf>
    <xf numFmtId="1" fontId="0" fillId="0" borderId="0" xfId="15" applyNumberFormat="1" applyFont="1" applyFill="1" applyBorder="1" applyAlignment="1">
      <alignment horizontal="right"/>
    </xf>
    <xf numFmtId="0" fontId="3" fillId="6" borderId="0" xfId="20" applyFont="1" applyFill="1" applyAlignment="1">
      <alignment horizontal="left" vertical="center"/>
      <protection/>
    </xf>
    <xf numFmtId="1" fontId="0" fillId="0" borderId="0" xfId="15" applyNumberFormat="1" applyFont="1" applyFill="1" applyAlignment="1">
      <alignment horizontal="right"/>
    </xf>
    <xf numFmtId="0" fontId="0" fillId="0" borderId="12" xfId="20" applyFont="1" applyBorder="1" applyAlignment="1">
      <alignment horizontal="left" vertical="center"/>
      <protection/>
    </xf>
    <xf numFmtId="0" fontId="0" fillId="0" borderId="0" xfId="0" applyFont="1" applyAlignment="1">
      <alignment horizontal="left" wrapText="1"/>
    </xf>
    <xf numFmtId="0" fontId="6" fillId="0" borderId="0" xfId="20" applyFont="1" applyAlignment="1">
      <alignment horizontal="center" wrapText="1"/>
      <protection/>
    </xf>
    <xf numFmtId="0" fontId="0" fillId="0" borderId="0" xfId="20" applyFont="1" applyAlignment="1">
      <alignment vertical="center"/>
      <protection/>
    </xf>
    <xf numFmtId="168" fontId="0" fillId="0" borderId="0" xfId="20" applyNumberFormat="1" applyFont="1">
      <alignment/>
      <protection/>
    </xf>
    <xf numFmtId="0" fontId="0" fillId="0" borderId="0" xfId="0" applyFont="1" applyAlignment="1">
      <alignment vertical="center" wrapText="1"/>
    </xf>
    <xf numFmtId="169" fontId="0" fillId="0" borderId="0" xfId="20" applyNumberFormat="1" applyFont="1">
      <alignment/>
      <protection/>
    </xf>
    <xf numFmtId="165" fontId="0" fillId="5" borderId="0" xfId="20" applyNumberFormat="1" applyFont="1" applyFill="1" applyAlignment="1">
      <alignment horizontal="center" vertical="center"/>
      <protection/>
    </xf>
    <xf numFmtId="0" fontId="0" fillId="5" borderId="2" xfId="20" applyFont="1" applyFill="1" applyBorder="1" applyAlignment="1">
      <alignment horizontal="center" vertical="center"/>
      <protection/>
    </xf>
    <xf numFmtId="0" fontId="0" fillId="5" borderId="0" xfId="20" applyFont="1" applyFill="1" applyAlignment="1">
      <alignment horizontal="center" vertical="center"/>
      <protection/>
    </xf>
    <xf numFmtId="0" fontId="0" fillId="5" borderId="2" xfId="20" applyFont="1" applyFill="1" applyBorder="1" applyAlignment="1">
      <alignment horizontal="right" vertical="center"/>
      <protection/>
    </xf>
    <xf numFmtId="164" fontId="3" fillId="7" borderId="2" xfId="20" applyNumberFormat="1" applyFont="1" applyFill="1" applyBorder="1" applyAlignment="1">
      <alignment horizontal="right"/>
      <protection/>
    </xf>
    <xf numFmtId="0" fontId="0" fillId="7" borderId="2" xfId="20" applyFont="1" applyFill="1" applyBorder="1" applyAlignment="1">
      <alignment horizontal="left" vertical="center"/>
      <protection/>
    </xf>
    <xf numFmtId="0" fontId="3" fillId="7" borderId="2" xfId="20" applyFont="1" applyFill="1" applyBorder="1" applyAlignment="1">
      <alignment horizontal="right" vertical="center"/>
      <protection/>
    </xf>
    <xf numFmtId="164" fontId="0" fillId="3" borderId="2" xfId="2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172" fontId="0" fillId="0" borderId="0" xfId="20" applyNumberFormat="1" applyFont="1" quotePrefix="1">
      <alignment/>
      <protection/>
    </xf>
    <xf numFmtId="0" fontId="3" fillId="2" borderId="0" xfId="20" applyFont="1" applyFill="1" applyAlignment="1">
      <alignment horizontal="center" vertical="center" wrapText="1"/>
      <protection/>
    </xf>
    <xf numFmtId="170" fontId="0" fillId="0" borderId="0" xfId="0" applyNumberFormat="1" applyFont="1" applyAlignment="1">
      <alignment horizontal="right" vertical="center"/>
    </xf>
    <xf numFmtId="0" fontId="7" fillId="0" borderId="0" xfId="20" applyFont="1" applyAlignment="1">
      <alignment horizontal="left"/>
      <protection/>
    </xf>
    <xf numFmtId="0" fontId="3" fillId="2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4" fillId="5" borderId="0" xfId="20" applyFont="1" applyFill="1" applyAlignment="1">
      <alignment vertical="center"/>
      <protection/>
    </xf>
    <xf numFmtId="0" fontId="7" fillId="0" borderId="0" xfId="20" applyFont="1">
      <alignment/>
      <protection/>
    </xf>
    <xf numFmtId="166" fontId="0" fillId="8" borderId="0" xfId="15" applyNumberFormat="1" applyFont="1" applyFill="1" applyAlignment="1">
      <alignment/>
    </xf>
    <xf numFmtId="167" fontId="0" fillId="8" borderId="0" xfId="20" applyNumberFormat="1" applyFont="1" applyFill="1">
      <alignment/>
      <protection/>
    </xf>
    <xf numFmtId="167" fontId="3" fillId="8" borderId="0" xfId="20" applyNumberFormat="1" applyFont="1" applyFill="1">
      <alignment/>
      <protection/>
    </xf>
    <xf numFmtId="166" fontId="0" fillId="9" borderId="0" xfId="15" applyNumberFormat="1" applyFont="1" applyFill="1" applyAlignment="1">
      <alignment/>
    </xf>
    <xf numFmtId="1" fontId="3" fillId="0" borderId="0" xfId="20" applyNumberFormat="1" applyFont="1">
      <alignment/>
      <protection/>
    </xf>
    <xf numFmtId="0" fontId="6" fillId="0" borderId="3" xfId="20" applyFont="1" applyBorder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ables_and_Graphs" xfId="20"/>
    <cellStyle name="NumberCellStyle" xfId="21"/>
    <cellStyle name="Normal 2" xfId="22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74B0B7"/>
      <rgbColor rgb="00912A71"/>
      <rgbColor rgb="00006A72"/>
      <rgbColor rgb="00543F4B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weight of seaborne freight transported to/from main ports by type of shipping, EU, 2008-2022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25"/>
          <c:w val="0.9707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Figure1!$C$46</c:f>
              <c:strCache>
                <c:ptCount val="1"/>
                <c:pt idx="0">
                  <c:v>Short sea shipping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Figure1!$B$47:$B$61</c:f>
              <c:numCache/>
            </c:numRef>
          </c:cat>
          <c:val>
            <c:numRef>
              <c:f>Figure1!$C$47:$C$61</c:f>
              <c:numCache/>
            </c:numRef>
          </c:val>
          <c:smooth val="0"/>
        </c:ser>
        <c:ser>
          <c:idx val="1"/>
          <c:order val="1"/>
          <c:tx>
            <c:strRef>
              <c:f>Figure1!$D$46</c:f>
              <c:strCache>
                <c:ptCount val="1"/>
                <c:pt idx="0">
                  <c:v>Other seaborne transport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Figure1!$B$47:$B$61</c:f>
              <c:numCache/>
            </c:numRef>
          </c:cat>
          <c:val>
            <c:numRef>
              <c:f>Figure1!$D$47:$D$61</c:f>
              <c:numCache/>
            </c:numRef>
          </c:val>
          <c:smooth val="0"/>
        </c:ser>
        <c:marker val="1"/>
        <c:axId val="5634351"/>
        <c:axId val="50709160"/>
      </c:lineChart>
      <c:catAx>
        <c:axId val="56343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9160"/>
        <c:crosses val="autoZero"/>
        <c:auto val="1"/>
        <c:lblOffset val="100"/>
        <c:noMultiLvlLbl val="0"/>
      </c:catAx>
      <c:valAx>
        <c:axId val="507091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343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5"/>
          <c:y val="0.78"/>
          <c:w val="0.481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containers by loading status, EU, 2008-2022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TEUs)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6042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8'!$C$44</c:f>
              <c:strCache>
                <c:ptCount val="1"/>
                <c:pt idx="0">
                  <c:v>Loaded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8'!$A$45:$A$59</c:f>
              <c:numCache/>
            </c:numRef>
          </c:cat>
          <c:val>
            <c:numRef>
              <c:f>'Figure 8'!$C$45:$C$59</c:f>
              <c:numCache/>
            </c:numRef>
          </c:val>
          <c:smooth val="0"/>
        </c:ser>
        <c:ser>
          <c:idx val="2"/>
          <c:order val="1"/>
          <c:tx>
            <c:strRef>
              <c:f>'Figure 8'!$D$44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8'!$A$45:$A$59</c:f>
              <c:numCache/>
            </c:numRef>
          </c:cat>
          <c:val>
            <c:numRef>
              <c:f>'Figure 8'!$D$45:$D$59</c:f>
              <c:numCache/>
            </c:numRef>
          </c:val>
          <c:smooth val="0"/>
        </c:ser>
        <c:marker val="1"/>
        <c:axId val="50070073"/>
        <c:axId val="47977474"/>
      </c:lineChart>
      <c:catAx>
        <c:axId val="5007007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7474"/>
        <c:crosses val="autoZero"/>
        <c:auto val="1"/>
        <c:lblOffset val="100"/>
        <c:noMultiLvlLbl val="0"/>
      </c:catAx>
      <c:valAx>
        <c:axId val="479774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0070073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"/>
          <c:y val="0.76325"/>
          <c:w val="0.2037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4025"/>
          <c:w val="0.937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9'!$B$43:$B$69</c:f>
              <c:strCache/>
            </c:strRef>
          </c:cat>
          <c:val>
            <c:numRef>
              <c:f>'Figure 9'!$C$43:$C$69</c:f>
              <c:numCache/>
            </c:numRef>
          </c:val>
        </c:ser>
        <c:ser>
          <c:idx val="1"/>
          <c:order val="1"/>
          <c:tx>
            <c:strRef>
              <c:f>'Figure 9'!$D$40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9'!$B$43:$B$69</c:f>
              <c:strCache/>
            </c:strRef>
          </c:cat>
          <c:val>
            <c:numRef>
              <c:f>'Figure 9'!$D$43:$D$69</c:f>
              <c:numCache/>
            </c:numRef>
          </c:val>
        </c:ser>
        <c:ser>
          <c:idx val="2"/>
          <c:order val="2"/>
          <c:tx>
            <c:strRef>
              <c:f>'Figure 9'!$E$40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9'!$B$43:$B$69</c:f>
              <c:strCache/>
            </c:strRef>
          </c:cat>
          <c:val>
            <c:numRef>
              <c:f>'Figure 9'!$E$43:$E$69</c:f>
              <c:numCache/>
            </c:numRef>
          </c:val>
        </c:ser>
        <c:overlap val="-27"/>
        <c:gapWidth val="75"/>
        <c:axId val="29144083"/>
        <c:axId val="60970156"/>
      </c:barChart>
      <c:catAx>
        <c:axId val="29144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156"/>
        <c:crosses val="autoZero"/>
        <c:auto val="1"/>
        <c:lblOffset val="100"/>
        <c:noMultiLvlLbl val="0"/>
      </c:catAx>
      <c:valAx>
        <c:axId val="60970156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9144083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41225"/>
          <c:y val="0.94275"/>
          <c:w val="0.186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4025"/>
          <c:w val="0.91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9'!$B$76:$B$86</c:f>
              <c:strCache/>
            </c:strRef>
          </c:cat>
          <c:val>
            <c:numRef>
              <c:f>'Figure 9'!$C$76:$C$86</c:f>
              <c:numCache/>
            </c:numRef>
          </c:val>
        </c:ser>
        <c:ser>
          <c:idx val="1"/>
          <c:order val="1"/>
          <c:tx>
            <c:strRef>
              <c:f>'Figure 9'!$D$40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9'!$B$76:$B$86</c:f>
              <c:strCache/>
            </c:strRef>
          </c:cat>
          <c:val>
            <c:numRef>
              <c:f>'Figure 9'!$D$76:$D$86</c:f>
              <c:numCache/>
            </c:numRef>
          </c:val>
        </c:ser>
        <c:ser>
          <c:idx val="2"/>
          <c:order val="2"/>
          <c:tx>
            <c:strRef>
              <c:f>'Figure 9'!$E$40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9'!$B$76:$B$86</c:f>
              <c:strCache/>
            </c:strRef>
          </c:cat>
          <c:val>
            <c:numRef>
              <c:f>'Figure 9'!$E$76:$E$86</c:f>
              <c:numCache/>
            </c:numRef>
          </c:val>
        </c:ser>
        <c:overlap val="-27"/>
        <c:gapWidth val="75"/>
        <c:axId val="11860493"/>
        <c:axId val="39635574"/>
      </c:barChart>
      <c:catAx>
        <c:axId val="1186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35574"/>
        <c:crosses val="autoZero"/>
        <c:auto val="1"/>
        <c:lblOffset val="100"/>
        <c:noMultiLvlLbl val="0"/>
      </c:catAx>
      <c:valAx>
        <c:axId val="39635574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11860493"/>
        <c:crosses val="autoZero"/>
        <c:crossBetween val="between"/>
        <c:dispUnits>
          <c:builtInUnit val="thousands"/>
        </c:dispUnits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Short sea shipping of containers,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TEUs)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9'!$A$1:$A$2</c:f>
              <c:strCache/>
            </c:strRef>
          </c:cat>
          <c:val>
            <c:numRef>
              <c:f>'Figure 9'!$B$1:$B$2</c:f>
              <c:numCache/>
            </c:numRef>
          </c:val>
        </c:ser>
        <c:axId val="21175847"/>
        <c:axId val="56364896"/>
      </c:barChart>
      <c:catAx>
        <c:axId val="21175847"/>
        <c:scaling>
          <c:orientation val="minMax"/>
        </c:scaling>
        <c:axPos val="b"/>
        <c:delete val="1"/>
        <c:majorTickMark val="out"/>
        <c:minorTickMark val="none"/>
        <c:tickLblPos val="nextTo"/>
        <c:crossAx val="56364896"/>
        <c:crosses val="autoZero"/>
        <c:auto val="1"/>
        <c:lblOffset val="100"/>
        <c:noMultiLvlLbl val="0"/>
      </c:catAx>
      <c:valAx>
        <c:axId val="56364896"/>
        <c:scaling>
          <c:orientation val="minMax"/>
        </c:scaling>
        <c:axPos val="l"/>
        <c:delete val="1"/>
        <c:majorTickMark val="out"/>
        <c:minorTickMark val="none"/>
        <c:tickLblPos val="nextTo"/>
        <c:crossAx val="2117584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containers by loading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TEUs)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10'!$E$44</c:f>
              <c:strCache>
                <c:ptCount val="1"/>
                <c:pt idx="0">
                  <c:v>Loaded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10'!$A$45:$A$72</c:f>
              <c:strCache/>
            </c:strRef>
          </c:cat>
          <c:val>
            <c:numRef>
              <c:f>'Figure 10'!$E$45:$E$72</c:f>
              <c:numCache/>
            </c:numRef>
          </c:val>
        </c:ser>
        <c:ser>
          <c:idx val="1"/>
          <c:order val="1"/>
          <c:tx>
            <c:strRef>
              <c:f>'Figure 10'!$F$44</c:f>
              <c:strCache>
                <c:ptCount val="1"/>
                <c:pt idx="0">
                  <c:v>Empty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10'!$A$45:$A$72</c:f>
              <c:strCache/>
            </c:strRef>
          </c:cat>
          <c:val>
            <c:numRef>
              <c:f>'Figure 10'!$F$45:$F$72</c:f>
              <c:numCache/>
            </c:numRef>
          </c:val>
        </c:ser>
        <c:overlap val="100"/>
        <c:gapWidth val="75"/>
        <c:axId val="37522017"/>
        <c:axId val="2153834"/>
      </c:barChart>
      <c:catAx>
        <c:axId val="3752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834"/>
        <c:crosses val="autoZero"/>
        <c:auto val="1"/>
        <c:lblOffset val="100"/>
        <c:noMultiLvlLbl val="0"/>
      </c:catAx>
      <c:valAx>
        <c:axId val="215383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375220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25"/>
          <c:y val="0.773"/>
          <c:w val="0.165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in total sea transport,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2'!$F$47</c:f>
              <c:strCache>
                <c:ptCount val="1"/>
                <c:pt idx="0">
                  <c:v>Short sea shipping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2'!$B$48:$B$76</c:f>
              <c:strCache/>
            </c:strRef>
          </c:cat>
          <c:val>
            <c:numRef>
              <c:f>'Figure 2'!$F$48:$F$76</c:f>
              <c:numCache/>
            </c:numRef>
          </c:val>
        </c:ser>
        <c:ser>
          <c:idx val="1"/>
          <c:order val="1"/>
          <c:tx>
            <c:strRef>
              <c:f>'Figure 2'!$G$47</c:f>
              <c:strCache>
                <c:ptCount val="1"/>
                <c:pt idx="0">
                  <c:v>Other seaborne transport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2'!$B$48:$B$76</c:f>
              <c:strCache/>
            </c:strRef>
          </c:cat>
          <c:val>
            <c:numRef>
              <c:f>'Figure 2'!$G$48:$G$76</c:f>
              <c:numCache/>
            </c:numRef>
          </c:val>
        </c:ser>
        <c:overlap val="100"/>
        <c:gapWidth val="75"/>
        <c:axId val="53729257"/>
        <c:axId val="13801266"/>
      </c:barChart>
      <c:catAx>
        <c:axId val="5372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1266"/>
        <c:crosses val="autoZero"/>
        <c:auto val="1"/>
        <c:lblOffset val="100"/>
        <c:noMultiLvlLbl val="0"/>
      </c:catAx>
      <c:valAx>
        <c:axId val="1380126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37292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85"/>
          <c:y val="0.77525"/>
          <c:w val="0.443"/>
          <c:h val="0.04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435"/>
          <c:w val="0.92825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3'!$C$43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3'!$B$44:$B$70</c:f>
              <c:strCache/>
            </c:strRef>
          </c:cat>
          <c:val>
            <c:numRef>
              <c:f>'Figure 3'!$C$44:$C$70</c:f>
              <c:numCache/>
            </c:numRef>
          </c:val>
        </c:ser>
        <c:ser>
          <c:idx val="1"/>
          <c:order val="1"/>
          <c:tx>
            <c:strRef>
              <c:f>'Figure 3'!$D$43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3'!$B$44:$B$70</c:f>
              <c:strCache/>
            </c:strRef>
          </c:cat>
          <c:val>
            <c:numRef>
              <c:f>'Figure 3'!$D$44:$D$70</c:f>
              <c:numCache/>
            </c:numRef>
          </c:val>
        </c:ser>
        <c:ser>
          <c:idx val="2"/>
          <c:order val="2"/>
          <c:tx>
            <c:strRef>
              <c:f>'Figure 3'!$E$43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3'!$B$44:$B$70</c:f>
              <c:strCache/>
            </c:strRef>
          </c:cat>
          <c:val>
            <c:numRef>
              <c:f>'Figure 3'!$E$44:$E$70</c:f>
              <c:numCache/>
            </c:numRef>
          </c:val>
        </c:ser>
        <c:overlap val="-27"/>
        <c:gapWidth val="75"/>
        <c:axId val="57102531"/>
        <c:axId val="44160732"/>
      </c:barChart>
      <c:catAx>
        <c:axId val="57102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0732"/>
        <c:crosses val="autoZero"/>
        <c:auto val="1"/>
        <c:lblOffset val="100"/>
        <c:noMultiLvlLbl val="0"/>
      </c:catAx>
      <c:valAx>
        <c:axId val="44160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71025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7"/>
          <c:y val="0.91925"/>
          <c:w val="0.186"/>
          <c:h val="0.05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225"/>
          <c:w val="0.801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3'!$C$43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3'!$B$76:$B$81</c:f>
              <c:strCache/>
            </c:strRef>
          </c:cat>
          <c:val>
            <c:numRef>
              <c:f>'Figure 3'!$C$76:$C$81</c:f>
              <c:numCache/>
            </c:numRef>
          </c:val>
        </c:ser>
        <c:ser>
          <c:idx val="1"/>
          <c:order val="1"/>
          <c:tx>
            <c:strRef>
              <c:f>'Figure 3'!$D$43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3'!$B$76:$B$81</c:f>
              <c:strCache/>
            </c:strRef>
          </c:cat>
          <c:val>
            <c:numRef>
              <c:f>'Figure 3'!$D$76:$D$81</c:f>
              <c:numCache/>
            </c:numRef>
          </c:val>
        </c:ser>
        <c:ser>
          <c:idx val="2"/>
          <c:order val="2"/>
          <c:tx>
            <c:strRef>
              <c:f>'Figure 3'!$E$43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3'!$B$76:$B$81</c:f>
              <c:strCache/>
            </c:strRef>
          </c:cat>
          <c:val>
            <c:numRef>
              <c:f>'Figure 3'!$E$76:$E$81</c:f>
              <c:numCache/>
            </c:numRef>
          </c:val>
        </c:ser>
        <c:overlap val="-27"/>
        <c:gapWidth val="75"/>
        <c:axId val="61902269"/>
        <c:axId val="20249510"/>
      </c:barChart>
      <c:catAx>
        <c:axId val="619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9510"/>
        <c:crosses val="autoZero"/>
        <c:auto val="1"/>
        <c:lblOffset val="100"/>
        <c:noMultiLvlLbl val="0"/>
      </c:catAx>
      <c:valAx>
        <c:axId val="20249510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1902269"/>
        <c:crosses val="autoZero"/>
        <c:crossBetween val="between"/>
        <c:dispUnits/>
        <c:majorUnit val="4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Short sea shipping of freight,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48027863"/>
        <c:axId val="29597584"/>
      </c:barChart>
      <c:catAx>
        <c:axId val="4802786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97584"/>
        <c:crosses val="autoZero"/>
        <c:auto val="1"/>
        <c:lblOffset val="100"/>
        <c:noMultiLvlLbl val="0"/>
      </c:catAx>
      <c:valAx>
        <c:axId val="29597584"/>
        <c:scaling>
          <c:orientation val="minMax"/>
        </c:scaling>
        <c:axPos val="l"/>
        <c:delete val="1"/>
        <c:majorTickMark val="out"/>
        <c:minorTickMark val="none"/>
        <c:tickLblPos val="nextTo"/>
        <c:crossAx val="480278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dy direction,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4'!$F$45</c:f>
              <c:strCache>
                <c:ptCount val="1"/>
                <c:pt idx="0">
                  <c:v>Inwards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4'!$B$46:$B$74</c:f>
              <c:strCache/>
            </c:strRef>
          </c:cat>
          <c:val>
            <c:numRef>
              <c:f>'Figure 4'!$F$46:$F$74</c:f>
              <c:numCache/>
            </c:numRef>
          </c:val>
        </c:ser>
        <c:ser>
          <c:idx val="1"/>
          <c:order val="1"/>
          <c:tx>
            <c:strRef>
              <c:f>'Figure 4'!$G$45</c:f>
              <c:strCache>
                <c:ptCount val="1"/>
                <c:pt idx="0">
                  <c:v>Outwards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4'!$B$46:$B$74</c:f>
              <c:strCache/>
            </c:strRef>
          </c:cat>
          <c:val>
            <c:numRef>
              <c:f>'Figure 4'!$G$46:$G$74</c:f>
              <c:numCache/>
            </c:numRef>
          </c:val>
        </c:ser>
        <c:overlap val="100"/>
        <c:gapWidth val="75"/>
        <c:axId val="65051665"/>
        <c:axId val="48594074"/>
      </c:barChart>
      <c:catAx>
        <c:axId val="65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4074"/>
        <c:crosses val="autoZero"/>
        <c:auto val="1"/>
        <c:lblOffset val="100"/>
        <c:noMultiLvlLbl val="0"/>
      </c:catAx>
      <c:valAx>
        <c:axId val="485940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50516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025"/>
          <c:y val="0.8045"/>
          <c:w val="0.199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by sea region of partner ports,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25"/>
          <c:w val="0.97075"/>
          <c:h val="0.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5'!$T$6</c:f>
              <c:strCache>
                <c:ptCount val="1"/>
                <c:pt idx="0">
                  <c:v>Atlantic Ocean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5'!$T$7:$T$35</c:f>
              <c:numCache/>
            </c:numRef>
          </c:val>
        </c:ser>
        <c:ser>
          <c:idx val="1"/>
          <c:order val="1"/>
          <c:tx>
            <c:strRef>
              <c:f>'Figure 5'!$U$6</c:f>
              <c:strCache>
                <c:ptCount val="1"/>
                <c:pt idx="0">
                  <c:v>Baltic Sea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5'!$U$7:$U$35</c:f>
              <c:numCache/>
            </c:numRef>
          </c:val>
        </c:ser>
        <c:ser>
          <c:idx val="2"/>
          <c:order val="2"/>
          <c:tx>
            <c:strRef>
              <c:f>'Figure 5'!$V$6</c:f>
              <c:strCache>
                <c:ptCount val="1"/>
                <c:pt idx="0">
                  <c:v>Black 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5'!$V$7:$V$35</c:f>
              <c:numCache/>
            </c:numRef>
          </c:val>
        </c:ser>
        <c:ser>
          <c:idx val="3"/>
          <c:order val="3"/>
          <c:tx>
            <c:strRef>
              <c:f>'Figure 5'!$W$6</c:f>
              <c:strCache>
                <c:ptCount val="1"/>
                <c:pt idx="0">
                  <c:v>Mediterranean Sea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5'!$W$7:$W$35</c:f>
              <c:numCache/>
            </c:numRef>
          </c:val>
        </c:ser>
        <c:ser>
          <c:idx val="4"/>
          <c:order val="4"/>
          <c:tx>
            <c:strRef>
              <c:f>'Figure 5'!$X$6</c:f>
              <c:strCache>
                <c:ptCount val="1"/>
                <c:pt idx="0">
                  <c:v>North Sea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5'!$X$7:$X$35</c:f>
              <c:numCache/>
            </c:numRef>
          </c:val>
        </c:ser>
        <c:ser>
          <c:idx val="5"/>
          <c:order val="5"/>
          <c:tx>
            <c:strRef>
              <c:f>'Figure 5'!$Y$6</c:f>
              <c:strCache>
                <c:ptCount val="1"/>
                <c:pt idx="0">
                  <c:v>Others (¹)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5'!$Y$7:$Y$35</c:f>
              <c:numCache/>
            </c:numRef>
          </c:val>
        </c:ser>
        <c:overlap val="100"/>
        <c:gapWidth val="75"/>
        <c:axId val="34693483"/>
        <c:axId val="43805892"/>
      </c:barChart>
      <c:catAx>
        <c:axId val="3469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5892"/>
        <c:crosses val="autoZero"/>
        <c:auto val="1"/>
        <c:lblOffset val="100"/>
        <c:noMultiLvlLbl val="0"/>
      </c:catAx>
      <c:valAx>
        <c:axId val="4380589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46934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"/>
          <c:w val="0.7807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by type of cargo,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5"/>
          <c:w val="0.97075"/>
          <c:h val="0.6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6'!$U$3</c:f>
              <c:strCache>
                <c:ptCount val="1"/>
                <c:pt idx="0">
                  <c:v>Liquid bulk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6'!$U$4:$U$32</c:f>
              <c:numCache/>
            </c:numRef>
          </c:val>
        </c:ser>
        <c:ser>
          <c:idx val="1"/>
          <c:order val="1"/>
          <c:tx>
            <c:strRef>
              <c:f>'Figure 6'!$V$3</c:f>
              <c:strCache>
                <c:ptCount val="1"/>
                <c:pt idx="0">
                  <c:v>Dry bulk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6'!$V$4:$V$32</c:f>
              <c:numCache/>
            </c:numRef>
          </c:val>
        </c:ser>
        <c:ser>
          <c:idx val="2"/>
          <c:order val="2"/>
          <c:tx>
            <c:strRef>
              <c:f>'Figure 6'!$W$3</c:f>
              <c:strCache>
                <c:ptCount val="1"/>
                <c:pt idx="0">
                  <c:v>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6'!$W$4:$W$32</c:f>
              <c:numCache/>
            </c:numRef>
          </c:val>
        </c:ser>
        <c:ser>
          <c:idx val="3"/>
          <c:order val="3"/>
          <c:tx>
            <c:strRef>
              <c:f>'Figure 6'!$X$3</c:f>
              <c:strCache>
                <c:ptCount val="1"/>
                <c:pt idx="0">
                  <c:v>Ro-Ro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6'!$X$4:$X$32</c:f>
              <c:numCache/>
            </c:numRef>
          </c:val>
        </c:ser>
        <c:ser>
          <c:idx val="4"/>
          <c:order val="4"/>
          <c:tx>
            <c:strRef>
              <c:f>'Figure 6'!$Y$3</c:f>
              <c:strCache>
                <c:ptCount val="1"/>
                <c:pt idx="0">
                  <c:v>Other cargo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6'!$Y$4:$Y$32</c:f>
              <c:numCache/>
            </c:numRef>
          </c:val>
        </c:ser>
        <c:overlap val="100"/>
        <c:gapWidth val="75"/>
        <c:axId val="58708709"/>
        <c:axId val="58616334"/>
      </c:barChart>
      <c:catAx>
        <c:axId val="5870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6334"/>
        <c:crosses val="autoZero"/>
        <c:auto val="1"/>
        <c:lblOffset val="100"/>
        <c:noMultiLvlLbl val="0"/>
      </c:catAx>
      <c:valAx>
        <c:axId val="5861633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7087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802"/>
          <c:w val="0.59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by type of cargo for each sea region of partner ports,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25"/>
          <c:w val="0.97075"/>
          <c:h val="0.5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7'!$I$48</c:f>
              <c:strCache>
                <c:ptCount val="1"/>
                <c:pt idx="0">
                  <c:v>Liquid bulk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7'!$I$49:$I$55</c:f>
              <c:numCache/>
            </c:numRef>
          </c:val>
        </c:ser>
        <c:ser>
          <c:idx val="1"/>
          <c:order val="1"/>
          <c:tx>
            <c:strRef>
              <c:f>'Figure 7'!$J$48</c:f>
              <c:strCache>
                <c:ptCount val="1"/>
                <c:pt idx="0">
                  <c:v>Dry bulk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7'!$J$49:$J$55</c:f>
              <c:numCache/>
            </c:numRef>
          </c:val>
        </c:ser>
        <c:ser>
          <c:idx val="2"/>
          <c:order val="2"/>
          <c:tx>
            <c:strRef>
              <c:f>'Figure 7'!$K$48</c:f>
              <c:strCache>
                <c:ptCount val="1"/>
                <c:pt idx="0">
                  <c:v>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7'!$K$49:$K$55</c:f>
              <c:numCache/>
            </c:numRef>
          </c:val>
        </c:ser>
        <c:ser>
          <c:idx val="3"/>
          <c:order val="3"/>
          <c:tx>
            <c:strRef>
              <c:f>'Figure 7'!$L$48</c:f>
              <c:strCache>
                <c:ptCount val="1"/>
                <c:pt idx="0">
                  <c:v>Roll-on/roll-off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7'!$L$49:$L$55</c:f>
              <c:numCache/>
            </c:numRef>
          </c:val>
        </c:ser>
        <c:ser>
          <c:idx val="4"/>
          <c:order val="4"/>
          <c:tx>
            <c:strRef>
              <c:f>'Figure 7'!$M$48</c:f>
              <c:strCache>
                <c:ptCount val="1"/>
                <c:pt idx="0">
                  <c:v>Other cargo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7'!$M$49:$M$55</c:f>
              <c:numCache/>
            </c:numRef>
          </c:val>
        </c:ser>
        <c:overlap val="100"/>
        <c:gapWidth val="75"/>
        <c:axId val="57784959"/>
        <c:axId val="50302584"/>
      </c:barChart>
      <c:catAx>
        <c:axId val="57784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2584"/>
        <c:crosses val="autoZero"/>
        <c:auto val="1"/>
        <c:lblOffset val="100"/>
        <c:noMultiLvlLbl val="0"/>
      </c:catAx>
      <c:valAx>
        <c:axId val="5030258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7849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78"/>
          <c:w val="0.668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 due to methodological improvement in the data reported by the Netherlands. The data reported for certain periods contain a significant share of declarations to and from unknown ports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14</xdr:col>
      <xdr:colOff>28575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0" y="1209675"/>
        <a:ext cx="95250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 Countries are ranked based on the share of liquid bulk.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14</xdr:col>
      <xdr:colOff>285750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0" y="1000125"/>
        <a:ext cx="9525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Roll-on/roll-off units: less than 1 %.</a:t>
          </a:r>
        </a:p>
        <a:p>
          <a:r>
            <a:rPr lang="en-GB" sz="1200">
              <a:latin typeface="Arial" panose="020B0604020202020204" pitchFamily="34" charset="0"/>
            </a:rPr>
            <a:t>(²) Non-identified ports of Denmark, Germany, Spain, France, Sweden, the United Kingdom, Türkiye, Egypt, Israel, Morocco and Russia; river ports of EU countries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mar_sg_am_ewx)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66675</xdr:colOff>
      <xdr:row>44</xdr:row>
      <xdr:rowOff>9525</xdr:rowOff>
    </xdr:to>
    <xdr:graphicFrame macro="">
      <xdr:nvGraphicFramePr>
        <xdr:cNvPr id="2" name="Chart 1"/>
        <xdr:cNvGraphicFramePr/>
      </xdr:nvGraphicFramePr>
      <xdr:xfrm>
        <a:off x="0" y="1171575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TEU: Twenty-foot Equivalent Unit (unit of volume equivalent to a 20 foot ISO container). Break in time series from 2021 due to methodological improvement in the data reported by the Netherlands. The data reported for certain periods contain a significant share of declarations to and from unknown ports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76200</xdr:rowOff>
    </xdr:from>
    <xdr:to>
      <xdr:col>14</xdr:col>
      <xdr:colOff>352425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47625" y="942975"/>
        <a:ext cx="9525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0.09075</cdr:y>
    </cdr:from>
    <cdr:to>
      <cdr:x>0.9855</cdr:x>
      <cdr:y>0.78325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525000" cy="5438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0.77525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 Countries are ranked based on 2022 data. TEU: Twenty-foot Equivalent Unit (unit of volume equivalent to a 20 foot ISO container).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Break in time series from 2021 due to methodological improvement in the data reported by the Netherlands.</a:t>
          </a:r>
        </a:p>
        <a:p>
          <a:r>
            <a:rPr lang="en-GB" sz="1200">
              <a:latin typeface="Arial" panose="020B0604020202020204" pitchFamily="34" charset="0"/>
            </a:rPr>
            <a:t>(²) 2012: significant share of declarations to and from unknown ports reported (see methodological notes).</a:t>
          </a:r>
        </a:p>
        <a:p>
          <a:r>
            <a:rPr lang="en-GB" sz="1200">
              <a:latin typeface="Arial" panose="020B0604020202020204" pitchFamily="34" charset="0"/>
            </a:rPr>
            <a:t>(³) 2012: partially estimated by Eurostat. 2021 and 2022: significant share of declarations to and from unknown ports reported (see methodological notes).</a:t>
          </a:r>
        </a:p>
        <a:p>
          <a:r>
            <a:rPr lang="en-GB" sz="1200">
              <a:latin typeface="Arial" panose="020B0604020202020204" pitchFamily="34" charset="0"/>
            </a:rPr>
            <a:t>(⁴) 2012: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104775</xdr:rowOff>
    </xdr:from>
    <xdr:to>
      <xdr:col>14</xdr:col>
      <xdr:colOff>9525</xdr:colOff>
      <xdr:row>36</xdr:row>
      <xdr:rowOff>161925</xdr:rowOff>
    </xdr:to>
    <xdr:grpSp>
      <xdr:nvGrpSpPr>
        <xdr:cNvPr id="11" name="Group 10"/>
        <xdr:cNvGrpSpPr/>
      </xdr:nvGrpSpPr>
      <xdr:grpSpPr>
        <a:xfrm>
          <a:off x="104775" y="1295400"/>
          <a:ext cx="9525000" cy="5438775"/>
          <a:chOff x="107105" y="1295400"/>
          <a:chExt cx="9525000" cy="5467349"/>
        </a:xfrm>
      </xdr:grpSpPr>
      <xdr:graphicFrame macro="">
        <xdr:nvGraphicFramePr>
          <xdr:cNvPr id="2" name="Chart 1025"/>
          <xdr:cNvGraphicFramePr/>
        </xdr:nvGraphicFramePr>
        <xdr:xfrm>
          <a:off x="107105" y="1790195"/>
          <a:ext cx="9525000" cy="49725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1025"/>
          <xdr:cNvGraphicFramePr/>
        </xdr:nvGraphicFramePr>
        <xdr:xfrm>
          <a:off x="4562424" y="1761492"/>
          <a:ext cx="3857625" cy="237146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3924249" y="1295400"/>
            <a:ext cx="4905375" cy="3115022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" name="Right Brace 4"/>
          <xdr:cNvSpPr/>
        </xdr:nvSpPr>
        <xdr:spPr>
          <a:xfrm rot="16200000">
            <a:off x="6272161" y="3461837"/>
            <a:ext cx="209550" cy="2923665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ight Brace 5"/>
          <xdr:cNvSpPr/>
        </xdr:nvSpPr>
        <xdr:spPr>
          <a:xfrm rot="16200000">
            <a:off x="9282061" y="4985861"/>
            <a:ext cx="152400" cy="333508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7" name="Straight Connector 6"/>
          <xdr:cNvCxnSpPr/>
        </xdr:nvCxnSpPr>
        <xdr:spPr>
          <a:xfrm flipV="1">
            <a:off x="6372174" y="4419990"/>
            <a:ext cx="47625" cy="466092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>
            <a:stCxn id="6" idx="1"/>
          </xdr:cNvCxnSpPr>
        </xdr:nvCxnSpPr>
        <xdr:spPr>
          <a:xfrm flipH="1" flipV="1">
            <a:off x="8572449" y="3553415"/>
            <a:ext cx="785813" cy="1524024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</xdr:colOff>
      <xdr:row>86</xdr:row>
      <xdr:rowOff>104775</xdr:rowOff>
    </xdr:from>
    <xdr:to>
      <xdr:col>14</xdr:col>
      <xdr:colOff>152400</xdr:colOff>
      <xdr:row>135</xdr:row>
      <xdr:rowOff>19050</xdr:rowOff>
    </xdr:to>
    <xdr:graphicFrame macro="">
      <xdr:nvGraphicFramePr>
        <xdr:cNvPr id="8" name="Chart 7"/>
        <xdr:cNvGraphicFramePr/>
      </xdr:nvGraphicFramePr>
      <xdr:xfrm>
        <a:off x="19050" y="14773275"/>
        <a:ext cx="9753600" cy="784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TEU: Twenty-foot Equivalent Unit (unit of volume equivalent to a 20 foot ISO container). Czechia, Luxembourg, Hungary, Austria, Slovakia and the EFTA countries Liechtenstein and Switzerland have no maritime ports. Montenegro: data on empty containers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76200</xdr:rowOff>
    </xdr:from>
    <xdr:to>
      <xdr:col>14</xdr:col>
      <xdr:colOff>542925</xdr:colOff>
      <xdr:row>42</xdr:row>
      <xdr:rowOff>114300</xdr:rowOff>
    </xdr:to>
    <xdr:graphicFrame macro="">
      <xdr:nvGraphicFramePr>
        <xdr:cNvPr id="3" name="Chart 2"/>
        <xdr:cNvGraphicFramePr/>
      </xdr:nvGraphicFramePr>
      <xdr:xfrm>
        <a:off x="104775" y="962025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38100</xdr:rowOff>
    </xdr:from>
    <xdr:to>
      <xdr:col>14</xdr:col>
      <xdr:colOff>9525</xdr:colOff>
      <xdr:row>41</xdr:row>
      <xdr:rowOff>47625</xdr:rowOff>
    </xdr:to>
    <xdr:graphicFrame macro="">
      <xdr:nvGraphicFramePr>
        <xdr:cNvPr id="2" name="Chart 1025"/>
        <xdr:cNvGraphicFramePr/>
      </xdr:nvGraphicFramePr>
      <xdr:xfrm>
        <a:off x="85725" y="9048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Contains a significant share of declarations to and from unknown ports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114300</xdr:rowOff>
    </xdr:from>
    <xdr:to>
      <xdr:col>14</xdr:col>
      <xdr:colOff>276225</xdr:colOff>
      <xdr:row>44</xdr:row>
      <xdr:rowOff>28575</xdr:rowOff>
    </xdr:to>
    <xdr:graphicFrame macro="">
      <xdr:nvGraphicFramePr>
        <xdr:cNvPr id="3" name="Chart 1025"/>
        <xdr:cNvGraphicFramePr/>
      </xdr:nvGraphicFramePr>
      <xdr:xfrm>
        <a:off x="95250" y="1181100"/>
        <a:ext cx="95250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0.1005</cdr:y>
    </cdr:from>
    <cdr:to>
      <cdr:x>0.9855</cdr:x>
      <cdr:y>0.80975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525000" cy="5019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0.80075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Break in time series from 2021 due to methodological improvement in the data reported by the Netherlands.</a:t>
          </a:r>
        </a:p>
        <a:p>
          <a:r>
            <a:rPr lang="en-GB" sz="1200">
              <a:latin typeface="Arial" panose="020B0604020202020204" pitchFamily="34" charset="0"/>
            </a:rPr>
            <a:t>(²) 2012: partially estimated by Eurostat. 2022: significant share of declarations to and from unknown ports reported (see methodological notes).</a:t>
          </a:r>
        </a:p>
        <a:p>
          <a:r>
            <a:rPr lang="en-GB" sz="1200">
              <a:latin typeface="Arial" panose="020B0604020202020204" pitchFamily="34" charset="0"/>
            </a:rPr>
            <a:t>(³) 2012: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28575</xdr:rowOff>
    </xdr:from>
    <xdr:to>
      <xdr:col>13</xdr:col>
      <xdr:colOff>504825</xdr:colOff>
      <xdr:row>37</xdr:row>
      <xdr:rowOff>28575</xdr:rowOff>
    </xdr:to>
    <xdr:grpSp>
      <xdr:nvGrpSpPr>
        <xdr:cNvPr id="6" name="Group 5"/>
        <xdr:cNvGrpSpPr/>
      </xdr:nvGrpSpPr>
      <xdr:grpSpPr>
        <a:xfrm>
          <a:off x="76200" y="1057275"/>
          <a:ext cx="9525000" cy="5019675"/>
          <a:chOff x="78312" y="1057275"/>
          <a:chExt cx="9525000" cy="5019675"/>
        </a:xfrm>
      </xdr:grpSpPr>
      <xdr:graphicFrame macro="">
        <xdr:nvGraphicFramePr>
          <xdr:cNvPr id="2" name="Chart 1025"/>
          <xdr:cNvGraphicFramePr/>
        </xdr:nvGraphicFramePr>
        <xdr:xfrm>
          <a:off x="78312" y="1526615"/>
          <a:ext cx="9525000" cy="455033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1025"/>
          <xdr:cNvGraphicFramePr/>
        </xdr:nvGraphicFramePr>
        <xdr:xfrm>
          <a:off x="5952856" y="1486457"/>
          <a:ext cx="2181225" cy="24671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5590906" y="1057275"/>
            <a:ext cx="2771775" cy="2828587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" name="Right Brace 4"/>
          <xdr:cNvSpPr/>
        </xdr:nvSpPr>
        <xdr:spPr>
          <a:xfrm rot="16200000">
            <a:off x="7052993" y="3757860"/>
            <a:ext cx="200025" cy="1276252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Right Brace 6"/>
          <xdr:cNvSpPr/>
        </xdr:nvSpPr>
        <xdr:spPr>
          <a:xfrm rot="16200000">
            <a:off x="9219931" y="4305005"/>
            <a:ext cx="152400" cy="304945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8" name="Straight Connector 7"/>
          <xdr:cNvCxnSpPr/>
        </xdr:nvCxnSpPr>
        <xdr:spPr>
          <a:xfrm flipH="1" flipV="1">
            <a:off x="8305531" y="2933379"/>
            <a:ext cx="995363" cy="1456961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V="1">
            <a:off x="7153006" y="3877077"/>
            <a:ext cx="38100" cy="437967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</xdr:colOff>
      <xdr:row>84</xdr:row>
      <xdr:rowOff>0</xdr:rowOff>
    </xdr:from>
    <xdr:to>
      <xdr:col>14</xdr:col>
      <xdr:colOff>76200</xdr:colOff>
      <xdr:row>127</xdr:row>
      <xdr:rowOff>114300</xdr:rowOff>
    </xdr:to>
    <xdr:graphicFrame macro="">
      <xdr:nvGraphicFramePr>
        <xdr:cNvPr id="9" name="Chart 8"/>
        <xdr:cNvGraphicFramePr/>
      </xdr:nvGraphicFramePr>
      <xdr:xfrm>
        <a:off x="28575" y="14401800"/>
        <a:ext cx="9753600" cy="707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114300</xdr:rowOff>
    </xdr:from>
    <xdr:to>
      <xdr:col>14</xdr:col>
      <xdr:colOff>257175</xdr:colOff>
      <xdr:row>41</xdr:row>
      <xdr:rowOff>161925</xdr:rowOff>
    </xdr:to>
    <xdr:graphicFrame macro="">
      <xdr:nvGraphicFramePr>
        <xdr:cNvPr id="2" name="Chart 1025"/>
        <xdr:cNvGraphicFramePr/>
      </xdr:nvGraphicFramePr>
      <xdr:xfrm>
        <a:off x="76200" y="9810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81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Non-identified ports of Denmark, Germany, Spain, France, Sweden, the United Kingdom, Israel, Morocco, Russia, Türkiye and Egypt; river ports of EU countries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4.28125" style="5" customWidth="1"/>
    <col min="3" max="3" width="7.7109375" style="5" bestFit="1" customWidth="1"/>
    <col min="4" max="4" width="10.8515625" style="5" bestFit="1" customWidth="1"/>
    <col min="5" max="15" width="9.421875" style="5" customWidth="1"/>
    <col min="16" max="17" width="10.28125" style="5" customWidth="1"/>
    <col min="18" max="18" width="9.140625" style="5" customWidth="1"/>
    <col min="19" max="19" width="6.28125" style="5" customWidth="1"/>
    <col min="20" max="22" width="9.140625" style="5" customWidth="1"/>
    <col min="23" max="23" width="11.00390625" style="5" bestFit="1" customWidth="1"/>
    <col min="24" max="16384" width="9.140625" style="5" customWidth="1"/>
  </cols>
  <sheetData>
    <row r="1" ht="15.75">
      <c r="A1" s="1" t="s">
        <v>63</v>
      </c>
    </row>
    <row r="2" spans="1:20" ht="14.25">
      <c r="A2" s="81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7"/>
    </row>
    <row r="3" ht="14.25" customHeight="1"/>
    <row r="4" ht="12.75">
      <c r="A4" s="5" t="s">
        <v>83</v>
      </c>
    </row>
    <row r="5" ht="12.75">
      <c r="A5" s="12" t="s">
        <v>64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17" ht="12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ht="12.75"/>
    <row r="37" ht="12.75"/>
    <row r="38" ht="12.75"/>
    <row r="39" ht="12.75"/>
    <row r="40" ht="12.75"/>
    <row r="41" ht="12.75"/>
    <row r="42" ht="12.75"/>
    <row r="43" ht="12.75"/>
    <row r="46" spans="3:5" ht="51">
      <c r="C46" s="8" t="s">
        <v>50</v>
      </c>
      <c r="D46" s="8" t="s">
        <v>0</v>
      </c>
      <c r="E46" s="8" t="s">
        <v>47</v>
      </c>
    </row>
    <row r="47" spans="2:6" ht="12.75">
      <c r="B47" s="9">
        <v>2008</v>
      </c>
      <c r="C47" s="9">
        <v>1697.905090218</v>
      </c>
      <c r="D47" s="9">
        <v>1093.41028742</v>
      </c>
      <c r="E47" s="10">
        <f>SUM(C47:D47)</f>
        <v>2791.315377638</v>
      </c>
      <c r="F47" s="11">
        <f>C47/E47</f>
        <v>0.6082813514446943</v>
      </c>
    </row>
    <row r="48" spans="2:6" ht="12.75">
      <c r="B48" s="9">
        <v>2009</v>
      </c>
      <c r="C48" s="9">
        <v>1543.036092140832</v>
      </c>
      <c r="D48" s="9">
        <v>910.159881401657</v>
      </c>
      <c r="E48" s="10">
        <f aca="true" t="shared" si="0" ref="E48:E61">SUM(C48:D48)</f>
        <v>2453.195973542489</v>
      </c>
      <c r="F48" s="11">
        <f aca="true" t="shared" si="1" ref="F48:F60">C48/E48</f>
        <v>0.6289901454194226</v>
      </c>
    </row>
    <row r="49" spans="2:6" ht="12.75">
      <c r="B49" s="9">
        <v>2010</v>
      </c>
      <c r="C49" s="9">
        <v>1618.837479454447</v>
      </c>
      <c r="D49" s="9">
        <v>971.816965334516</v>
      </c>
      <c r="E49" s="10">
        <f t="shared" si="0"/>
        <v>2590.654444788963</v>
      </c>
      <c r="F49" s="11">
        <f t="shared" si="1"/>
        <v>0.6248758813475485</v>
      </c>
    </row>
    <row r="50" spans="2:6" ht="12.75">
      <c r="B50" s="9">
        <v>2011</v>
      </c>
      <c r="C50" s="9">
        <v>1636.1497434572198</v>
      </c>
      <c r="D50" s="9">
        <v>1069.59233834153</v>
      </c>
      <c r="E50" s="10">
        <f t="shared" si="0"/>
        <v>2705.7420817987495</v>
      </c>
      <c r="F50" s="11">
        <f t="shared" si="1"/>
        <v>0.6046953826321555</v>
      </c>
    </row>
    <row r="51" spans="2:6" ht="12.75">
      <c r="B51" s="9">
        <v>2012</v>
      </c>
      <c r="C51" s="9">
        <v>1614.8163992712578</v>
      </c>
      <c r="D51" s="9">
        <v>1084.59954479124</v>
      </c>
      <c r="E51" s="10">
        <f t="shared" si="0"/>
        <v>2699.415944062498</v>
      </c>
      <c r="F51" s="11">
        <f t="shared" si="1"/>
        <v>0.598209550781949</v>
      </c>
    </row>
    <row r="52" spans="2:6" ht="12.75">
      <c r="B52" s="9">
        <v>2013</v>
      </c>
      <c r="C52" s="9">
        <v>1610.880097</v>
      </c>
      <c r="D52" s="9">
        <v>1085.116458</v>
      </c>
      <c r="E52" s="10">
        <f t="shared" si="0"/>
        <v>2695.9965549999997</v>
      </c>
      <c r="F52" s="11">
        <f t="shared" si="1"/>
        <v>0.5975082178842028</v>
      </c>
    </row>
    <row r="53" spans="2:6" ht="12.75">
      <c r="B53" s="9">
        <v>2014</v>
      </c>
      <c r="C53" s="9">
        <v>1638.402937</v>
      </c>
      <c r="D53" s="9">
        <v>1101.964094</v>
      </c>
      <c r="E53" s="10">
        <f t="shared" si="0"/>
        <v>2740.3670309999998</v>
      </c>
      <c r="F53" s="11">
        <f t="shared" si="1"/>
        <v>0.5978771888822947</v>
      </c>
    </row>
    <row r="54" spans="2:6" ht="12.75">
      <c r="B54" s="9">
        <v>2015</v>
      </c>
      <c r="C54" s="9">
        <v>1660.535414</v>
      </c>
      <c r="D54" s="9">
        <v>1143.158705</v>
      </c>
      <c r="E54" s="10">
        <f t="shared" si="0"/>
        <v>2803.694119</v>
      </c>
      <c r="F54" s="11">
        <f t="shared" si="1"/>
        <v>0.5922669676220839</v>
      </c>
    </row>
    <row r="55" spans="2:6" ht="12.75">
      <c r="B55" s="9">
        <v>2016</v>
      </c>
      <c r="C55" s="9">
        <v>1702.8340480269999</v>
      </c>
      <c r="D55" s="9">
        <v>1127.586095796</v>
      </c>
      <c r="E55" s="10">
        <f t="shared" si="0"/>
        <v>2830.420143823</v>
      </c>
      <c r="F55" s="11">
        <f t="shared" si="1"/>
        <v>0.6016188274179716</v>
      </c>
    </row>
    <row r="56" spans="2:6" ht="12.75">
      <c r="B56" s="9">
        <v>2017</v>
      </c>
      <c r="C56" s="9">
        <v>1711.477442763</v>
      </c>
      <c r="D56" s="9">
        <v>1205.090293662</v>
      </c>
      <c r="E56" s="10">
        <f t="shared" si="0"/>
        <v>2916.567736425</v>
      </c>
      <c r="F56" s="11">
        <f t="shared" si="1"/>
        <v>0.5868121701369615</v>
      </c>
    </row>
    <row r="57" spans="2:6" ht="12.75">
      <c r="B57" s="9">
        <v>2018</v>
      </c>
      <c r="C57" s="9">
        <v>1771.3983843759102</v>
      </c>
      <c r="D57" s="9">
        <v>1229.2305883792</v>
      </c>
      <c r="E57" s="10">
        <f t="shared" si="0"/>
        <v>3000.62897275511</v>
      </c>
      <c r="F57" s="11">
        <f t="shared" si="1"/>
        <v>0.5903423583721022</v>
      </c>
    </row>
    <row r="58" spans="2:6" ht="12.75">
      <c r="B58" s="9">
        <v>2019</v>
      </c>
      <c r="C58" s="9">
        <v>1800.469332</v>
      </c>
      <c r="D58" s="9">
        <v>1206.389579</v>
      </c>
      <c r="E58" s="10">
        <f t="shared" si="0"/>
        <v>3006.858911</v>
      </c>
      <c r="F58" s="11">
        <f t="shared" si="1"/>
        <v>0.5987874340938772</v>
      </c>
    </row>
    <row r="59" spans="2:6" ht="12.75">
      <c r="B59" s="9">
        <v>2020</v>
      </c>
      <c r="C59" s="9">
        <v>1682.005271</v>
      </c>
      <c r="D59" s="9">
        <v>1100.832484</v>
      </c>
      <c r="E59" s="10">
        <f t="shared" si="0"/>
        <v>2782.837755</v>
      </c>
      <c r="F59" s="11">
        <f t="shared" si="1"/>
        <v>0.6044208894240763</v>
      </c>
    </row>
    <row r="60" spans="2:6" ht="12.75">
      <c r="B60" s="9">
        <v>2021</v>
      </c>
      <c r="C60" s="9">
        <v>1771.942495</v>
      </c>
      <c r="D60" s="9">
        <v>1130.651007</v>
      </c>
      <c r="E60" s="10">
        <f t="shared" si="0"/>
        <v>2902.5935019999997</v>
      </c>
      <c r="F60" s="11">
        <f t="shared" si="1"/>
        <v>0.6104687045495908</v>
      </c>
    </row>
    <row r="61" spans="2:6" ht="12.75">
      <c r="B61" s="9">
        <v>2022</v>
      </c>
      <c r="C61" s="9">
        <v>1749.38438</v>
      </c>
      <c r="D61" s="9">
        <v>1256.283904</v>
      </c>
      <c r="E61" s="10">
        <f t="shared" si="0"/>
        <v>3005.668284</v>
      </c>
      <c r="F61" s="11">
        <f>C61/E61</f>
        <v>0.5820284258620471</v>
      </c>
    </row>
    <row r="63" spans="3:6" ht="12.75">
      <c r="C63" s="11">
        <f>C61/C60-1</f>
        <v>-0.012730726343351262</v>
      </c>
      <c r="F63" s="13">
        <f>F61-F60</f>
        <v>-0.02844027868754373</v>
      </c>
    </row>
    <row r="64" ht="12.75">
      <c r="C64" s="11">
        <f>C61/C58-1</f>
        <v>-0.02837313087874349</v>
      </c>
    </row>
  </sheetData>
  <printOptions/>
  <pageMargins left="0.44431372549019615" right="0.44431372549019615" top="0.44431372549019615" bottom="0.44431372549019615" header="0.5098039215686275" footer="0.509803921568627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80"/>
  <sheetViews>
    <sheetView showGridLines="0" workbookViewId="0" topLeftCell="A1"/>
  </sheetViews>
  <sheetFormatPr defaultColWidth="9.140625" defaultRowHeight="12.75"/>
  <cols>
    <col min="1" max="1" width="14.7109375" style="5" bestFit="1" customWidth="1"/>
    <col min="2" max="4" width="13.00390625" style="5" customWidth="1"/>
    <col min="5" max="6" width="9.140625" style="5" customWidth="1"/>
    <col min="7" max="7" width="8.00390625" style="5" customWidth="1"/>
    <col min="8" max="15" width="9.140625" style="5" customWidth="1"/>
    <col min="16" max="16" width="20.57421875" style="5" bestFit="1" customWidth="1"/>
    <col min="17" max="17" width="9.140625" style="5" customWidth="1"/>
    <col min="18" max="21" width="11.8515625" style="5" customWidth="1"/>
    <col min="22" max="16384" width="9.140625" style="5" customWidth="1"/>
  </cols>
  <sheetData>
    <row r="1" ht="15.75">
      <c r="A1" s="1" t="s">
        <v>94</v>
      </c>
    </row>
    <row r="2" ht="14.25">
      <c r="A2" s="81" t="s">
        <v>57</v>
      </c>
    </row>
    <row r="3" spans="2:4" ht="12.75">
      <c r="B3" s="91"/>
      <c r="C3" s="91"/>
      <c r="D3" s="64"/>
    </row>
    <row r="4" spans="1:4" ht="12.75">
      <c r="A4" s="5" t="s">
        <v>95</v>
      </c>
      <c r="B4" s="16"/>
      <c r="C4" s="16"/>
      <c r="D4" s="64"/>
    </row>
    <row r="5" spans="1:4" ht="12.75">
      <c r="A5" s="12" t="s">
        <v>69</v>
      </c>
      <c r="B5" s="16"/>
      <c r="C5" s="16"/>
      <c r="D5" s="64"/>
    </row>
    <row r="6" spans="2:4" ht="12.75">
      <c r="B6" s="16"/>
      <c r="C6" s="16"/>
      <c r="D6" s="64"/>
    </row>
    <row r="7" spans="2:4" ht="12.75">
      <c r="B7" s="16"/>
      <c r="C7" s="16"/>
      <c r="D7" s="64"/>
    </row>
    <row r="8" spans="2:4" ht="12.75">
      <c r="B8" s="16"/>
      <c r="C8" s="16"/>
      <c r="D8" s="64"/>
    </row>
    <row r="9" spans="2:4" ht="12.75">
      <c r="B9" s="16"/>
      <c r="C9" s="16"/>
      <c r="D9" s="64"/>
    </row>
    <row r="10" spans="2:4" ht="12.75">
      <c r="B10" s="16"/>
      <c r="C10" s="16"/>
      <c r="D10" s="64"/>
    </row>
    <row r="11" spans="2:4" ht="12.75">
      <c r="B11" s="16"/>
      <c r="C11" s="16"/>
      <c r="D11" s="64"/>
    </row>
    <row r="12" spans="2:4" ht="12.75">
      <c r="B12" s="16"/>
      <c r="C12" s="16"/>
      <c r="D12" s="64"/>
    </row>
    <row r="13" spans="2:4" ht="12.75">
      <c r="B13" s="16"/>
      <c r="C13" s="16"/>
      <c r="D13" s="64"/>
    </row>
    <row r="14" spans="2:4" ht="12.75">
      <c r="B14" s="16"/>
      <c r="C14" s="16"/>
      <c r="D14" s="64"/>
    </row>
    <row r="15" spans="2:4" ht="12.75">
      <c r="B15" s="16"/>
      <c r="C15" s="16"/>
      <c r="D15" s="64"/>
    </row>
    <row r="16" spans="2:4" ht="12.75">
      <c r="B16" s="16"/>
      <c r="C16" s="16"/>
      <c r="D16" s="64"/>
    </row>
    <row r="17" spans="2:4" ht="12.75">
      <c r="B17" s="16"/>
      <c r="C17" s="16"/>
      <c r="D17" s="64"/>
    </row>
    <row r="18" spans="2:4" ht="12.75">
      <c r="B18" s="16"/>
      <c r="C18" s="16"/>
      <c r="D18" s="64"/>
    </row>
    <row r="19" spans="2:4" ht="12.75">
      <c r="B19" s="16"/>
      <c r="C19" s="16"/>
      <c r="D19" s="64"/>
    </row>
    <row r="20" spans="2:4" ht="12.75">
      <c r="B20" s="16"/>
      <c r="C20" s="16"/>
      <c r="D20" s="64"/>
    </row>
    <row r="21" spans="2:4" ht="12.75">
      <c r="B21" s="16"/>
      <c r="C21" s="16"/>
      <c r="D21" s="64"/>
    </row>
    <row r="22" spans="2:4" ht="12.75">
      <c r="B22" s="16"/>
      <c r="C22" s="16"/>
      <c r="D22" s="64"/>
    </row>
    <row r="23" spans="2:4" ht="12.75">
      <c r="B23" s="16"/>
      <c r="C23" s="16"/>
      <c r="D23" s="64"/>
    </row>
    <row r="24" spans="2:4" ht="12.75">
      <c r="B24" s="16"/>
      <c r="C24" s="16"/>
      <c r="D24" s="64"/>
    </row>
    <row r="25" spans="2:4" ht="12.75">
      <c r="B25" s="16"/>
      <c r="C25" s="16"/>
      <c r="D25" s="64"/>
    </row>
    <row r="26" spans="2:4" ht="12.75">
      <c r="B26" s="16"/>
      <c r="C26" s="16"/>
      <c r="D26" s="64"/>
    </row>
    <row r="27" spans="2:4" ht="12.75">
      <c r="B27" s="16"/>
      <c r="C27" s="16"/>
      <c r="D27" s="64"/>
    </row>
    <row r="28" spans="2:4" ht="12.75">
      <c r="B28" s="16"/>
      <c r="C28" s="16"/>
      <c r="D28" s="64"/>
    </row>
    <row r="29" spans="2:4" ht="12.75">
      <c r="B29" s="16"/>
      <c r="C29" s="16"/>
      <c r="D29" s="64"/>
    </row>
    <row r="30" spans="2:4" ht="12.75">
      <c r="B30" s="16"/>
      <c r="C30" s="16"/>
      <c r="D30" s="64"/>
    </row>
    <row r="31" spans="2:4" ht="12.75">
      <c r="B31" s="16"/>
      <c r="C31" s="16"/>
      <c r="D31" s="64"/>
    </row>
    <row r="32" spans="2:4" ht="12.75">
      <c r="B32" s="16"/>
      <c r="C32" s="16"/>
      <c r="D32" s="64"/>
    </row>
    <row r="33" spans="2:4" ht="12.75">
      <c r="B33" s="16"/>
      <c r="C33" s="16"/>
      <c r="D33" s="64"/>
    </row>
    <row r="34" spans="2:4" ht="12.75">
      <c r="B34" s="16"/>
      <c r="C34" s="16"/>
      <c r="D34" s="64"/>
    </row>
    <row r="35" spans="2:4" ht="12.75">
      <c r="B35" s="16"/>
      <c r="C35" s="16"/>
      <c r="D35" s="64"/>
    </row>
    <row r="36" spans="2:4" ht="12.75">
      <c r="B36" s="16"/>
      <c r="C36" s="16"/>
      <c r="D36" s="64"/>
    </row>
    <row r="37" spans="2:4" ht="12.75">
      <c r="B37" s="16"/>
      <c r="C37" s="16"/>
      <c r="D37" s="64"/>
    </row>
    <row r="38" spans="2:4" ht="12.75">
      <c r="B38" s="16"/>
      <c r="C38" s="16"/>
      <c r="D38" s="64"/>
    </row>
    <row r="39" spans="2:4" ht="12.75">
      <c r="B39" s="16"/>
      <c r="C39" s="16"/>
      <c r="D39" s="64"/>
    </row>
    <row r="40" spans="2:4" ht="12.75">
      <c r="B40" s="16"/>
      <c r="C40" s="16"/>
      <c r="D40" s="64"/>
    </row>
    <row r="41" spans="2:4" ht="12.75">
      <c r="B41" s="16"/>
      <c r="C41" s="16"/>
      <c r="D41" s="64"/>
    </row>
    <row r="42" spans="2:4" ht="12.75">
      <c r="B42" s="16"/>
      <c r="C42" s="16"/>
      <c r="D42" s="64"/>
    </row>
    <row r="43" spans="2:4" ht="12.75">
      <c r="B43" s="16"/>
      <c r="C43" s="16"/>
      <c r="D43" s="64"/>
    </row>
    <row r="44" spans="1:6" ht="36" customHeight="1">
      <c r="A44" s="17"/>
      <c r="B44" s="8" t="s">
        <v>48</v>
      </c>
      <c r="C44" s="8" t="s">
        <v>49</v>
      </c>
      <c r="D44" s="79" t="s">
        <v>6</v>
      </c>
      <c r="E44" s="8" t="s">
        <v>48</v>
      </c>
      <c r="F44" s="8" t="s">
        <v>49</v>
      </c>
    </row>
    <row r="45" spans="1:6" ht="12.75">
      <c r="A45" s="18" t="s">
        <v>51</v>
      </c>
      <c r="B45" s="19">
        <v>27455.811999999998</v>
      </c>
      <c r="C45" s="19">
        <v>7057.964</v>
      </c>
      <c r="D45" s="19">
        <v>34513.776</v>
      </c>
      <c r="E45" s="52">
        <f>(B45/D45)*100</f>
        <v>79.55029898785922</v>
      </c>
      <c r="F45" s="23">
        <f>100-E45</f>
        <v>20.44970101214078</v>
      </c>
    </row>
    <row r="46" spans="1:6" ht="14.45" customHeight="1">
      <c r="A46" s="24"/>
      <c r="B46" s="25"/>
      <c r="C46" s="26"/>
      <c r="D46" s="80"/>
      <c r="E46" s="22"/>
      <c r="F46" s="22"/>
    </row>
    <row r="47" spans="1:7" ht="15" customHeight="1">
      <c r="A47" s="27" t="s">
        <v>29</v>
      </c>
      <c r="B47" s="19">
        <f aca="true" t="shared" si="0" ref="B47:B68">D47-C47</f>
        <v>6505.3502499999995</v>
      </c>
      <c r="C47" s="19">
        <v>113.666</v>
      </c>
      <c r="D47" s="19">
        <v>6619.01625</v>
      </c>
      <c r="E47" s="53">
        <f aca="true" t="shared" si="1" ref="E47:E68">(B47/D47)*100</f>
        <v>98.28273574641851</v>
      </c>
      <c r="F47" s="53">
        <f aca="true" t="shared" si="2" ref="F47:F68">100-E47</f>
        <v>1.7172642535814902</v>
      </c>
      <c r="G47" s="28"/>
    </row>
    <row r="48" spans="1:7" ht="15" customHeight="1">
      <c r="A48" s="27" t="s">
        <v>21</v>
      </c>
      <c r="B48" s="19">
        <f t="shared" si="0"/>
        <v>206.591</v>
      </c>
      <c r="C48" s="19">
        <v>34.117</v>
      </c>
      <c r="D48" s="19">
        <v>240.708</v>
      </c>
      <c r="E48" s="53">
        <f t="shared" si="1"/>
        <v>85.82639546670656</v>
      </c>
      <c r="F48" s="53">
        <f t="shared" si="2"/>
        <v>14.173604533293442</v>
      </c>
      <c r="G48" s="28"/>
    </row>
    <row r="49" spans="1:7" ht="15" customHeight="1">
      <c r="A49" s="27" t="s">
        <v>26</v>
      </c>
      <c r="B49" s="19">
        <f t="shared" si="0"/>
        <v>2523.3955</v>
      </c>
      <c r="C49" s="19">
        <v>524.11975</v>
      </c>
      <c r="D49" s="19">
        <v>3047.51525</v>
      </c>
      <c r="E49" s="53">
        <f t="shared" si="1"/>
        <v>82.80173495440262</v>
      </c>
      <c r="F49" s="53">
        <f t="shared" si="2"/>
        <v>17.19826504559738</v>
      </c>
      <c r="G49" s="28"/>
    </row>
    <row r="50" spans="1:7" ht="15" customHeight="1">
      <c r="A50" s="27" t="s">
        <v>36</v>
      </c>
      <c r="B50" s="19">
        <f t="shared" si="0"/>
        <v>1451.92375</v>
      </c>
      <c r="C50" s="19">
        <v>301.5875</v>
      </c>
      <c r="D50" s="19">
        <v>1753.51125</v>
      </c>
      <c r="E50" s="53">
        <f t="shared" si="1"/>
        <v>82.80093726230726</v>
      </c>
      <c r="F50" s="53">
        <f t="shared" si="2"/>
        <v>17.199062737692742</v>
      </c>
      <c r="G50" s="28"/>
    </row>
    <row r="51" spans="1:7" ht="15" customHeight="1">
      <c r="A51" s="29" t="s">
        <v>38</v>
      </c>
      <c r="B51" s="19">
        <f t="shared" si="0"/>
        <v>316.799</v>
      </c>
      <c r="C51" s="19">
        <v>68.81125</v>
      </c>
      <c r="D51" s="19">
        <v>385.61025</v>
      </c>
      <c r="E51" s="53">
        <f t="shared" si="1"/>
        <v>82.15523316613083</v>
      </c>
      <c r="F51" s="53">
        <f t="shared" si="2"/>
        <v>17.844766833869173</v>
      </c>
      <c r="G51" s="28"/>
    </row>
    <row r="52" spans="1:7" ht="15" customHeight="1">
      <c r="A52" s="27" t="s">
        <v>28</v>
      </c>
      <c r="B52" s="19">
        <f t="shared" si="0"/>
        <v>180.12850000000003</v>
      </c>
      <c r="C52" s="19">
        <v>39.913</v>
      </c>
      <c r="D52" s="19">
        <v>220.0415</v>
      </c>
      <c r="E52" s="53">
        <f t="shared" si="1"/>
        <v>81.86114891963562</v>
      </c>
      <c r="F52" s="53">
        <f t="shared" si="2"/>
        <v>18.138851080364375</v>
      </c>
      <c r="G52" s="28"/>
    </row>
    <row r="53" spans="1:7" ht="15" customHeight="1">
      <c r="A53" s="27" t="s">
        <v>23</v>
      </c>
      <c r="B53" s="19">
        <f t="shared" si="0"/>
        <v>4488.43225</v>
      </c>
      <c r="C53" s="19">
        <v>1013.3005</v>
      </c>
      <c r="D53" s="19">
        <v>5501.73275</v>
      </c>
      <c r="E53" s="53">
        <f t="shared" si="1"/>
        <v>81.58215700317322</v>
      </c>
      <c r="F53" s="53">
        <f t="shared" si="2"/>
        <v>18.417842996826778</v>
      </c>
      <c r="G53" s="28"/>
    </row>
    <row r="54" spans="1:7" ht="15" customHeight="1">
      <c r="A54" s="27" t="s">
        <v>33</v>
      </c>
      <c r="B54" s="19">
        <f t="shared" si="0"/>
        <v>64.9705</v>
      </c>
      <c r="C54" s="19">
        <v>14.87</v>
      </c>
      <c r="D54" s="19">
        <v>79.8405</v>
      </c>
      <c r="E54" s="53">
        <f t="shared" si="1"/>
        <v>81.37536713823185</v>
      </c>
      <c r="F54" s="53">
        <f t="shared" si="2"/>
        <v>18.62463286176815</v>
      </c>
      <c r="G54" s="28"/>
    </row>
    <row r="55" spans="1:7" ht="15" customHeight="1">
      <c r="A55" s="27" t="s">
        <v>20</v>
      </c>
      <c r="B55" s="19">
        <f t="shared" si="0"/>
        <v>3807.2655000000004</v>
      </c>
      <c r="C55" s="19">
        <v>926.89175</v>
      </c>
      <c r="D55" s="19">
        <v>4734.15725</v>
      </c>
      <c r="E55" s="53">
        <f t="shared" si="1"/>
        <v>80.4211879527238</v>
      </c>
      <c r="F55" s="53">
        <f t="shared" si="2"/>
        <v>19.5788120472762</v>
      </c>
      <c r="G55" s="28"/>
    </row>
    <row r="56" spans="1:7" ht="15" customHeight="1">
      <c r="A56" s="27" t="s">
        <v>27</v>
      </c>
      <c r="B56" s="19">
        <f t="shared" si="0"/>
        <v>4962.117749999999</v>
      </c>
      <c r="C56" s="19">
        <v>1219.53325</v>
      </c>
      <c r="D56" s="19">
        <v>6181.651</v>
      </c>
      <c r="E56" s="53">
        <f t="shared" si="1"/>
        <v>80.27172271614815</v>
      </c>
      <c r="F56" s="53">
        <f t="shared" si="2"/>
        <v>19.728277283851853</v>
      </c>
      <c r="G56" s="28"/>
    </row>
    <row r="57" spans="1:7" ht="15" customHeight="1">
      <c r="A57" s="27" t="s">
        <v>32</v>
      </c>
      <c r="B57" s="19">
        <f t="shared" si="0"/>
        <v>529.2760000000001</v>
      </c>
      <c r="C57" s="19">
        <v>137.8615</v>
      </c>
      <c r="D57" s="19">
        <v>667.1375</v>
      </c>
      <c r="E57" s="53">
        <f t="shared" si="1"/>
        <v>79.33536939536452</v>
      </c>
      <c r="F57" s="53">
        <f t="shared" si="2"/>
        <v>20.664630604635477</v>
      </c>
      <c r="G57" s="28"/>
    </row>
    <row r="58" spans="1:7" ht="15" customHeight="1">
      <c r="A58" s="27" t="s">
        <v>35</v>
      </c>
      <c r="B58" s="19">
        <f t="shared" si="0"/>
        <v>1746.0745</v>
      </c>
      <c r="C58" s="19">
        <v>483.43675</v>
      </c>
      <c r="D58" s="19">
        <v>2229.51125</v>
      </c>
      <c r="E58" s="53">
        <f t="shared" si="1"/>
        <v>78.3164695849819</v>
      </c>
      <c r="F58" s="53">
        <f t="shared" si="2"/>
        <v>21.683530415018097</v>
      </c>
      <c r="G58" s="28"/>
    </row>
    <row r="59" spans="1:7" ht="15" customHeight="1">
      <c r="A59" s="27" t="s">
        <v>42</v>
      </c>
      <c r="B59" s="19">
        <f t="shared" si="0"/>
        <v>370.52975</v>
      </c>
      <c r="C59" s="19">
        <v>108.745</v>
      </c>
      <c r="D59" s="19">
        <v>479.27475</v>
      </c>
      <c r="E59" s="53">
        <f t="shared" si="1"/>
        <v>77.31050926425813</v>
      </c>
      <c r="F59" s="53">
        <f t="shared" si="2"/>
        <v>22.68949073574187</v>
      </c>
      <c r="G59" s="28"/>
    </row>
    <row r="60" spans="1:7" ht="15" customHeight="1">
      <c r="A60" s="27" t="s">
        <v>25</v>
      </c>
      <c r="B60" s="19">
        <f t="shared" si="0"/>
        <v>866.0607500000001</v>
      </c>
      <c r="C60" s="19">
        <v>273.94725</v>
      </c>
      <c r="D60" s="19">
        <v>1140.008</v>
      </c>
      <c r="E60" s="53">
        <f t="shared" si="1"/>
        <v>75.96970810731153</v>
      </c>
      <c r="F60" s="53">
        <f t="shared" si="2"/>
        <v>24.030291892688467</v>
      </c>
      <c r="G60" s="28"/>
    </row>
    <row r="61" spans="1:7" ht="15" customHeight="1">
      <c r="A61" s="27" t="s">
        <v>40</v>
      </c>
      <c r="B61" s="19">
        <f t="shared" si="0"/>
        <v>969.71525</v>
      </c>
      <c r="C61" s="19">
        <v>308.20525</v>
      </c>
      <c r="D61" s="19">
        <v>1277.9205</v>
      </c>
      <c r="E61" s="53">
        <f t="shared" si="1"/>
        <v>75.88228297456688</v>
      </c>
      <c r="F61" s="53">
        <f t="shared" si="2"/>
        <v>24.117717025433123</v>
      </c>
      <c r="G61" s="28"/>
    </row>
    <row r="62" spans="1:7" ht="15" customHeight="1">
      <c r="A62" s="27" t="s">
        <v>43</v>
      </c>
      <c r="B62" s="19">
        <f t="shared" si="0"/>
        <v>1308.4904999999999</v>
      </c>
      <c r="C62" s="19">
        <v>430.69475</v>
      </c>
      <c r="D62" s="19">
        <v>1739.18525</v>
      </c>
      <c r="E62" s="53">
        <f t="shared" si="1"/>
        <v>75.2358324106072</v>
      </c>
      <c r="F62" s="53">
        <f t="shared" si="2"/>
        <v>24.764167589392798</v>
      </c>
      <c r="G62" s="28"/>
    </row>
    <row r="63" spans="1:7" ht="15" customHeight="1">
      <c r="A63" s="27" t="s">
        <v>24</v>
      </c>
      <c r="B63" s="19">
        <f t="shared" si="0"/>
        <v>169.939</v>
      </c>
      <c r="C63" s="19">
        <v>56.702</v>
      </c>
      <c r="D63" s="19">
        <v>226.641</v>
      </c>
      <c r="E63" s="53">
        <f t="shared" si="1"/>
        <v>74.98157879642253</v>
      </c>
      <c r="F63" s="53">
        <f t="shared" si="2"/>
        <v>25.018421203577475</v>
      </c>
      <c r="G63" s="28"/>
    </row>
    <row r="64" spans="1:7" ht="15" customHeight="1">
      <c r="A64" s="27" t="s">
        <v>34</v>
      </c>
      <c r="B64" s="19">
        <f t="shared" si="0"/>
        <v>2231.023</v>
      </c>
      <c r="C64" s="19">
        <v>846.29325</v>
      </c>
      <c r="D64" s="19">
        <v>3077.31625</v>
      </c>
      <c r="E64" s="53">
        <f t="shared" si="1"/>
        <v>72.49898348926602</v>
      </c>
      <c r="F64" s="53">
        <f t="shared" si="2"/>
        <v>27.501016510733976</v>
      </c>
      <c r="G64" s="28"/>
    </row>
    <row r="65" spans="1:7" ht="15" customHeight="1">
      <c r="A65" s="27" t="s">
        <v>31</v>
      </c>
      <c r="B65" s="19">
        <f t="shared" si="0"/>
        <v>313.77700000000004</v>
      </c>
      <c r="C65" s="19">
        <v>120.36675</v>
      </c>
      <c r="D65" s="19">
        <v>434.14375</v>
      </c>
      <c r="E65" s="53">
        <f t="shared" si="1"/>
        <v>72.27490894433008</v>
      </c>
      <c r="F65" s="53">
        <f t="shared" si="2"/>
        <v>27.72509105566992</v>
      </c>
      <c r="G65" s="28"/>
    </row>
    <row r="66" spans="1:7" ht="15" customHeight="1">
      <c r="A66" s="27" t="s">
        <v>30</v>
      </c>
      <c r="B66" s="19">
        <f t="shared" si="0"/>
        <v>204.72325</v>
      </c>
      <c r="C66" s="19">
        <v>89.431</v>
      </c>
      <c r="D66" s="19">
        <v>294.15425</v>
      </c>
      <c r="E66" s="53">
        <f t="shared" si="1"/>
        <v>69.59724362303112</v>
      </c>
      <c r="F66" s="53">
        <f t="shared" si="2"/>
        <v>30.40275637696888</v>
      </c>
      <c r="G66" s="28"/>
    </row>
    <row r="67" spans="1:7" ht="15" customHeight="1">
      <c r="A67" s="27" t="s">
        <v>22</v>
      </c>
      <c r="B67" s="19">
        <f t="shared" si="0"/>
        <v>535.51425</v>
      </c>
      <c r="C67" s="19">
        <v>240.28425</v>
      </c>
      <c r="D67" s="19">
        <v>775.7985</v>
      </c>
      <c r="E67" s="53">
        <f t="shared" si="1"/>
        <v>69.02749231920401</v>
      </c>
      <c r="F67" s="53">
        <f t="shared" si="2"/>
        <v>30.972507680795985</v>
      </c>
      <c r="G67" s="28"/>
    </row>
    <row r="68" spans="1:7" ht="15" customHeight="1">
      <c r="A68" s="27" t="s">
        <v>39</v>
      </c>
      <c r="B68" s="19">
        <f t="shared" si="0"/>
        <v>807.2655</v>
      </c>
      <c r="C68" s="19">
        <v>393.257</v>
      </c>
      <c r="D68" s="19">
        <v>1200.5225</v>
      </c>
      <c r="E68" s="53">
        <f t="shared" si="1"/>
        <v>67.24284634398772</v>
      </c>
      <c r="F68" s="53">
        <f t="shared" si="2"/>
        <v>32.75715365601228</v>
      </c>
      <c r="G68" s="28"/>
    </row>
    <row r="69" spans="1:7" ht="15" customHeight="1">
      <c r="A69" s="31"/>
      <c r="B69" s="25"/>
      <c r="C69" s="26"/>
      <c r="D69" s="80"/>
      <c r="E69" s="37"/>
      <c r="F69" s="37"/>
      <c r="G69" s="28"/>
    </row>
    <row r="70" spans="1:7" ht="15" customHeight="1">
      <c r="A70" s="32" t="s">
        <v>41</v>
      </c>
      <c r="B70" s="19">
        <v>560.4459999999999</v>
      </c>
      <c r="C70" s="19">
        <v>314.223</v>
      </c>
      <c r="D70" s="19">
        <v>874.669</v>
      </c>
      <c r="E70" s="53">
        <f>(B70/D70)*100</f>
        <v>64.07521016521677</v>
      </c>
      <c r="F70" s="53">
        <f>100-E70</f>
        <v>35.924789834783226</v>
      </c>
      <c r="G70" s="33"/>
    </row>
    <row r="71" spans="1:7" ht="15" customHeight="1">
      <c r="A71" s="35"/>
      <c r="B71" s="36"/>
      <c r="C71" s="36"/>
      <c r="D71" s="36"/>
      <c r="E71" s="37"/>
      <c r="F71" s="37"/>
      <c r="G71" s="33"/>
    </row>
    <row r="72" spans="1:7" ht="15" customHeight="1">
      <c r="A72" s="32" t="s">
        <v>59</v>
      </c>
      <c r="B72" s="19">
        <v>6998.001</v>
      </c>
      <c r="C72" s="19">
        <v>2290.91725</v>
      </c>
      <c r="D72" s="19">
        <v>9288.91825</v>
      </c>
      <c r="E72" s="53">
        <f>(B72/D72)*100</f>
        <v>75.33709320781243</v>
      </c>
      <c r="F72" s="53">
        <f aca="true" t="shared" si="3" ref="F72">100-E72</f>
        <v>24.66290679218757</v>
      </c>
      <c r="G72" s="33"/>
    </row>
    <row r="73" spans="5:7" ht="12.75">
      <c r="E73" s="37"/>
      <c r="F73" s="37"/>
      <c r="G73" s="33"/>
    </row>
    <row r="74" spans="5:7" ht="12.75">
      <c r="E74" s="37"/>
      <c r="F74" s="37"/>
      <c r="G74" s="33"/>
    </row>
    <row r="75" ht="12.75">
      <c r="G75" s="33"/>
    </row>
    <row r="80" ht="12.75">
      <c r="H80" s="48"/>
    </row>
  </sheetData>
  <mergeCells count="1">
    <mergeCell ref="B3:C3"/>
  </mergeCells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4.7109375" style="5" bestFit="1" customWidth="1"/>
    <col min="3" max="4" width="13.00390625" style="5" customWidth="1"/>
    <col min="5" max="7" width="9.140625" style="5" customWidth="1"/>
    <col min="8" max="8" width="8.00390625" style="5" customWidth="1"/>
    <col min="9" max="16" width="9.140625" style="5" customWidth="1"/>
    <col min="17" max="17" width="20.57421875" style="5" bestFit="1" customWidth="1"/>
    <col min="18" max="18" width="9.140625" style="5" customWidth="1"/>
    <col min="19" max="22" width="11.8515625" style="5" customWidth="1"/>
    <col min="23" max="16384" width="9.140625" style="5" customWidth="1"/>
  </cols>
  <sheetData>
    <row r="1" ht="15.75">
      <c r="A1" s="1" t="s">
        <v>70</v>
      </c>
    </row>
    <row r="2" spans="1:13" ht="14.25">
      <c r="A2" s="81" t="s">
        <v>52</v>
      </c>
      <c r="M2" s="14"/>
    </row>
    <row r="3" spans="3:4" ht="12.75">
      <c r="C3" s="91"/>
      <c r="D3" s="91"/>
    </row>
    <row r="4" spans="1:4" ht="12.75">
      <c r="A4" s="5" t="s">
        <v>45</v>
      </c>
      <c r="C4" s="16"/>
      <c r="D4" s="16"/>
    </row>
    <row r="5" spans="1:4" ht="15.75" customHeight="1">
      <c r="A5" s="48" t="s">
        <v>96</v>
      </c>
      <c r="C5" s="16"/>
      <c r="D5" s="16"/>
    </row>
    <row r="6" spans="1:4" ht="12.75">
      <c r="A6" s="12" t="s">
        <v>64</v>
      </c>
      <c r="C6" s="16"/>
      <c r="D6" s="16"/>
    </row>
    <row r="7" spans="3:4" ht="12.75">
      <c r="C7" s="16"/>
      <c r="D7" s="16"/>
    </row>
    <row r="8" spans="3:4" ht="12.75">
      <c r="C8" s="16"/>
      <c r="D8" s="16"/>
    </row>
    <row r="9" spans="3:4" ht="12.75">
      <c r="C9" s="16"/>
      <c r="D9" s="16"/>
    </row>
    <row r="10" spans="3:4" ht="12.75">
      <c r="C10" s="16"/>
      <c r="D10" s="16"/>
    </row>
    <row r="11" spans="3:4" ht="12.75">
      <c r="C11" s="16"/>
      <c r="D11" s="16"/>
    </row>
    <row r="12" spans="3:4" ht="12.75">
      <c r="C12" s="16"/>
      <c r="D12" s="16"/>
    </row>
    <row r="13" spans="3:4" ht="12.75">
      <c r="C13" s="16"/>
      <c r="D13" s="16"/>
    </row>
    <row r="14" spans="3:4" ht="12.75">
      <c r="C14" s="16"/>
      <c r="D14" s="16"/>
    </row>
    <row r="15" spans="3:4" ht="12.75">
      <c r="C15" s="16"/>
      <c r="D15" s="16"/>
    </row>
    <row r="16" spans="3:4" ht="12.75">
      <c r="C16" s="16"/>
      <c r="D16" s="16"/>
    </row>
    <row r="17" spans="3:4" ht="12.75">
      <c r="C17" s="16"/>
      <c r="D17" s="16"/>
    </row>
    <row r="18" spans="3:4" ht="12.75">
      <c r="C18" s="16"/>
      <c r="D18" s="16"/>
    </row>
    <row r="19" spans="3:4" ht="12.75"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2:7" ht="36" customHeight="1">
      <c r="B47" s="17"/>
      <c r="C47" s="8" t="s">
        <v>50</v>
      </c>
      <c r="D47" s="8" t="s">
        <v>0</v>
      </c>
      <c r="F47" s="8" t="s">
        <v>50</v>
      </c>
      <c r="G47" s="8" t="s">
        <v>0</v>
      </c>
    </row>
    <row r="48" spans="2:7" ht="12.75">
      <c r="B48" s="18" t="s">
        <v>51</v>
      </c>
      <c r="C48" s="19">
        <v>1749.38438</v>
      </c>
      <c r="D48" s="20">
        <v>1256.283904</v>
      </c>
      <c r="E48" s="21">
        <v>3005.668284</v>
      </c>
      <c r="F48" s="22">
        <v>58.2028425862047</v>
      </c>
      <c r="G48" s="23">
        <v>41.7971574137953</v>
      </c>
    </row>
    <row r="49" spans="2:7" ht="12.75">
      <c r="B49" s="24"/>
      <c r="C49" s="25"/>
      <c r="D49" s="26"/>
      <c r="E49" s="21"/>
      <c r="F49" s="22"/>
      <c r="G49" s="22"/>
    </row>
    <row r="50" spans="2:8" ht="15" customHeight="1">
      <c r="B50" s="27" t="s">
        <v>33</v>
      </c>
      <c r="C50" s="19">
        <v>4.593699</v>
      </c>
      <c r="D50" s="20">
        <v>0.294353</v>
      </c>
      <c r="E50" s="21">
        <v>4.888052</v>
      </c>
      <c r="F50" s="23">
        <v>93.97811234414036</v>
      </c>
      <c r="G50" s="23">
        <v>6.0218876558596435</v>
      </c>
      <c r="H50" s="28"/>
    </row>
    <row r="51" spans="2:8" ht="15" customHeight="1">
      <c r="B51" s="27" t="s">
        <v>30</v>
      </c>
      <c r="C51" s="19">
        <v>7.558109</v>
      </c>
      <c r="D51" s="20">
        <v>0.677111</v>
      </c>
      <c r="E51" s="21">
        <v>8.23522</v>
      </c>
      <c r="F51" s="22">
        <v>91.77786385791758</v>
      </c>
      <c r="G51" s="23">
        <v>8.22213614208242</v>
      </c>
      <c r="H51" s="28"/>
    </row>
    <row r="52" spans="2:8" ht="15" customHeight="1">
      <c r="B52" s="27" t="s">
        <v>24</v>
      </c>
      <c r="C52" s="19">
        <v>28.883834</v>
      </c>
      <c r="D52" s="20">
        <v>3.477574</v>
      </c>
      <c r="E52" s="21">
        <v>32.361408</v>
      </c>
      <c r="F52" s="23">
        <v>89.25394717065464</v>
      </c>
      <c r="G52" s="23">
        <v>10.74605282934536</v>
      </c>
      <c r="H52" s="28"/>
    </row>
    <row r="53" spans="2:8" ht="15" customHeight="1">
      <c r="B53" s="27" t="s">
        <v>40</v>
      </c>
      <c r="C53" s="19">
        <v>150.774006</v>
      </c>
      <c r="D53" s="20">
        <v>19.494508</v>
      </c>
      <c r="E53" s="21">
        <v>170.268514</v>
      </c>
      <c r="F53" s="22">
        <v>88.55072641322282</v>
      </c>
      <c r="G53" s="23">
        <v>11.449273586777181</v>
      </c>
      <c r="H53" s="28"/>
    </row>
    <row r="54" spans="2:8" ht="15" customHeight="1">
      <c r="B54" s="27" t="s">
        <v>22</v>
      </c>
      <c r="C54" s="19">
        <v>74.949061</v>
      </c>
      <c r="D54" s="20">
        <v>10.34854</v>
      </c>
      <c r="E54" s="21">
        <v>85.297601</v>
      </c>
      <c r="F54" s="22">
        <v>87.86772443928406</v>
      </c>
      <c r="G54" s="23">
        <v>12.13227556071594</v>
      </c>
      <c r="H54" s="28"/>
    </row>
    <row r="55" spans="2:8" ht="15" customHeight="1">
      <c r="B55" s="27" t="s">
        <v>39</v>
      </c>
      <c r="C55" s="19">
        <v>87.008958</v>
      </c>
      <c r="D55" s="20">
        <v>12.064783</v>
      </c>
      <c r="E55" s="21">
        <v>99.07374100000001</v>
      </c>
      <c r="F55" s="23">
        <v>87.82242107926457</v>
      </c>
      <c r="G55" s="23">
        <v>12.177578920735428</v>
      </c>
      <c r="H55" s="28"/>
    </row>
    <row r="56" spans="2:8" ht="15" customHeight="1">
      <c r="B56" s="27" t="s">
        <v>21</v>
      </c>
      <c r="C56" s="19">
        <v>26.05655</v>
      </c>
      <c r="D56" s="20">
        <v>4.674301</v>
      </c>
      <c r="E56" s="21">
        <v>30.730851</v>
      </c>
      <c r="F56" s="22">
        <v>84.78954910815844</v>
      </c>
      <c r="G56" s="23">
        <v>15.21045089184156</v>
      </c>
      <c r="H56" s="28"/>
    </row>
    <row r="57" spans="2:8" ht="15" customHeight="1">
      <c r="B57" s="27" t="s">
        <v>25</v>
      </c>
      <c r="C57" s="19">
        <v>42.395424</v>
      </c>
      <c r="D57" s="20">
        <v>7.957145</v>
      </c>
      <c r="E57" s="21">
        <v>50.352568999999995</v>
      </c>
      <c r="F57" s="23">
        <v>84.19714195714623</v>
      </c>
      <c r="G57" s="23">
        <v>15.80285804285377</v>
      </c>
      <c r="H57" s="28"/>
    </row>
    <row r="58" spans="2:8" ht="15" customHeight="1">
      <c r="B58" s="27" t="s">
        <v>32</v>
      </c>
      <c r="C58" s="19">
        <v>31.65927</v>
      </c>
      <c r="D58" s="20">
        <v>8.35606</v>
      </c>
      <c r="E58" s="21">
        <v>40.01533</v>
      </c>
      <c r="F58" s="23">
        <v>79.11785308280601</v>
      </c>
      <c r="G58" s="23">
        <v>20.882146917193992</v>
      </c>
      <c r="H58" s="28"/>
    </row>
    <row r="59" spans="2:8" ht="15" customHeight="1">
      <c r="B59" s="27" t="s">
        <v>26</v>
      </c>
      <c r="C59" s="19">
        <v>106.553053</v>
      </c>
      <c r="D59" s="20">
        <v>30.491136</v>
      </c>
      <c r="E59" s="21">
        <v>137.04418900000002</v>
      </c>
      <c r="F59" s="22">
        <v>77.75087274951876</v>
      </c>
      <c r="G59" s="23">
        <v>22.249127250481237</v>
      </c>
      <c r="H59" s="28"/>
    </row>
    <row r="60" spans="2:8" ht="15" customHeight="1">
      <c r="B60" s="30" t="s">
        <v>31</v>
      </c>
      <c r="C60" s="19">
        <v>33.710922</v>
      </c>
      <c r="D60" s="20">
        <v>10.182207</v>
      </c>
      <c r="E60" s="21">
        <v>43.893128999999995</v>
      </c>
      <c r="F60" s="23">
        <v>76.80227581861388</v>
      </c>
      <c r="G60" s="23">
        <v>23.19772418138612</v>
      </c>
      <c r="H60" s="28"/>
    </row>
    <row r="61" spans="2:8" ht="15" customHeight="1">
      <c r="B61" s="27" t="s">
        <v>29</v>
      </c>
      <c r="C61" s="19">
        <v>305.066958</v>
      </c>
      <c r="D61" s="20">
        <v>93.628437</v>
      </c>
      <c r="E61" s="21">
        <v>398.695395</v>
      </c>
      <c r="F61" s="22">
        <v>76.51629836356649</v>
      </c>
      <c r="G61" s="23">
        <v>23.48370163643351</v>
      </c>
      <c r="H61" s="28"/>
    </row>
    <row r="62" spans="2:8" ht="15" customHeight="1">
      <c r="B62" s="27" t="s">
        <v>28</v>
      </c>
      <c r="C62" s="19">
        <v>15.387426</v>
      </c>
      <c r="D62" s="20">
        <v>5.418937</v>
      </c>
      <c r="E62" s="21">
        <v>20.806362999999997</v>
      </c>
      <c r="F62" s="23">
        <v>73.95538566735571</v>
      </c>
      <c r="G62" s="23">
        <v>26.044614332644286</v>
      </c>
      <c r="H62" s="28"/>
    </row>
    <row r="63" spans="2:8" ht="15" customHeight="1">
      <c r="B63" s="27" t="s">
        <v>42</v>
      </c>
      <c r="C63" s="19">
        <v>43.529316</v>
      </c>
      <c r="D63" s="20">
        <v>16.038735</v>
      </c>
      <c r="E63" s="21">
        <v>59.568051</v>
      </c>
      <c r="F63" s="23">
        <v>73.07493743584125</v>
      </c>
      <c r="G63" s="23">
        <v>26.92506256415875</v>
      </c>
      <c r="H63" s="28"/>
    </row>
    <row r="64" spans="2:8" ht="15" customHeight="1">
      <c r="B64" s="27" t="s">
        <v>35</v>
      </c>
      <c r="C64" s="19">
        <v>80.919072</v>
      </c>
      <c r="D64" s="20">
        <v>35.552979</v>
      </c>
      <c r="E64" s="21">
        <v>116.472051</v>
      </c>
      <c r="F64" s="22">
        <v>69.47509836501463</v>
      </c>
      <c r="G64" s="23">
        <v>30.52490163498537</v>
      </c>
      <c r="H64" s="28"/>
    </row>
    <row r="65" spans="2:8" ht="15" customHeight="1">
      <c r="B65" s="29" t="s">
        <v>23</v>
      </c>
      <c r="C65" s="19">
        <v>156.419719</v>
      </c>
      <c r="D65" s="20">
        <v>118.485196</v>
      </c>
      <c r="E65" s="21">
        <v>274.90491499999996</v>
      </c>
      <c r="F65" s="22">
        <v>56.89957162097302</v>
      </c>
      <c r="G65" s="23">
        <v>43.10042837902698</v>
      </c>
      <c r="H65" s="28"/>
    </row>
    <row r="66" spans="2:8" ht="15" customHeight="1">
      <c r="B66" s="27" t="s">
        <v>36</v>
      </c>
      <c r="C66" s="19">
        <v>44.191541</v>
      </c>
      <c r="D66" s="20">
        <v>34.461114</v>
      </c>
      <c r="E66" s="21">
        <v>78.65265500000001</v>
      </c>
      <c r="F66" s="23">
        <v>56.18569519363332</v>
      </c>
      <c r="G66" s="23">
        <v>43.81430480636668</v>
      </c>
      <c r="H66" s="28"/>
    </row>
    <row r="67" spans="2:8" ht="15" customHeight="1">
      <c r="B67" s="27" t="s">
        <v>20</v>
      </c>
      <c r="C67" s="19">
        <v>147.969434</v>
      </c>
      <c r="D67" s="20">
        <v>140.259473</v>
      </c>
      <c r="E67" s="21">
        <v>288.22890700000005</v>
      </c>
      <c r="F67" s="22">
        <v>51.337471851843084</v>
      </c>
      <c r="G67" s="23">
        <v>48.662528148156916</v>
      </c>
      <c r="H67" s="28"/>
    </row>
    <row r="68" spans="2:8" ht="15" customHeight="1">
      <c r="B68" s="30" t="s">
        <v>27</v>
      </c>
      <c r="C68" s="19">
        <v>224.765806</v>
      </c>
      <c r="D68" s="20">
        <v>228.672002</v>
      </c>
      <c r="E68" s="21">
        <v>453.437808</v>
      </c>
      <c r="F68" s="23">
        <v>49.569268824623464</v>
      </c>
      <c r="G68" s="23">
        <v>50.430731175376536</v>
      </c>
      <c r="H68" s="28"/>
    </row>
    <row r="69" spans="2:8" ht="15" customHeight="1">
      <c r="B69" s="27" t="s">
        <v>38</v>
      </c>
      <c r="C69" s="19">
        <v>10.753992</v>
      </c>
      <c r="D69" s="20">
        <v>11.633169</v>
      </c>
      <c r="E69" s="21">
        <v>22.387161</v>
      </c>
      <c r="F69" s="23">
        <v>48.03642587820761</v>
      </c>
      <c r="G69" s="23">
        <v>51.96357412179239</v>
      </c>
      <c r="H69" s="28"/>
    </row>
    <row r="70" spans="2:8" ht="15" customHeight="1">
      <c r="B70" s="27" t="s">
        <v>34</v>
      </c>
      <c r="C70" s="19">
        <v>282.072647</v>
      </c>
      <c r="D70" s="20">
        <v>305.90242</v>
      </c>
      <c r="E70" s="21">
        <v>587.9750670000001</v>
      </c>
      <c r="F70" s="22">
        <v>47.97357283178812</v>
      </c>
      <c r="G70" s="23">
        <v>52.02642716821188</v>
      </c>
      <c r="H70" s="28"/>
    </row>
    <row r="71" spans="2:8" ht="15" customHeight="1">
      <c r="B71" s="27" t="s">
        <v>53</v>
      </c>
      <c r="C71" s="19">
        <v>107.829836</v>
      </c>
      <c r="D71" s="20">
        <v>158.213724</v>
      </c>
      <c r="E71" s="21">
        <v>266.04356</v>
      </c>
      <c r="F71" s="22">
        <v>40.53089501583876</v>
      </c>
      <c r="G71" s="23">
        <v>59.46910498416124</v>
      </c>
      <c r="H71" s="28"/>
    </row>
    <row r="72" spans="2:8" ht="15" customHeight="1">
      <c r="B72" s="31"/>
      <c r="C72" s="25"/>
      <c r="D72" s="26"/>
      <c r="E72" s="21"/>
      <c r="F72" s="22"/>
      <c r="G72" s="22"/>
      <c r="H72" s="28"/>
    </row>
    <row r="73" spans="2:8" ht="15" customHeight="1">
      <c r="B73" s="32" t="s">
        <v>41</v>
      </c>
      <c r="C73" s="19">
        <v>161.998616</v>
      </c>
      <c r="D73" s="19">
        <v>24.094359</v>
      </c>
      <c r="E73" s="21">
        <v>186.092975</v>
      </c>
      <c r="F73" s="23">
        <v>87.05251555035863</v>
      </c>
      <c r="G73" s="23">
        <v>12.947484449641365</v>
      </c>
      <c r="H73" s="33"/>
    </row>
    <row r="74" spans="2:8" ht="15" customHeight="1">
      <c r="B74" s="35"/>
      <c r="C74" s="36"/>
      <c r="D74" s="36"/>
      <c r="E74" s="21"/>
      <c r="F74" s="22"/>
      <c r="G74" s="22"/>
      <c r="H74" s="33"/>
    </row>
    <row r="75" spans="2:8" ht="15" customHeight="1">
      <c r="B75" s="34" t="s">
        <v>46</v>
      </c>
      <c r="C75" s="19">
        <v>2.103728</v>
      </c>
      <c r="D75" s="19">
        <v>0.825106</v>
      </c>
      <c r="E75" s="21">
        <v>2.9288339999999997</v>
      </c>
      <c r="F75" s="33">
        <v>71.82817462512385</v>
      </c>
      <c r="G75" s="23">
        <v>28.17182537487615</v>
      </c>
      <c r="H75" s="33"/>
    </row>
    <row r="76" spans="2:8" ht="12.75">
      <c r="B76" s="32" t="s">
        <v>59</v>
      </c>
      <c r="C76" s="19">
        <v>351.746506</v>
      </c>
      <c r="D76" s="19">
        <v>153.648527</v>
      </c>
      <c r="E76" s="21">
        <v>505.395033</v>
      </c>
      <c r="F76" s="33">
        <v>69.59833061912977</v>
      </c>
      <c r="G76" s="23">
        <v>30.40166938087023</v>
      </c>
      <c r="H76" s="33"/>
    </row>
    <row r="77" spans="5:8" ht="12.75">
      <c r="E77" s="21"/>
      <c r="F77" s="37"/>
      <c r="G77" s="37"/>
      <c r="H77" s="33"/>
    </row>
    <row r="78" spans="5:8" ht="12.75">
      <c r="E78" s="21">
        <v>3269.3325370000002</v>
      </c>
      <c r="F78" s="37"/>
      <c r="G78" s="37"/>
      <c r="H78" s="33"/>
    </row>
    <row r="83" ht="12.75">
      <c r="I83" s="14"/>
    </row>
  </sheetData>
  <mergeCells count="1">
    <mergeCell ref="C3:D3"/>
  </mergeCells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"/>
  <sheetViews>
    <sheetView showGridLines="0" tabSelected="1" workbookViewId="0" topLeftCell="A1"/>
  </sheetViews>
  <sheetFormatPr defaultColWidth="9.140625" defaultRowHeight="12.75"/>
  <cols>
    <col min="1" max="1" width="9.140625" style="5" customWidth="1"/>
    <col min="2" max="2" width="14.7109375" style="5" bestFit="1" customWidth="1"/>
    <col min="3" max="5" width="13.00390625" style="5" customWidth="1"/>
    <col min="6" max="8" width="9.140625" style="5" customWidth="1"/>
    <col min="9" max="9" width="9.57421875" style="5" customWidth="1"/>
    <col min="10" max="17" width="9.140625" style="5" customWidth="1"/>
    <col min="18" max="18" width="20.57421875" style="5" bestFit="1" customWidth="1"/>
    <col min="19" max="19" width="9.140625" style="5" customWidth="1"/>
    <col min="20" max="23" width="11.8515625" style="5" customWidth="1"/>
    <col min="24" max="16384" width="9.140625" style="5" customWidth="1"/>
  </cols>
  <sheetData>
    <row r="1" ht="15.75">
      <c r="A1" s="1" t="s">
        <v>100</v>
      </c>
    </row>
    <row r="2" ht="14.25">
      <c r="A2" s="81" t="s">
        <v>44</v>
      </c>
    </row>
    <row r="3" spans="3:5" ht="12.75">
      <c r="C3" s="45"/>
      <c r="D3" s="45"/>
      <c r="E3" s="45"/>
    </row>
    <row r="4" spans="1:5" ht="12.75">
      <c r="A4" s="5" t="s">
        <v>74</v>
      </c>
      <c r="B4" s="17"/>
      <c r="C4" s="8"/>
      <c r="D4" s="8"/>
      <c r="E4" s="8"/>
    </row>
    <row r="5" spans="1:5" ht="12.75">
      <c r="A5" s="14" t="s">
        <v>86</v>
      </c>
      <c r="B5" s="82"/>
      <c r="C5" s="8"/>
      <c r="D5" s="8"/>
      <c r="E5" s="8"/>
    </row>
    <row r="6" spans="1:5" ht="12.75">
      <c r="A6" s="14" t="s">
        <v>97</v>
      </c>
      <c r="B6" s="82"/>
      <c r="C6" s="8"/>
      <c r="D6" s="8"/>
      <c r="E6" s="8"/>
    </row>
    <row r="7" spans="1:5" ht="12.75">
      <c r="A7" s="48" t="s">
        <v>85</v>
      </c>
      <c r="B7" s="82"/>
      <c r="C7" s="8"/>
      <c r="D7" s="8"/>
      <c r="E7" s="8"/>
    </row>
    <row r="8" spans="1:5" ht="12.75">
      <c r="A8" s="12" t="s">
        <v>64</v>
      </c>
      <c r="B8" s="82"/>
      <c r="C8" s="8"/>
      <c r="D8" s="8"/>
      <c r="E8" s="8"/>
    </row>
    <row r="9" spans="2:5" ht="12.75">
      <c r="B9" s="82"/>
      <c r="C9" s="8"/>
      <c r="D9" s="8"/>
      <c r="E9" s="8"/>
    </row>
    <row r="10" spans="2:5" ht="12.75">
      <c r="B10" s="82"/>
      <c r="C10" s="8"/>
      <c r="D10" s="8"/>
      <c r="E10" s="8"/>
    </row>
    <row r="11" spans="2:5" ht="12.75">
      <c r="B11" s="82"/>
      <c r="C11" s="8"/>
      <c r="D11" s="8"/>
      <c r="E11" s="8"/>
    </row>
    <row r="12" spans="2:5" ht="12.75">
      <c r="B12" s="82"/>
      <c r="C12" s="8"/>
      <c r="D12" s="8"/>
      <c r="E12" s="8"/>
    </row>
    <row r="13" spans="2:5" ht="12.75">
      <c r="B13" s="82"/>
      <c r="C13" s="8"/>
      <c r="D13" s="8"/>
      <c r="E13" s="8"/>
    </row>
    <row r="14" spans="2:5" ht="12.75">
      <c r="B14" s="82"/>
      <c r="C14" s="8"/>
      <c r="D14" s="8"/>
      <c r="E14" s="8"/>
    </row>
    <row r="15" spans="2:5" ht="12.75">
      <c r="B15" s="82"/>
      <c r="C15" s="8"/>
      <c r="D15" s="8"/>
      <c r="E15" s="8"/>
    </row>
    <row r="16" spans="2:5" ht="12.75">
      <c r="B16" s="82"/>
      <c r="C16" s="8"/>
      <c r="D16" s="8"/>
      <c r="E16" s="8"/>
    </row>
    <row r="17" spans="2:5" ht="12.75">
      <c r="B17" s="82"/>
      <c r="C17" s="8"/>
      <c r="D17" s="8"/>
      <c r="E17" s="8"/>
    </row>
    <row r="18" spans="2:5" ht="12.75">
      <c r="B18" s="82"/>
      <c r="C18" s="8"/>
      <c r="D18" s="8"/>
      <c r="E18" s="8"/>
    </row>
    <row r="19" spans="2:5" ht="12.75">
      <c r="B19" s="82"/>
      <c r="C19" s="8"/>
      <c r="D19" s="8"/>
      <c r="E19" s="8"/>
    </row>
    <row r="20" spans="2:5" ht="12.75">
      <c r="B20" s="82"/>
      <c r="C20" s="8"/>
      <c r="D20" s="8"/>
      <c r="E20" s="8"/>
    </row>
    <row r="21" spans="2:5" ht="12.75">
      <c r="B21" s="82"/>
      <c r="C21" s="8"/>
      <c r="D21" s="8"/>
      <c r="E21" s="8"/>
    </row>
    <row r="22" spans="2:5" ht="12.75">
      <c r="B22" s="82"/>
      <c r="C22" s="8"/>
      <c r="D22" s="8"/>
      <c r="E22" s="8"/>
    </row>
    <row r="23" spans="2:5" ht="12.75">
      <c r="B23" s="82"/>
      <c r="C23" s="8"/>
      <c r="D23" s="8"/>
      <c r="E23" s="8"/>
    </row>
    <row r="24" spans="2:5" ht="12.75">
      <c r="B24" s="82"/>
      <c r="C24" s="8"/>
      <c r="D24" s="8"/>
      <c r="E24" s="8"/>
    </row>
    <row r="25" spans="2:5" ht="12.75">
      <c r="B25" s="82"/>
      <c r="C25" s="8"/>
      <c r="D25" s="8"/>
      <c r="E25" s="8"/>
    </row>
    <row r="26" spans="2:5" ht="12.75">
      <c r="B26" s="82"/>
      <c r="C26" s="8"/>
      <c r="D26" s="8"/>
      <c r="E26" s="8"/>
    </row>
    <row r="27" spans="2:5" ht="12.75">
      <c r="B27" s="82"/>
      <c r="C27" s="8"/>
      <c r="D27" s="8"/>
      <c r="E27" s="8"/>
    </row>
    <row r="28" spans="2:5" ht="12.75">
      <c r="B28" s="82"/>
      <c r="C28" s="8"/>
      <c r="D28" s="8"/>
      <c r="E28" s="8"/>
    </row>
    <row r="29" spans="2:5" ht="12.75">
      <c r="B29" s="82"/>
      <c r="C29" s="8"/>
      <c r="D29" s="8"/>
      <c r="E29" s="8"/>
    </row>
    <row r="30" spans="2:5" ht="12.75">
      <c r="B30" s="82"/>
      <c r="C30" s="8"/>
      <c r="D30" s="8"/>
      <c r="E30" s="8"/>
    </row>
    <row r="31" spans="2:5" ht="12.75">
      <c r="B31" s="82"/>
      <c r="C31" s="8"/>
      <c r="D31" s="8"/>
      <c r="E31" s="8"/>
    </row>
    <row r="32" spans="2:5" ht="12.75">
      <c r="B32" s="82"/>
      <c r="C32" s="8"/>
      <c r="D32" s="8"/>
      <c r="E32" s="8"/>
    </row>
    <row r="33" spans="2:5" ht="12.75">
      <c r="B33" s="82"/>
      <c r="C33" s="8"/>
      <c r="D33" s="8"/>
      <c r="E33" s="8"/>
    </row>
    <row r="34" spans="2:5" ht="12.75">
      <c r="B34" s="82"/>
      <c r="C34" s="8"/>
      <c r="D34" s="8"/>
      <c r="E34" s="8"/>
    </row>
    <row r="35" spans="2:5" ht="12.75">
      <c r="B35" s="82"/>
      <c r="C35" s="8"/>
      <c r="D35" s="8"/>
      <c r="E35" s="8"/>
    </row>
    <row r="36" spans="2:5" ht="12.75">
      <c r="B36" s="82"/>
      <c r="C36" s="8"/>
      <c r="D36" s="8"/>
      <c r="E36" s="8"/>
    </row>
    <row r="37" spans="2:5" ht="12.75">
      <c r="B37" s="82"/>
      <c r="C37" s="8"/>
      <c r="D37" s="8"/>
      <c r="E37" s="8"/>
    </row>
    <row r="38" spans="2:5" ht="12.75">
      <c r="B38" s="82"/>
      <c r="C38" s="8"/>
      <c r="D38" s="8"/>
      <c r="E38" s="8"/>
    </row>
    <row r="39" spans="2:5" ht="12.75">
      <c r="B39" s="82"/>
      <c r="C39" s="8"/>
      <c r="D39" s="8"/>
      <c r="E39" s="8"/>
    </row>
    <row r="40" spans="2:5" ht="12.75">
      <c r="B40" s="82"/>
      <c r="C40" s="8"/>
      <c r="D40" s="8"/>
      <c r="E40" s="8"/>
    </row>
    <row r="41" spans="2:8" ht="12.75">
      <c r="B41" s="82"/>
      <c r="C41" s="8"/>
      <c r="D41" s="8"/>
      <c r="E41" s="8"/>
      <c r="F41" s="28">
        <v>0.40332130962481316</v>
      </c>
      <c r="G41" s="5" t="s">
        <v>72</v>
      </c>
      <c r="H41" s="5" t="s">
        <v>73</v>
      </c>
    </row>
    <row r="42" spans="2:5" ht="12.75">
      <c r="B42" s="82"/>
      <c r="C42" s="8"/>
      <c r="D42" s="8"/>
      <c r="E42" s="8"/>
    </row>
    <row r="43" spans="2:8" ht="12.75">
      <c r="B43" s="24"/>
      <c r="C43" s="8">
        <v>2012</v>
      </c>
      <c r="D43" s="8">
        <v>2021</v>
      </c>
      <c r="E43" s="8">
        <v>2022</v>
      </c>
      <c r="G43" s="22"/>
      <c r="H43" s="22"/>
    </row>
    <row r="44" spans="2:9" ht="15" customHeight="1">
      <c r="B44" s="27" t="s">
        <v>29</v>
      </c>
      <c r="C44" s="46">
        <v>285.47464</v>
      </c>
      <c r="D44" s="46">
        <v>314.494622</v>
      </c>
      <c r="E44" s="46">
        <v>305.066958</v>
      </c>
      <c r="F44" s="28">
        <v>0.15154475306707602</v>
      </c>
      <c r="G44" s="28">
        <v>-0.018079308133790994</v>
      </c>
      <c r="H44" s="28">
        <v>0.19399085833786933</v>
      </c>
      <c r="I44" s="28"/>
    </row>
    <row r="45" spans="2:9" ht="15" customHeight="1">
      <c r="B45" s="27" t="s">
        <v>84</v>
      </c>
      <c r="C45" s="46">
        <v>262.938302</v>
      </c>
      <c r="D45" s="46">
        <v>307.524537</v>
      </c>
      <c r="E45" s="46">
        <v>282.072647</v>
      </c>
      <c r="F45" s="28">
        <v>0.14012212242464983</v>
      </c>
      <c r="G45" s="28">
        <v>-0.029977186700508973</v>
      </c>
      <c r="H45" s="28">
        <v>0.0686306776672001</v>
      </c>
      <c r="I45" s="28"/>
    </row>
    <row r="46" spans="2:9" ht="15" customHeight="1">
      <c r="B46" s="27" t="s">
        <v>27</v>
      </c>
      <c r="C46" s="46">
        <v>191.109763</v>
      </c>
      <c r="D46" s="46">
        <v>231.628163</v>
      </c>
      <c r="E46" s="46">
        <v>224.765806</v>
      </c>
      <c r="F46" s="28">
        <v>0.11165443413308732</v>
      </c>
      <c r="G46" s="28">
        <v>-0.08276376983863243</v>
      </c>
      <c r="H46" s="28">
        <v>0.07277123513180661</v>
      </c>
      <c r="I46" s="28"/>
    </row>
    <row r="47" spans="2:9" ht="15" customHeight="1">
      <c r="B47" s="27" t="s">
        <v>23</v>
      </c>
      <c r="C47" s="46">
        <v>170.37182</v>
      </c>
      <c r="D47" s="46">
        <v>172.239889</v>
      </c>
      <c r="E47" s="46">
        <v>156.419719</v>
      </c>
      <c r="F47" s="28">
        <v>0.07770290117973516</v>
      </c>
      <c r="G47" s="28">
        <v>-0.029626608919745223</v>
      </c>
      <c r="H47" s="28">
        <v>0.17610844402543702</v>
      </c>
      <c r="I47" s="28"/>
    </row>
    <row r="48" spans="2:9" ht="15" customHeight="1">
      <c r="B48" s="27" t="s">
        <v>40</v>
      </c>
      <c r="C48" s="46">
        <v>142.1104272712586</v>
      </c>
      <c r="D48" s="46">
        <v>153.188479</v>
      </c>
      <c r="E48" s="46">
        <v>150.774006</v>
      </c>
      <c r="F48" s="28">
        <v>0.07489834250815142</v>
      </c>
      <c r="G48" s="28">
        <v>-0.09184962955938747</v>
      </c>
      <c r="H48" s="28">
        <v>-0.0818920699444311</v>
      </c>
      <c r="I48" s="28"/>
    </row>
    <row r="49" spans="2:9" ht="15" customHeight="1">
      <c r="B49" s="27" t="s">
        <v>20</v>
      </c>
      <c r="C49" s="46">
        <v>123.928448</v>
      </c>
      <c r="D49" s="46">
        <v>150.693875</v>
      </c>
      <c r="E49" s="46">
        <v>147.969434</v>
      </c>
      <c r="F49" s="28">
        <v>0.07350514616205996</v>
      </c>
      <c r="G49" s="28">
        <v>-0.015761452922317898</v>
      </c>
      <c r="H49" s="28">
        <v>0.06096370896278058</v>
      </c>
      <c r="I49" s="28"/>
    </row>
    <row r="50" spans="2:9" ht="15" customHeight="1">
      <c r="B50" s="29" t="s">
        <v>87</v>
      </c>
      <c r="C50" s="46">
        <v>170.916003</v>
      </c>
      <c r="D50" s="46">
        <v>157.857124</v>
      </c>
      <c r="E50" s="46">
        <v>107.829836</v>
      </c>
      <c r="F50" s="28">
        <v>0.05356544011522646</v>
      </c>
      <c r="G50" s="28">
        <v>-0.3169149844640524</v>
      </c>
      <c r="H50" s="28">
        <v>-0.36910626209764563</v>
      </c>
      <c r="I50" s="28"/>
    </row>
    <row r="51" spans="2:9" ht="15" customHeight="1">
      <c r="B51" s="27" t="s">
        <v>26</v>
      </c>
      <c r="C51" s="46">
        <v>90.517339</v>
      </c>
      <c r="D51" s="46">
        <v>108.508086</v>
      </c>
      <c r="E51" s="46">
        <v>106.553053</v>
      </c>
      <c r="F51" s="28">
        <v>0.052931186685344224</v>
      </c>
      <c r="G51" s="28">
        <v>-0.01801739457463103</v>
      </c>
      <c r="H51" s="28">
        <v>0.17715626836975407</v>
      </c>
      <c r="I51" s="28"/>
    </row>
    <row r="52" spans="2:9" ht="15" customHeight="1">
      <c r="B52" s="27" t="s">
        <v>39</v>
      </c>
      <c r="C52" s="46">
        <v>87.983554</v>
      </c>
      <c r="D52" s="46">
        <v>87.735263</v>
      </c>
      <c r="E52" s="46">
        <v>87.008958</v>
      </c>
      <c r="F52" s="28">
        <v>0.04322248184850484</v>
      </c>
      <c r="G52" s="28">
        <v>-0.008278370351497033</v>
      </c>
      <c r="H52" s="28">
        <v>-0.011077024690318682</v>
      </c>
      <c r="I52" s="28"/>
    </row>
    <row r="53" spans="2:9" ht="15" customHeight="1">
      <c r="B53" s="27" t="s">
        <v>35</v>
      </c>
      <c r="C53" s="46">
        <v>48.754509</v>
      </c>
      <c r="D53" s="46">
        <v>72.255735</v>
      </c>
      <c r="E53" s="46">
        <v>80.919072</v>
      </c>
      <c r="F53" s="28">
        <v>0.04019727624732452</v>
      </c>
      <c r="G53" s="86">
        <v>0.11989826136292159</v>
      </c>
      <c r="H53" s="28">
        <v>0.6597248882149547</v>
      </c>
      <c r="I53" s="28"/>
    </row>
    <row r="54" spans="2:9" ht="15" customHeight="1">
      <c r="B54" s="27" t="s">
        <v>22</v>
      </c>
      <c r="C54" s="46">
        <v>66.185233</v>
      </c>
      <c r="D54" s="46">
        <v>71.060497</v>
      </c>
      <c r="E54" s="46">
        <v>74.949061</v>
      </c>
      <c r="F54" s="28">
        <v>0.037231619629728034</v>
      </c>
      <c r="G54" s="28">
        <v>0.054721880146715085</v>
      </c>
      <c r="H54" s="28">
        <v>0.13241364580525095</v>
      </c>
      <c r="I54" s="28"/>
    </row>
    <row r="55" spans="2:9" ht="15" customHeight="1">
      <c r="B55" s="27" t="s">
        <v>36</v>
      </c>
      <c r="C55" s="46">
        <v>34.663475</v>
      </c>
      <c r="D55" s="46">
        <v>44.031677</v>
      </c>
      <c r="E55" s="46">
        <v>44.191541</v>
      </c>
      <c r="F55" s="28">
        <v>0.021952545147477315</v>
      </c>
      <c r="G55" s="28">
        <v>0.003630658900409367</v>
      </c>
      <c r="H55" s="28">
        <v>0.27487336454293754</v>
      </c>
      <c r="I55" s="28"/>
    </row>
    <row r="56" spans="2:9" ht="15" customHeight="1">
      <c r="B56" s="27" t="s">
        <v>42</v>
      </c>
      <c r="C56" s="46">
        <v>23.907876</v>
      </c>
      <c r="D56" s="46">
        <v>37.415991</v>
      </c>
      <c r="E56" s="46">
        <v>43.529316</v>
      </c>
      <c r="F56" s="28">
        <v>0.02162357892721611</v>
      </c>
      <c r="G56" s="86">
        <v>0.1633880283967355</v>
      </c>
      <c r="H56" s="28">
        <v>0.8207102964730115</v>
      </c>
      <c r="I56" s="28"/>
    </row>
    <row r="57" spans="2:9" ht="15" customHeight="1">
      <c r="B57" s="27" t="s">
        <v>25</v>
      </c>
      <c r="C57" s="46">
        <v>37.007313</v>
      </c>
      <c r="D57" s="46">
        <v>42.630326</v>
      </c>
      <c r="E57" s="46">
        <v>42.395424</v>
      </c>
      <c r="F57" s="28">
        <v>0.021060307885765815</v>
      </c>
      <c r="G57" s="28">
        <v>-0.005510208859298871</v>
      </c>
      <c r="H57" s="28">
        <v>0.14559584479964793</v>
      </c>
      <c r="I57" s="28"/>
    </row>
    <row r="58" spans="2:9" ht="15" customHeight="1">
      <c r="B58" s="27" t="s">
        <v>31</v>
      </c>
      <c r="C58" s="46">
        <v>60.968949</v>
      </c>
      <c r="D58" s="46">
        <v>28.345002</v>
      </c>
      <c r="E58" s="46">
        <v>33.710922</v>
      </c>
      <c r="F58" s="28">
        <v>0.016746203468398765</v>
      </c>
      <c r="G58" s="86">
        <v>0.18930744827606638</v>
      </c>
      <c r="H58" s="28">
        <v>-0.4470804802621742</v>
      </c>
      <c r="I58" s="28"/>
    </row>
    <row r="59" spans="2:9" ht="15" customHeight="1">
      <c r="B59" s="27" t="s">
        <v>32</v>
      </c>
      <c r="C59" s="46">
        <v>32.391335</v>
      </c>
      <c r="D59" s="46">
        <v>32.922562</v>
      </c>
      <c r="E59" s="46">
        <v>31.65927</v>
      </c>
      <c r="F59" s="28">
        <v>0.015727026898907513</v>
      </c>
      <c r="G59" s="28">
        <v>-0.038371618830879584</v>
      </c>
      <c r="H59" s="28">
        <v>-0.022600643042344437</v>
      </c>
      <c r="I59" s="28"/>
    </row>
    <row r="60" spans="2:9" ht="15" customHeight="1">
      <c r="B60" s="27" t="s">
        <v>24</v>
      </c>
      <c r="C60" s="46">
        <v>25.458832</v>
      </c>
      <c r="D60" s="46">
        <v>30.788188</v>
      </c>
      <c r="E60" s="46">
        <v>28.883834</v>
      </c>
      <c r="F60" s="28">
        <v>0.014348304122665472</v>
      </c>
      <c r="G60" s="28">
        <v>-0.06185339650388</v>
      </c>
      <c r="H60" s="28">
        <v>0.13453099498044518</v>
      </c>
      <c r="I60" s="28"/>
    </row>
    <row r="61" spans="2:9" ht="15" customHeight="1">
      <c r="B61" s="27" t="s">
        <v>21</v>
      </c>
      <c r="C61" s="46">
        <v>22.110521</v>
      </c>
      <c r="D61" s="46">
        <v>20.872644</v>
      </c>
      <c r="E61" s="46">
        <v>26.05655</v>
      </c>
      <c r="F61" s="28">
        <v>0.012943825386458012</v>
      </c>
      <c r="G61" s="86">
        <v>0.24835885669299973</v>
      </c>
      <c r="H61" s="28">
        <v>0.17846838615878857</v>
      </c>
      <c r="I61" s="28"/>
    </row>
    <row r="62" spans="2:9" ht="15" customHeight="1">
      <c r="B62" s="27" t="s">
        <v>28</v>
      </c>
      <c r="C62" s="46">
        <v>12.119928</v>
      </c>
      <c r="D62" s="46">
        <v>15.038612</v>
      </c>
      <c r="E62" s="46">
        <v>15.387426</v>
      </c>
      <c r="F62" s="28">
        <v>0.007643842154507947</v>
      </c>
      <c r="G62" s="28">
        <v>0.023194560774624673</v>
      </c>
      <c r="H62" s="28">
        <v>0.2695971461216602</v>
      </c>
      <c r="I62" s="28"/>
    </row>
    <row r="63" spans="2:9" ht="15" customHeight="1">
      <c r="B63" s="27" t="s">
        <v>38</v>
      </c>
      <c r="C63" s="46">
        <v>8.808866</v>
      </c>
      <c r="D63" s="46">
        <v>8.958316</v>
      </c>
      <c r="E63" s="46">
        <v>10.753992</v>
      </c>
      <c r="F63" s="28">
        <v>0.005342142173670972</v>
      </c>
      <c r="G63" s="86">
        <v>0.20044794133183075</v>
      </c>
      <c r="H63" s="28">
        <v>0.22081457477046418</v>
      </c>
      <c r="I63" s="28"/>
    </row>
    <row r="64" spans="2:9" ht="15" customHeight="1">
      <c r="B64" s="27" t="s">
        <v>30</v>
      </c>
      <c r="C64" s="46">
        <v>5.675864</v>
      </c>
      <c r="D64" s="46">
        <v>6.554094</v>
      </c>
      <c r="E64" s="46">
        <v>7.558109</v>
      </c>
      <c r="F64" s="28">
        <v>0.0037545585715613454</v>
      </c>
      <c r="G64" s="86">
        <v>0.1531889838626055</v>
      </c>
      <c r="H64" s="28">
        <v>0.33162263930213975</v>
      </c>
      <c r="I64" s="28"/>
    </row>
    <row r="65" spans="2:9" ht="15" customHeight="1">
      <c r="B65" s="27" t="s">
        <v>33</v>
      </c>
      <c r="C65" s="46">
        <v>3.045275</v>
      </c>
      <c r="D65" s="46">
        <v>3.116456</v>
      </c>
      <c r="E65" s="46">
        <v>4.593699</v>
      </c>
      <c r="F65" s="28">
        <v>0.0022819612624828223</v>
      </c>
      <c r="G65" s="86">
        <v>0.4740137515177496</v>
      </c>
      <c r="H65" s="28">
        <v>0.5084677081708548</v>
      </c>
      <c r="I65" s="28"/>
    </row>
    <row r="66" spans="2:9" ht="15" customHeight="1">
      <c r="B66" s="31"/>
      <c r="C66" s="49"/>
      <c r="D66" s="49"/>
      <c r="E66" s="49"/>
      <c r="F66" s="21"/>
      <c r="G66" s="22"/>
      <c r="H66" s="22"/>
      <c r="I66" s="28"/>
    </row>
    <row r="67" spans="2:9" ht="15" customHeight="1">
      <c r="B67" s="32" t="s">
        <v>41</v>
      </c>
      <c r="C67" s="46">
        <v>147.360128</v>
      </c>
      <c r="D67" s="46">
        <v>160.761373</v>
      </c>
      <c r="E67" s="46">
        <v>161.998616</v>
      </c>
      <c r="F67" s="28"/>
      <c r="G67" s="28">
        <v>0.007696146013881133</v>
      </c>
      <c r="H67" s="28">
        <v>0.09933818732839317</v>
      </c>
      <c r="I67" s="33"/>
    </row>
    <row r="68" spans="2:9" ht="15" customHeight="1">
      <c r="B68" s="32"/>
      <c r="C68" s="49"/>
      <c r="D68" s="49"/>
      <c r="E68" s="49"/>
      <c r="F68" s="21"/>
      <c r="G68" s="23"/>
      <c r="H68" s="23"/>
      <c r="I68" s="33"/>
    </row>
    <row r="69" spans="2:9" ht="15" customHeight="1">
      <c r="B69" s="32" t="s">
        <v>59</v>
      </c>
      <c r="C69" s="46">
        <v>254.589879</v>
      </c>
      <c r="D69" s="46">
        <v>344.73891</v>
      </c>
      <c r="E69" s="46">
        <v>351.746506</v>
      </c>
      <c r="F69" s="28"/>
      <c r="G69" s="28">
        <v>0.020327255777423003</v>
      </c>
      <c r="H69" s="28">
        <v>0.38162014680874257</v>
      </c>
      <c r="I69" s="33"/>
    </row>
    <row r="70" spans="2:9" ht="12.75">
      <c r="B70" s="34" t="s">
        <v>58</v>
      </c>
      <c r="C70" s="46" t="s">
        <v>8</v>
      </c>
      <c r="D70" s="46">
        <v>1.698064</v>
      </c>
      <c r="E70" s="46">
        <v>2.103728</v>
      </c>
      <c r="F70" s="28"/>
      <c r="G70" s="86">
        <v>0.23889794495378247</v>
      </c>
      <c r="H70" s="28" t="e">
        <v>#VALUE!</v>
      </c>
      <c r="I70" s="33"/>
    </row>
    <row r="71" spans="6:9" ht="12.75">
      <c r="F71" s="21"/>
      <c r="G71" s="37"/>
      <c r="H71" s="37"/>
      <c r="I71" s="33"/>
    </row>
    <row r="72" spans="6:9" ht="12.75">
      <c r="F72" s="21"/>
      <c r="G72" s="37"/>
      <c r="H72" s="37"/>
      <c r="I72" s="33"/>
    </row>
    <row r="73" spans="5:7" ht="12.75">
      <c r="E73" s="50">
        <f>SUM(E44:E65)</f>
        <v>2013.0486330000003</v>
      </c>
      <c r="G73" s="13">
        <f>MIN(G44:G65)</f>
        <v>-0.3169149844640524</v>
      </c>
    </row>
    <row r="74" ht="12.75">
      <c r="G74" s="13">
        <f>MAX(G44:G65)</f>
        <v>0.4740137515177496</v>
      </c>
    </row>
    <row r="75" ht="12.75"/>
    <row r="76" spans="2:5" ht="12.75">
      <c r="B76" s="27" t="s">
        <v>28</v>
      </c>
      <c r="C76" s="46">
        <f aca="true" t="shared" si="0" ref="C76:E76">C62</f>
        <v>12.119928</v>
      </c>
      <c r="D76" s="46">
        <f t="shared" si="0"/>
        <v>15.038612</v>
      </c>
      <c r="E76" s="46">
        <f t="shared" si="0"/>
        <v>15.387426</v>
      </c>
    </row>
    <row r="77" spans="2:5" ht="12.75">
      <c r="B77" s="27" t="s">
        <v>38</v>
      </c>
      <c r="C77" s="46">
        <f aca="true" t="shared" si="1" ref="C77:E77">C63</f>
        <v>8.808866</v>
      </c>
      <c r="D77" s="46">
        <f t="shared" si="1"/>
        <v>8.958316</v>
      </c>
      <c r="E77" s="46">
        <f t="shared" si="1"/>
        <v>10.753992</v>
      </c>
    </row>
    <row r="78" spans="2:5" ht="12.75">
      <c r="B78" s="27" t="s">
        <v>30</v>
      </c>
      <c r="C78" s="46">
        <f>C64</f>
        <v>5.675864</v>
      </c>
      <c r="D78" s="46">
        <f aca="true" t="shared" si="2" ref="D78:E78">D64</f>
        <v>6.554094</v>
      </c>
      <c r="E78" s="46">
        <f t="shared" si="2"/>
        <v>7.558109</v>
      </c>
    </row>
    <row r="79" spans="2:18" ht="12.75">
      <c r="B79" s="27" t="s">
        <v>33</v>
      </c>
      <c r="C79" s="46">
        <f>C65</f>
        <v>3.045275</v>
      </c>
      <c r="D79" s="46">
        <f aca="true" t="shared" si="3" ref="D79:E79">D65</f>
        <v>3.116456</v>
      </c>
      <c r="E79" s="46">
        <f t="shared" si="3"/>
        <v>4.593699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31"/>
      <c r="C80" s="49"/>
      <c r="D80" s="49"/>
      <c r="E80" s="49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2:10" ht="12.75">
      <c r="B81" s="34" t="s">
        <v>58</v>
      </c>
      <c r="C81" s="46" t="str">
        <f aca="true" t="shared" si="4" ref="C81:E81">C70</f>
        <v>:</v>
      </c>
      <c r="D81" s="46">
        <f t="shared" si="4"/>
        <v>1.698064</v>
      </c>
      <c r="E81" s="46">
        <f t="shared" si="4"/>
        <v>2.103728</v>
      </c>
      <c r="J81" s="48"/>
    </row>
    <row r="82" ht="12.75">
      <c r="J82" s="48"/>
    </row>
    <row r="83" ht="12.75">
      <c r="J83" s="48"/>
    </row>
    <row r="84" ht="12.75">
      <c r="J84" s="48"/>
    </row>
  </sheetData>
  <conditionalFormatting sqref="G44:H65">
    <cfRule type="cellIs" priority="3" dxfId="0" operator="lessThan">
      <formula>0</formula>
    </cfRule>
  </conditionalFormatting>
  <conditionalFormatting sqref="G67:H67">
    <cfRule type="cellIs" priority="2" dxfId="0" operator="lessThan">
      <formula>0</formula>
    </cfRule>
  </conditionalFormatting>
  <conditionalFormatting sqref="G69:H70">
    <cfRule type="cellIs" priority="1" dxfId="0" operator="lessThan">
      <formula>0</formula>
    </cfRule>
  </conditionalFormatting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7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4.7109375" style="5" bestFit="1" customWidth="1"/>
    <col min="3" max="4" width="13.00390625" style="5" customWidth="1"/>
    <col min="5" max="7" width="9.140625" style="5" customWidth="1"/>
    <col min="8" max="8" width="8.00390625" style="5" customWidth="1"/>
    <col min="9" max="16" width="9.140625" style="5" customWidth="1"/>
    <col min="17" max="17" width="20.57421875" style="5" bestFit="1" customWidth="1"/>
    <col min="18" max="18" width="9.140625" style="5" customWidth="1"/>
    <col min="19" max="22" width="11.8515625" style="5" customWidth="1"/>
    <col min="23" max="16384" width="9.140625" style="5" customWidth="1"/>
  </cols>
  <sheetData>
    <row r="1" ht="15.75">
      <c r="A1" s="1" t="s">
        <v>75</v>
      </c>
    </row>
    <row r="2" ht="14.25">
      <c r="A2" s="81" t="s">
        <v>52</v>
      </c>
    </row>
    <row r="3" spans="3:4" ht="12.75">
      <c r="C3" s="91"/>
      <c r="D3" s="91"/>
    </row>
    <row r="4" spans="1:9" ht="12.75">
      <c r="A4" s="5" t="s">
        <v>45</v>
      </c>
      <c r="C4" s="16"/>
      <c r="D4" s="16"/>
      <c r="I4" s="3"/>
    </row>
    <row r="5" spans="1:9" ht="12.75">
      <c r="A5" s="12" t="s">
        <v>65</v>
      </c>
      <c r="C5" s="16"/>
      <c r="D5" s="16"/>
      <c r="I5" s="3"/>
    </row>
    <row r="6" spans="3:9" ht="12.75">
      <c r="C6" s="16"/>
      <c r="D6" s="16"/>
      <c r="I6" s="3"/>
    </row>
    <row r="7" spans="3:9" ht="12.75">
      <c r="C7" s="16"/>
      <c r="D7" s="16"/>
      <c r="I7" s="3"/>
    </row>
    <row r="8" spans="3:9" ht="12.75">
      <c r="C8" s="16"/>
      <c r="D8" s="16"/>
      <c r="I8" s="3"/>
    </row>
    <row r="9" spans="3:9" ht="12.75">
      <c r="C9" s="16"/>
      <c r="D9" s="16"/>
      <c r="I9" s="3"/>
    </row>
    <row r="10" spans="3:9" ht="12.75">
      <c r="C10" s="16"/>
      <c r="D10" s="16"/>
      <c r="I10" s="3"/>
    </row>
    <row r="11" spans="3:9" ht="12.75">
      <c r="C11" s="16"/>
      <c r="D11" s="16"/>
      <c r="I11" s="3"/>
    </row>
    <row r="12" spans="3:9" ht="12.75">
      <c r="C12" s="16"/>
      <c r="D12" s="16"/>
      <c r="I12" s="3"/>
    </row>
    <row r="13" spans="3:9" ht="12.75">
      <c r="C13" s="16"/>
      <c r="D13" s="16"/>
      <c r="I13" s="3"/>
    </row>
    <row r="14" spans="3:9" ht="12.75">
      <c r="C14" s="16"/>
      <c r="D14" s="16"/>
      <c r="I14" s="3"/>
    </row>
    <row r="15" spans="3:9" ht="12.75">
      <c r="C15" s="16"/>
      <c r="D15" s="16"/>
      <c r="I15" s="3"/>
    </row>
    <row r="16" spans="3:9" ht="12.75">
      <c r="C16" s="16"/>
      <c r="D16" s="16"/>
      <c r="I16" s="3"/>
    </row>
    <row r="17" spans="3:9" ht="12.75">
      <c r="C17" s="16"/>
      <c r="D17" s="16"/>
      <c r="I17" s="3"/>
    </row>
    <row r="18" spans="3:9" ht="12.75">
      <c r="C18" s="16"/>
      <c r="D18" s="16"/>
      <c r="I18" s="3"/>
    </row>
    <row r="19" spans="3:9" ht="12.75">
      <c r="C19" s="16"/>
      <c r="D19" s="16"/>
      <c r="I19" s="3"/>
    </row>
    <row r="20" spans="3:9" ht="12.75">
      <c r="C20" s="16"/>
      <c r="D20" s="16"/>
      <c r="I20" s="3"/>
    </row>
    <row r="21" spans="3:9" ht="12.75">
      <c r="C21" s="16"/>
      <c r="D21" s="16"/>
      <c r="I21" s="3"/>
    </row>
    <row r="22" spans="3:9" ht="12.75">
      <c r="C22" s="16"/>
      <c r="D22" s="16"/>
      <c r="I22" s="3"/>
    </row>
    <row r="23" spans="3:9" ht="12.75">
      <c r="C23" s="16"/>
      <c r="D23" s="16"/>
      <c r="I23" s="3"/>
    </row>
    <row r="24" spans="3:9" ht="12.75">
      <c r="C24" s="16"/>
      <c r="D24" s="16"/>
      <c r="I24" s="3"/>
    </row>
    <row r="25" spans="3:9" ht="12.75">
      <c r="C25" s="16"/>
      <c r="D25" s="16"/>
      <c r="I25" s="3"/>
    </row>
    <row r="26" spans="3:9" ht="12.75">
      <c r="C26" s="16"/>
      <c r="D26" s="16"/>
      <c r="I26" s="3"/>
    </row>
    <row r="27" spans="3:9" ht="12.75">
      <c r="C27" s="16"/>
      <c r="D27" s="16"/>
      <c r="I27" s="3"/>
    </row>
    <row r="28" spans="3:9" ht="12.75">
      <c r="C28" s="16"/>
      <c r="D28" s="16"/>
      <c r="I28" s="3"/>
    </row>
    <row r="29" spans="3:9" ht="12.75">
      <c r="C29" s="16"/>
      <c r="D29" s="16"/>
      <c r="I29" s="3"/>
    </row>
    <row r="30" spans="3:9" ht="12.75">
      <c r="C30" s="16"/>
      <c r="D30" s="16"/>
      <c r="I30" s="3"/>
    </row>
    <row r="31" spans="3:9" ht="12.75">
      <c r="C31" s="16"/>
      <c r="D31" s="16"/>
      <c r="I31" s="3"/>
    </row>
    <row r="32" spans="3:9" ht="12.75">
      <c r="C32" s="16"/>
      <c r="D32" s="16"/>
      <c r="I32" s="3"/>
    </row>
    <row r="33" spans="3:9" ht="12.75">
      <c r="C33" s="16"/>
      <c r="D33" s="16"/>
      <c r="I33" s="3"/>
    </row>
    <row r="34" spans="3:9" ht="12.75">
      <c r="C34" s="16"/>
      <c r="D34" s="16"/>
      <c r="I34" s="3"/>
    </row>
    <row r="35" spans="3:9" ht="12.75">
      <c r="C35" s="16"/>
      <c r="D35" s="16"/>
      <c r="I35" s="3"/>
    </row>
    <row r="36" spans="3:9" ht="12.75">
      <c r="C36" s="16"/>
      <c r="D36" s="16"/>
      <c r="I36" s="3"/>
    </row>
    <row r="37" spans="3:9" ht="12.75">
      <c r="C37" s="16"/>
      <c r="D37" s="16"/>
      <c r="I37" s="3"/>
    </row>
    <row r="38" spans="3:9" ht="12.75">
      <c r="C38" s="16"/>
      <c r="D38" s="16"/>
      <c r="I38" s="3"/>
    </row>
    <row r="39" spans="3:9" ht="12.75">
      <c r="C39" s="16"/>
      <c r="D39" s="16"/>
      <c r="I39" s="3"/>
    </row>
    <row r="40" spans="3:9" ht="12.75">
      <c r="C40" s="16"/>
      <c r="D40" s="16"/>
      <c r="I40" s="3"/>
    </row>
    <row r="41" spans="3:9" ht="12.75">
      <c r="C41" s="16"/>
      <c r="D41" s="16"/>
      <c r="I41" s="3"/>
    </row>
    <row r="42" spans="3:9" ht="12.75">
      <c r="C42" s="16"/>
      <c r="D42" s="16"/>
      <c r="I42" s="3"/>
    </row>
    <row r="43" spans="3:9" ht="12.75">
      <c r="C43" s="16"/>
      <c r="D43" s="16"/>
      <c r="I43" s="3"/>
    </row>
    <row r="44" spans="3:9" ht="12.75">
      <c r="C44" s="16"/>
      <c r="D44" s="16"/>
      <c r="I44" s="3"/>
    </row>
    <row r="45" spans="2:7" ht="36" customHeight="1">
      <c r="B45" s="17"/>
      <c r="C45" s="8" t="s">
        <v>9</v>
      </c>
      <c r="D45" s="8" t="s">
        <v>10</v>
      </c>
      <c r="F45" s="8" t="s">
        <v>9</v>
      </c>
      <c r="G45" s="8" t="s">
        <v>10</v>
      </c>
    </row>
    <row r="46" spans="2:7" ht="12.75">
      <c r="B46" s="18" t="s">
        <v>51</v>
      </c>
      <c r="C46" s="19">
        <v>1274.8285</v>
      </c>
      <c r="D46" s="19">
        <v>889.445042</v>
      </c>
      <c r="E46" s="21">
        <v>2164.273542</v>
      </c>
      <c r="F46" s="33">
        <v>58.90329827818041</v>
      </c>
      <c r="G46" s="33">
        <v>41.09670172181959</v>
      </c>
    </row>
    <row r="47" spans="2:7" ht="12.75">
      <c r="B47" s="24"/>
      <c r="C47" s="25"/>
      <c r="D47" s="26"/>
      <c r="E47" s="21"/>
      <c r="F47" s="33"/>
      <c r="G47" s="33"/>
    </row>
    <row r="48" spans="2:8" ht="15" customHeight="1">
      <c r="B48" s="27" t="s">
        <v>33</v>
      </c>
      <c r="C48" s="19">
        <v>4.271116</v>
      </c>
      <c r="D48" s="19">
        <v>0.322583</v>
      </c>
      <c r="E48" s="21">
        <v>4.593699</v>
      </c>
      <c r="F48" s="52">
        <v>92.9777070722309</v>
      </c>
      <c r="G48" s="33">
        <v>7.022292927769101</v>
      </c>
      <c r="H48" s="28"/>
    </row>
    <row r="49" spans="2:8" ht="15" customHeight="1">
      <c r="B49" s="27" t="s">
        <v>30</v>
      </c>
      <c r="C49" s="19">
        <v>5.526542</v>
      </c>
      <c r="D49" s="19">
        <v>2.031567</v>
      </c>
      <c r="E49" s="21">
        <v>7.558109</v>
      </c>
      <c r="F49" s="33">
        <v>73.12069725377074</v>
      </c>
      <c r="G49" s="33">
        <v>26.879302746229257</v>
      </c>
      <c r="H49" s="28"/>
    </row>
    <row r="50" spans="2:8" ht="15" customHeight="1">
      <c r="B50" s="27" t="s">
        <v>38</v>
      </c>
      <c r="C50" s="19">
        <v>7.758286</v>
      </c>
      <c r="D50" s="19">
        <v>2.995706</v>
      </c>
      <c r="E50" s="21">
        <v>10.753992</v>
      </c>
      <c r="F50" s="52">
        <v>72.14331199056127</v>
      </c>
      <c r="G50" s="33">
        <v>27.856688009438727</v>
      </c>
      <c r="H50" s="28"/>
    </row>
    <row r="51" spans="2:8" ht="15" customHeight="1">
      <c r="B51" s="27" t="s">
        <v>35</v>
      </c>
      <c r="C51" s="19">
        <v>56.341844</v>
      </c>
      <c r="D51" s="19">
        <v>26.737057</v>
      </c>
      <c r="E51" s="21">
        <v>83.078901</v>
      </c>
      <c r="F51" s="33">
        <v>67.81727168008638</v>
      </c>
      <c r="G51" s="33">
        <v>32.18272831991362</v>
      </c>
      <c r="H51" s="28"/>
    </row>
    <row r="52" spans="2:8" ht="15" customHeight="1">
      <c r="B52" s="27" t="s">
        <v>34</v>
      </c>
      <c r="C52" s="19">
        <v>187.521871</v>
      </c>
      <c r="D52" s="19">
        <v>96.623949</v>
      </c>
      <c r="E52" s="21">
        <v>284.14582</v>
      </c>
      <c r="F52" s="52">
        <v>65.99494266711366</v>
      </c>
      <c r="G52" s="33">
        <v>34.00505733288634</v>
      </c>
      <c r="H52" s="28"/>
    </row>
    <row r="53" spans="2:8" ht="15" customHeight="1">
      <c r="B53" s="27" t="s">
        <v>28</v>
      </c>
      <c r="C53" s="19">
        <v>10.387218</v>
      </c>
      <c r="D53" s="19">
        <v>5.628878</v>
      </c>
      <c r="E53" s="21">
        <v>16.016096</v>
      </c>
      <c r="F53" s="33">
        <v>64.8548685022867</v>
      </c>
      <c r="G53" s="33">
        <v>35.145131497713294</v>
      </c>
      <c r="H53" s="28"/>
    </row>
    <row r="54" spans="2:8" ht="15" customHeight="1">
      <c r="B54" s="27" t="s">
        <v>25</v>
      </c>
      <c r="C54" s="19">
        <v>26.77535</v>
      </c>
      <c r="D54" s="19">
        <v>16.220006</v>
      </c>
      <c r="E54" s="21">
        <v>42.995356</v>
      </c>
      <c r="F54" s="33">
        <v>62.274981511956774</v>
      </c>
      <c r="G54" s="33">
        <v>37.725018488043226</v>
      </c>
      <c r="H54" s="28"/>
    </row>
    <row r="55" spans="2:8" ht="15" customHeight="1">
      <c r="B55" s="27" t="s">
        <v>29</v>
      </c>
      <c r="C55" s="19">
        <v>233.256721</v>
      </c>
      <c r="D55" s="19">
        <v>142.703501</v>
      </c>
      <c r="E55" s="21">
        <v>375.960222</v>
      </c>
      <c r="F55" s="33">
        <v>62.04292564759684</v>
      </c>
      <c r="G55" s="33">
        <v>37.95707435240316</v>
      </c>
      <c r="H55" s="28"/>
    </row>
    <row r="56" spans="2:8" ht="15" customHeight="1">
      <c r="B56" s="27" t="s">
        <v>23</v>
      </c>
      <c r="C56" s="19">
        <v>98.882816</v>
      </c>
      <c r="D56" s="19">
        <v>61.809434</v>
      </c>
      <c r="E56" s="21">
        <v>160.69225</v>
      </c>
      <c r="F56" s="52">
        <v>61.53552271500337</v>
      </c>
      <c r="G56" s="33">
        <v>38.46447728499663</v>
      </c>
      <c r="H56" s="28"/>
    </row>
    <row r="57" spans="2:8" ht="15" customHeight="1">
      <c r="B57" s="29" t="s">
        <v>22</v>
      </c>
      <c r="C57" s="19">
        <v>47.256406</v>
      </c>
      <c r="D57" s="19">
        <v>29.907371</v>
      </c>
      <c r="E57" s="21">
        <v>77.163777</v>
      </c>
      <c r="F57" s="33">
        <v>61.241696346719785</v>
      </c>
      <c r="G57" s="33">
        <v>38.758303653280215</v>
      </c>
      <c r="H57" s="28"/>
    </row>
    <row r="58" spans="2:8" ht="15" customHeight="1">
      <c r="B58" s="27" t="s">
        <v>43</v>
      </c>
      <c r="C58" s="19">
        <v>66.063225</v>
      </c>
      <c r="D58" s="19">
        <v>42.381164</v>
      </c>
      <c r="E58" s="21">
        <v>108.444389</v>
      </c>
      <c r="F58" s="33">
        <v>60.91898862558948</v>
      </c>
      <c r="G58" s="33">
        <v>39.08101137441052</v>
      </c>
      <c r="H58" s="28"/>
    </row>
    <row r="59" spans="2:8" ht="15" customHeight="1">
      <c r="B59" s="27" t="s">
        <v>21</v>
      </c>
      <c r="C59" s="19">
        <v>14.683251</v>
      </c>
      <c r="D59" s="19">
        <v>11.373299</v>
      </c>
      <c r="E59" s="21">
        <v>26.05655</v>
      </c>
      <c r="F59" s="52">
        <v>56.351477843382945</v>
      </c>
      <c r="G59" s="33">
        <v>43.648522156617055</v>
      </c>
      <c r="H59" s="28"/>
    </row>
    <row r="60" spans="2:8" ht="15" customHeight="1">
      <c r="B60" s="27" t="s">
        <v>32</v>
      </c>
      <c r="C60" s="19">
        <v>17.744414</v>
      </c>
      <c r="D60" s="19">
        <v>13.914856</v>
      </c>
      <c r="E60" s="21">
        <v>31.65927</v>
      </c>
      <c r="F60" s="33">
        <v>56.048083231230535</v>
      </c>
      <c r="G60" s="33">
        <v>43.951916768769465</v>
      </c>
      <c r="H60" s="28"/>
    </row>
    <row r="61" spans="2:8" ht="15" customHeight="1">
      <c r="B61" s="27" t="s">
        <v>27</v>
      </c>
      <c r="C61" s="19">
        <v>145.959059</v>
      </c>
      <c r="D61" s="19">
        <v>115.082994</v>
      </c>
      <c r="E61" s="21">
        <v>261.042053</v>
      </c>
      <c r="F61" s="52">
        <v>55.9140021014162</v>
      </c>
      <c r="G61" s="33">
        <v>44.0859978985838</v>
      </c>
      <c r="H61" s="28"/>
    </row>
    <row r="62" spans="2:8" ht="15" customHeight="1">
      <c r="B62" s="27" t="s">
        <v>20</v>
      </c>
      <c r="C62" s="19">
        <v>82.370231</v>
      </c>
      <c r="D62" s="19">
        <v>65.599203</v>
      </c>
      <c r="E62" s="21">
        <v>147.969434</v>
      </c>
      <c r="F62" s="52">
        <v>55.66705823852784</v>
      </c>
      <c r="G62" s="33">
        <v>44.33294176147216</v>
      </c>
      <c r="H62" s="28"/>
    </row>
    <row r="63" spans="2:8" ht="15" customHeight="1">
      <c r="B63" s="27" t="s">
        <v>36</v>
      </c>
      <c r="C63" s="19">
        <v>27.982485</v>
      </c>
      <c r="D63" s="19">
        <v>22.571984</v>
      </c>
      <c r="E63" s="21">
        <v>50.554469</v>
      </c>
      <c r="F63" s="33">
        <v>55.351159953831186</v>
      </c>
      <c r="G63" s="33">
        <v>44.648840046168814</v>
      </c>
      <c r="H63" s="28"/>
    </row>
    <row r="64" spans="2:8" ht="15" customHeight="1">
      <c r="B64" s="27" t="s">
        <v>40</v>
      </c>
      <c r="C64" s="19">
        <v>80.835686</v>
      </c>
      <c r="D64" s="19">
        <v>71.724511</v>
      </c>
      <c r="E64" s="21">
        <v>152.56019700000002</v>
      </c>
      <c r="F64" s="52">
        <v>52.986091778578384</v>
      </c>
      <c r="G64" s="33">
        <v>47.013908221421616</v>
      </c>
      <c r="H64" s="28"/>
    </row>
    <row r="65" spans="2:8" ht="15" customHeight="1">
      <c r="B65" s="27" t="s">
        <v>42</v>
      </c>
      <c r="C65" s="19">
        <v>23.031643</v>
      </c>
      <c r="D65" s="19">
        <v>20.497673</v>
      </c>
      <c r="E65" s="21">
        <v>43.529315999999994</v>
      </c>
      <c r="F65" s="52">
        <v>52.91064761964098</v>
      </c>
      <c r="G65" s="33">
        <v>47.08935238035902</v>
      </c>
      <c r="H65" s="28"/>
    </row>
    <row r="66" spans="2:8" ht="15" customHeight="1">
      <c r="B66" s="27" t="s">
        <v>26</v>
      </c>
      <c r="C66" s="19">
        <v>66.512536</v>
      </c>
      <c r="D66" s="19">
        <v>59.656771</v>
      </c>
      <c r="E66" s="21">
        <v>126.169307</v>
      </c>
      <c r="F66" s="52">
        <v>52.71689096302954</v>
      </c>
      <c r="G66" s="33">
        <v>47.28310903697046</v>
      </c>
      <c r="H66" s="28"/>
    </row>
    <row r="67" spans="2:8" ht="15" customHeight="1">
      <c r="B67" s="27" t="s">
        <v>39</v>
      </c>
      <c r="C67" s="19">
        <v>47.510029</v>
      </c>
      <c r="D67" s="19">
        <v>43.214326</v>
      </c>
      <c r="E67" s="21">
        <v>90.724355</v>
      </c>
      <c r="F67" s="52">
        <v>52.36744752828499</v>
      </c>
      <c r="G67" s="33">
        <v>47.63255247171501</v>
      </c>
      <c r="H67" s="28"/>
    </row>
    <row r="68" spans="2:8" ht="15" customHeight="1">
      <c r="B68" s="27" t="s">
        <v>24</v>
      </c>
      <c r="C68" s="19">
        <v>13.10112</v>
      </c>
      <c r="D68" s="19">
        <v>15.788864</v>
      </c>
      <c r="E68" s="21">
        <v>28.889984</v>
      </c>
      <c r="F68" s="87">
        <v>45.34831171938344</v>
      </c>
      <c r="G68" s="33">
        <v>54.65168828061656</v>
      </c>
      <c r="H68" s="28"/>
    </row>
    <row r="69" spans="2:8" ht="15" customHeight="1">
      <c r="B69" s="27" t="s">
        <v>31</v>
      </c>
      <c r="C69" s="19">
        <v>11.056651</v>
      </c>
      <c r="D69" s="19">
        <v>22.659345</v>
      </c>
      <c r="E69" s="21">
        <v>33.715996</v>
      </c>
      <c r="F69" s="87">
        <v>32.79348769646313</v>
      </c>
      <c r="G69" s="33">
        <v>67.20651230353687</v>
      </c>
      <c r="H69" s="28"/>
    </row>
    <row r="70" spans="2:8" ht="15" customHeight="1">
      <c r="B70" s="31"/>
      <c r="C70" s="25"/>
      <c r="D70" s="26"/>
      <c r="E70" s="21"/>
      <c r="F70" s="87"/>
      <c r="G70" s="33"/>
      <c r="H70" s="28"/>
    </row>
    <row r="71" spans="2:8" ht="15" customHeight="1">
      <c r="B71" s="32" t="s">
        <v>41</v>
      </c>
      <c r="C71" s="19">
        <v>44.029914</v>
      </c>
      <c r="D71" s="19">
        <v>120.902152</v>
      </c>
      <c r="E71" s="21">
        <v>164.932066</v>
      </c>
      <c r="F71" s="88">
        <v>26.695787585659662</v>
      </c>
      <c r="G71" s="33">
        <v>73.30421241434034</v>
      </c>
      <c r="H71" s="33"/>
    </row>
    <row r="72" spans="2:8" ht="15" customHeight="1">
      <c r="B72" s="32"/>
      <c r="C72" s="25"/>
      <c r="D72" s="26"/>
      <c r="E72" s="21"/>
      <c r="F72" s="53"/>
      <c r="G72" s="53"/>
      <c r="H72" s="33"/>
    </row>
    <row r="73" spans="2:8" ht="15" customHeight="1">
      <c r="B73" s="32" t="s">
        <v>59</v>
      </c>
      <c r="C73" s="19">
        <v>192.807922</v>
      </c>
      <c r="D73" s="19">
        <v>189.368396</v>
      </c>
      <c r="E73" s="21">
        <v>382.176318</v>
      </c>
      <c r="F73" s="33">
        <v>50.44999203744487</v>
      </c>
      <c r="G73" s="37">
        <v>49.55000796255513</v>
      </c>
      <c r="H73" s="33"/>
    </row>
    <row r="74" spans="2:8" ht="12.75">
      <c r="B74" s="34" t="s">
        <v>46</v>
      </c>
      <c r="C74" s="19">
        <v>1.037962</v>
      </c>
      <c r="D74" s="19">
        <v>1.065766</v>
      </c>
      <c r="E74" s="21">
        <v>2.1037280000000003</v>
      </c>
      <c r="F74" s="87">
        <v>49.33917312504278</v>
      </c>
      <c r="G74" s="37">
        <v>50.66082687495722</v>
      </c>
      <c r="H74" s="33"/>
    </row>
    <row r="75" spans="5:8" ht="12.75">
      <c r="E75" s="21"/>
      <c r="F75" s="37"/>
      <c r="G75" s="37"/>
      <c r="H75" s="33"/>
    </row>
    <row r="76" spans="5:8" ht="12.75">
      <c r="E76" s="21">
        <v>2164.273542</v>
      </c>
      <c r="F76" s="37"/>
      <c r="G76" s="37"/>
      <c r="H76" s="33"/>
    </row>
    <row r="81" ht="12.75">
      <c r="I81" s="48"/>
    </row>
    <row r="82" ht="12.75">
      <c r="I82" s="48"/>
    </row>
    <row r="83" ht="12.75">
      <c r="I83" s="48"/>
    </row>
    <row r="84" ht="12.75">
      <c r="I84" s="48"/>
    </row>
    <row r="85" ht="12.75">
      <c r="I85" s="48"/>
    </row>
    <row r="86" ht="12.75">
      <c r="I86" s="48"/>
    </row>
    <row r="87" ht="12.75">
      <c r="I87" s="48"/>
    </row>
  </sheetData>
  <mergeCells count="1">
    <mergeCell ref="C3:D3"/>
  </mergeCells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4"/>
  <sheetViews>
    <sheetView showGridLines="0" workbookViewId="0" topLeftCell="A1"/>
  </sheetViews>
  <sheetFormatPr defaultColWidth="9.140625" defaultRowHeight="12.75"/>
  <cols>
    <col min="1" max="1" width="15.57421875" style="5" customWidth="1"/>
    <col min="2" max="8" width="10.28125" style="5" customWidth="1"/>
    <col min="9" max="32" width="9.140625" style="5" customWidth="1"/>
    <col min="33" max="33" width="13.8515625" style="5" bestFit="1" customWidth="1"/>
    <col min="34" max="16384" width="9.140625" style="5" customWidth="1"/>
  </cols>
  <sheetData>
    <row r="1" spans="1:10" ht="15.75">
      <c r="A1" s="84" t="s">
        <v>76</v>
      </c>
      <c r="B1" s="84"/>
      <c r="C1" s="84"/>
      <c r="D1" s="84"/>
      <c r="E1" s="84"/>
      <c r="F1" s="84"/>
      <c r="G1" s="84"/>
      <c r="H1" s="84"/>
      <c r="I1" s="54"/>
      <c r="J1" s="54"/>
    </row>
    <row r="2" spans="1:8" ht="14.25">
      <c r="A2" s="85" t="s">
        <v>52</v>
      </c>
      <c r="B2" s="85"/>
      <c r="C2" s="85"/>
      <c r="D2" s="85"/>
      <c r="E2" s="85"/>
      <c r="F2" s="85"/>
      <c r="G2" s="85"/>
      <c r="H2" s="85"/>
    </row>
    <row r="3" spans="1:23" ht="12.75">
      <c r="A3" s="3"/>
      <c r="B3" s="3"/>
      <c r="C3" s="3"/>
      <c r="D3" s="3"/>
      <c r="E3" s="3"/>
      <c r="F3" s="3"/>
      <c r="G3" s="3"/>
      <c r="H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2.75">
      <c r="A4" s="48" t="s">
        <v>45</v>
      </c>
      <c r="B4" s="3"/>
      <c r="C4" s="3"/>
      <c r="D4" s="3"/>
      <c r="E4" s="3"/>
      <c r="F4" s="3"/>
      <c r="G4" s="3"/>
      <c r="H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2.75">
      <c r="A5" s="48" t="s">
        <v>60</v>
      </c>
      <c r="B5" s="3"/>
      <c r="C5" s="3"/>
      <c r="D5" s="3"/>
      <c r="E5" s="3"/>
      <c r="F5" s="3"/>
      <c r="G5" s="3"/>
      <c r="H5" s="3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5" ht="12.75">
      <c r="A6" s="56" t="s">
        <v>66</v>
      </c>
      <c r="B6" s="3"/>
      <c r="C6" s="3"/>
      <c r="D6" s="3"/>
      <c r="E6" s="3"/>
      <c r="F6" s="3"/>
      <c r="G6" s="3"/>
      <c r="H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7" t="s">
        <v>2</v>
      </c>
      <c r="U6" s="57" t="s">
        <v>3</v>
      </c>
      <c r="V6" s="57" t="s">
        <v>4</v>
      </c>
      <c r="W6" s="57" t="s">
        <v>7</v>
      </c>
      <c r="X6" s="5" t="s">
        <v>5</v>
      </c>
      <c r="Y6" s="5" t="s">
        <v>19</v>
      </c>
    </row>
    <row r="7" spans="1:25" ht="12.75">
      <c r="A7" s="3"/>
      <c r="B7" s="3"/>
      <c r="C7" s="3"/>
      <c r="D7" s="3"/>
      <c r="E7" s="3"/>
      <c r="F7" s="3"/>
      <c r="G7" s="3"/>
      <c r="H7" s="3"/>
      <c r="J7" s="55"/>
      <c r="K7" s="55"/>
      <c r="L7" s="55"/>
      <c r="M7" s="55"/>
      <c r="N7" s="55"/>
      <c r="O7" s="55"/>
      <c r="P7" s="55"/>
      <c r="Q7" s="55"/>
      <c r="R7" s="55"/>
      <c r="S7" s="58" t="s">
        <v>51</v>
      </c>
      <c r="T7" s="59">
        <v>11.739033894504074</v>
      </c>
      <c r="U7" s="59">
        <v>20.396514710421496</v>
      </c>
      <c r="V7" s="59">
        <v>6.309741985738923</v>
      </c>
      <c r="W7" s="59">
        <v>31.73803252301315</v>
      </c>
      <c r="X7" s="59">
        <v>25.251324869927537</v>
      </c>
      <c r="Y7" s="59">
        <v>4.565352016394818</v>
      </c>
    </row>
    <row r="8" spans="1:25" ht="12.75">
      <c r="A8" s="3"/>
      <c r="B8" s="3"/>
      <c r="C8" s="3"/>
      <c r="D8" s="3"/>
      <c r="E8" s="3"/>
      <c r="F8" s="3"/>
      <c r="G8" s="3"/>
      <c r="H8" s="3"/>
      <c r="J8" s="55"/>
      <c r="K8" s="55"/>
      <c r="L8" s="55"/>
      <c r="M8" s="55"/>
      <c r="N8" s="55"/>
      <c r="O8" s="55"/>
      <c r="P8" s="55"/>
      <c r="Q8" s="55"/>
      <c r="R8" s="55"/>
      <c r="S8" s="60"/>
      <c r="T8" s="59"/>
      <c r="U8" s="59"/>
      <c r="V8" s="59"/>
      <c r="W8" s="59"/>
      <c r="X8" s="61"/>
      <c r="Y8" s="61"/>
    </row>
    <row r="9" spans="1:25" ht="12.75">
      <c r="A9" s="3"/>
      <c r="B9" s="3"/>
      <c r="C9" s="3"/>
      <c r="D9" s="3"/>
      <c r="E9" s="3"/>
      <c r="F9" s="3"/>
      <c r="G9" s="3"/>
      <c r="H9" s="3"/>
      <c r="J9" s="55"/>
      <c r="K9" s="55"/>
      <c r="L9" s="55"/>
      <c r="M9" s="55"/>
      <c r="N9" s="55"/>
      <c r="O9" s="55"/>
      <c r="P9" s="55"/>
      <c r="Q9" s="55"/>
      <c r="R9" s="55"/>
      <c r="S9" s="38" t="s">
        <v>20</v>
      </c>
      <c r="T9" s="59">
        <v>17.62752704724139</v>
      </c>
      <c r="U9" s="59">
        <v>19.787742784769993</v>
      </c>
      <c r="V9" s="59">
        <v>1.6822677040178444</v>
      </c>
      <c r="W9" s="59">
        <v>22.41183337904773</v>
      </c>
      <c r="X9" s="59">
        <v>31.167513285209967</v>
      </c>
      <c r="Y9" s="59">
        <v>7.323115799713067</v>
      </c>
    </row>
    <row r="10" spans="1:25" ht="12.75">
      <c r="A10" s="3"/>
      <c r="B10" s="3"/>
      <c r="C10" s="3"/>
      <c r="D10" s="3"/>
      <c r="E10" s="3"/>
      <c r="F10" s="3"/>
      <c r="G10" s="3"/>
      <c r="H10" s="3"/>
      <c r="J10" s="55"/>
      <c r="K10" s="55"/>
      <c r="L10" s="55"/>
      <c r="M10" s="55"/>
      <c r="N10" s="55"/>
      <c r="O10" s="55"/>
      <c r="P10" s="55"/>
      <c r="Q10" s="55"/>
      <c r="R10" s="55"/>
      <c r="S10" s="30" t="s">
        <v>21</v>
      </c>
      <c r="T10" s="59">
        <v>2.1228558654157976</v>
      </c>
      <c r="U10" s="59">
        <v>1.0269126189000461</v>
      </c>
      <c r="V10" s="59">
        <v>48.1725861635558</v>
      </c>
      <c r="W10" s="59">
        <v>43.0942622872176</v>
      </c>
      <c r="X10" s="59">
        <v>4.349735479178939</v>
      </c>
      <c r="Y10" s="59">
        <v>1.2336475857318026</v>
      </c>
    </row>
    <row r="11" spans="1:25" ht="12.75">
      <c r="A11" s="3"/>
      <c r="B11" s="3"/>
      <c r="C11" s="3"/>
      <c r="D11" s="3"/>
      <c r="E11" s="3"/>
      <c r="F11" s="3"/>
      <c r="G11" s="3"/>
      <c r="H11" s="3"/>
      <c r="J11" s="55"/>
      <c r="K11" s="55"/>
      <c r="L11" s="55"/>
      <c r="M11" s="55"/>
      <c r="N11" s="55"/>
      <c r="O11" s="55"/>
      <c r="P11" s="55"/>
      <c r="Q11" s="55"/>
      <c r="R11" s="55"/>
      <c r="S11" s="30" t="s">
        <v>22</v>
      </c>
      <c r="T11" s="59">
        <v>4.090593179437261</v>
      </c>
      <c r="U11" s="59">
        <v>49.01069591003968</v>
      </c>
      <c r="V11" s="59">
        <v>0.49252508587076094</v>
      </c>
      <c r="W11" s="59">
        <v>3.931482339169388</v>
      </c>
      <c r="X11" s="59">
        <v>37.58627357902648</v>
      </c>
      <c r="Y11" s="59">
        <v>4.888429906456431</v>
      </c>
    </row>
    <row r="12" spans="1:25" ht="12.75">
      <c r="A12" s="3"/>
      <c r="B12" s="3"/>
      <c r="C12" s="3"/>
      <c r="D12" s="3"/>
      <c r="E12" s="3"/>
      <c r="F12" s="3"/>
      <c r="G12" s="3"/>
      <c r="H12" s="3"/>
      <c r="J12" s="55"/>
      <c r="K12" s="55"/>
      <c r="L12" s="55"/>
      <c r="M12" s="55"/>
      <c r="N12" s="55"/>
      <c r="O12" s="55"/>
      <c r="P12" s="55"/>
      <c r="Q12" s="55"/>
      <c r="R12" s="55"/>
      <c r="S12" s="30" t="s">
        <v>23</v>
      </c>
      <c r="T12" s="59">
        <v>5.757667882653858</v>
      </c>
      <c r="U12" s="59">
        <v>44.72183943461058</v>
      </c>
      <c r="V12" s="59">
        <v>0.5253205370915035</v>
      </c>
      <c r="W12" s="59">
        <v>8.02955582128636</v>
      </c>
      <c r="X12" s="59">
        <v>37.03495710057092</v>
      </c>
      <c r="Y12" s="59">
        <v>3.930659223786777</v>
      </c>
    </row>
    <row r="13" spans="1:25" ht="12.75">
      <c r="A13" s="3"/>
      <c r="B13" s="3"/>
      <c r="C13" s="3"/>
      <c r="D13" s="3"/>
      <c r="E13" s="3"/>
      <c r="F13" s="3"/>
      <c r="G13" s="3"/>
      <c r="H13" s="3"/>
      <c r="J13" s="55"/>
      <c r="K13" s="55"/>
      <c r="L13" s="55"/>
      <c r="M13" s="55"/>
      <c r="N13" s="55"/>
      <c r="O13" s="55"/>
      <c r="P13" s="55"/>
      <c r="Q13" s="55"/>
      <c r="R13" s="55"/>
      <c r="S13" s="30" t="s">
        <v>24</v>
      </c>
      <c r="T13" s="59">
        <v>2.0640196173402745</v>
      </c>
      <c r="U13" s="59">
        <v>68.67138552312687</v>
      </c>
      <c r="V13" s="59">
        <v>0.16002723184186698</v>
      </c>
      <c r="W13" s="59">
        <v>5.695119976108434</v>
      </c>
      <c r="X13" s="59">
        <v>22.774542327033178</v>
      </c>
      <c r="Y13" s="59">
        <v>0.6349053245493655</v>
      </c>
    </row>
    <row r="14" spans="1:25" ht="12.75">
      <c r="A14" s="3"/>
      <c r="B14" s="3"/>
      <c r="C14" s="3"/>
      <c r="D14" s="3"/>
      <c r="E14" s="3"/>
      <c r="F14" s="3"/>
      <c r="G14" s="3"/>
      <c r="H14" s="3"/>
      <c r="J14" s="55"/>
      <c r="K14" s="55"/>
      <c r="L14" s="55"/>
      <c r="M14" s="55"/>
      <c r="N14" s="55"/>
      <c r="O14" s="55"/>
      <c r="P14" s="55"/>
      <c r="Q14" s="55"/>
      <c r="R14" s="55"/>
      <c r="S14" s="30" t="s">
        <v>25</v>
      </c>
      <c r="T14" s="59">
        <v>59.58155531125245</v>
      </c>
      <c r="U14" s="59">
        <v>2.5601984780244202</v>
      </c>
      <c r="V14" s="59">
        <v>0.16260717194383995</v>
      </c>
      <c r="W14" s="59">
        <v>2.3474491020540325</v>
      </c>
      <c r="X14" s="59">
        <v>32.05937980476383</v>
      </c>
      <c r="Y14" s="59">
        <v>3.288810131961411</v>
      </c>
    </row>
    <row r="15" spans="1:25" ht="12.75">
      <c r="A15" s="3"/>
      <c r="B15" s="3"/>
      <c r="C15" s="3"/>
      <c r="D15" s="3"/>
      <c r="E15" s="3"/>
      <c r="F15" s="3"/>
      <c r="G15" s="3"/>
      <c r="H15" s="3"/>
      <c r="J15" s="55"/>
      <c r="K15" s="55"/>
      <c r="L15" s="55"/>
      <c r="M15" s="55"/>
      <c r="N15" s="55"/>
      <c r="O15" s="55"/>
      <c r="P15" s="55"/>
      <c r="Q15" s="55"/>
      <c r="R15" s="55"/>
      <c r="S15" s="30" t="s">
        <v>26</v>
      </c>
      <c r="T15" s="59">
        <v>1.7653365596197417</v>
      </c>
      <c r="U15" s="59">
        <v>0.8623131615008721</v>
      </c>
      <c r="V15" s="59">
        <v>14.372824211803673</v>
      </c>
      <c r="W15" s="59">
        <v>76.60106745134745</v>
      </c>
      <c r="X15" s="59">
        <v>5.995678040309178</v>
      </c>
      <c r="Y15" s="59">
        <v>0.4027805754190825</v>
      </c>
    </row>
    <row r="16" spans="1:25" ht="12.75">
      <c r="A16" s="3"/>
      <c r="B16" s="3"/>
      <c r="C16" s="3"/>
      <c r="D16" s="3"/>
      <c r="E16" s="3"/>
      <c r="F16" s="3"/>
      <c r="G16" s="3"/>
      <c r="H16" s="3"/>
      <c r="J16" s="55"/>
      <c r="K16" s="55"/>
      <c r="L16" s="55"/>
      <c r="M16" s="55"/>
      <c r="N16" s="55"/>
      <c r="O16" s="55"/>
      <c r="P16" s="55"/>
      <c r="Q16" s="55"/>
      <c r="R16" s="55"/>
      <c r="S16" s="30" t="s">
        <v>27</v>
      </c>
      <c r="T16" s="59">
        <v>18.744326575001878</v>
      </c>
      <c r="U16" s="59">
        <v>5.615044867648251</v>
      </c>
      <c r="V16" s="59">
        <v>6.853574775906224</v>
      </c>
      <c r="W16" s="59">
        <v>50.00743298125557</v>
      </c>
      <c r="X16" s="59">
        <v>16.475985025197865</v>
      </c>
      <c r="Y16" s="59">
        <v>2.3036357749902265</v>
      </c>
    </row>
    <row r="17" spans="1:25" ht="12.75">
      <c r="A17" s="3"/>
      <c r="B17" s="3"/>
      <c r="C17" s="3"/>
      <c r="D17" s="3"/>
      <c r="E17" s="3"/>
      <c r="F17" s="3"/>
      <c r="G17" s="3"/>
      <c r="H17" s="3"/>
      <c r="J17" s="55"/>
      <c r="K17" s="55"/>
      <c r="L17" s="55"/>
      <c r="M17" s="55"/>
      <c r="N17" s="55"/>
      <c r="O17" s="55"/>
      <c r="P17" s="55"/>
      <c r="Q17" s="55"/>
      <c r="R17" s="55"/>
      <c r="S17" s="30" t="s">
        <v>43</v>
      </c>
      <c r="T17" s="59">
        <v>35.1832105504083</v>
      </c>
      <c r="U17" s="59">
        <v>10.554462611379696</v>
      </c>
      <c r="V17" s="59">
        <v>3.592021497832952</v>
      </c>
      <c r="W17" s="59">
        <v>24.589436993949576</v>
      </c>
      <c r="X17" s="59">
        <v>21.01290586828663</v>
      </c>
      <c r="Y17" s="59">
        <v>5.067962478142842</v>
      </c>
    </row>
    <row r="18" spans="1:25" ht="12.75">
      <c r="A18" s="3"/>
      <c r="B18" s="3"/>
      <c r="C18" s="3"/>
      <c r="D18" s="3"/>
      <c r="E18" s="3"/>
      <c r="F18" s="3"/>
      <c r="G18" s="3"/>
      <c r="H18" s="3"/>
      <c r="J18" s="55"/>
      <c r="K18" s="55"/>
      <c r="L18" s="55"/>
      <c r="M18" s="55"/>
      <c r="N18" s="55"/>
      <c r="O18" s="55"/>
      <c r="P18" s="55"/>
      <c r="Q18" s="55"/>
      <c r="R18" s="55"/>
      <c r="S18" s="30" t="s">
        <v>28</v>
      </c>
      <c r="T18" s="59">
        <v>0.6814525054417808</v>
      </c>
      <c r="U18" s="59">
        <v>2.006794378734949</v>
      </c>
      <c r="V18" s="59">
        <v>14.729312101972091</v>
      </c>
      <c r="W18" s="59">
        <v>80.31172335126095</v>
      </c>
      <c r="X18" s="59">
        <v>1.4276461833187695</v>
      </c>
      <c r="Y18" s="59">
        <v>0.8430714792714519</v>
      </c>
    </row>
    <row r="19" spans="1:25" ht="12.75">
      <c r="A19" s="3"/>
      <c r="B19" s="3"/>
      <c r="C19" s="3"/>
      <c r="D19" s="3"/>
      <c r="E19" s="3"/>
      <c r="F19" s="3"/>
      <c r="G19" s="3"/>
      <c r="H19" s="3"/>
      <c r="J19" s="55"/>
      <c r="K19" s="55"/>
      <c r="L19" s="55"/>
      <c r="M19" s="55"/>
      <c r="N19" s="55"/>
      <c r="O19" s="55"/>
      <c r="P19" s="55"/>
      <c r="Q19" s="55"/>
      <c r="R19" s="55"/>
      <c r="S19" s="30" t="s">
        <v>29</v>
      </c>
      <c r="T19" s="59">
        <v>2.2348995265491842</v>
      </c>
      <c r="U19" s="59">
        <v>3.964092696004134</v>
      </c>
      <c r="V19" s="59">
        <v>10.734632886725148</v>
      </c>
      <c r="W19" s="59">
        <v>78.37349464768975</v>
      </c>
      <c r="X19" s="59">
        <v>2.460060259951194</v>
      </c>
      <c r="Y19" s="59">
        <v>2.2328199830805664</v>
      </c>
    </row>
    <row r="20" spans="1:25" ht="12.75">
      <c r="A20" s="3"/>
      <c r="B20" s="3"/>
      <c r="C20" s="3"/>
      <c r="D20" s="3"/>
      <c r="E20" s="3"/>
      <c r="F20" s="3"/>
      <c r="G20" s="3"/>
      <c r="H20" s="3"/>
      <c r="J20" s="55"/>
      <c r="K20" s="55"/>
      <c r="L20" s="55"/>
      <c r="M20" s="55"/>
      <c r="N20" s="55"/>
      <c r="O20" s="55"/>
      <c r="P20" s="55"/>
      <c r="Q20" s="55"/>
      <c r="R20" s="55"/>
      <c r="S20" s="30" t="s">
        <v>30</v>
      </c>
      <c r="T20" s="59">
        <v>1.0109936228757748</v>
      </c>
      <c r="U20" s="59">
        <v>0.6559048037015608</v>
      </c>
      <c r="V20" s="59">
        <v>9.561015857273295</v>
      </c>
      <c r="W20" s="59">
        <v>47.74014240863687</v>
      </c>
      <c r="X20" s="59">
        <v>6.486185896498714</v>
      </c>
      <c r="Y20" s="59">
        <v>34.545757411013795</v>
      </c>
    </row>
    <row r="21" spans="1:25" ht="12.75">
      <c r="A21" s="3"/>
      <c r="B21" s="3"/>
      <c r="C21" s="3"/>
      <c r="D21" s="3"/>
      <c r="E21" s="3"/>
      <c r="F21" s="3"/>
      <c r="G21" s="3"/>
      <c r="H21" s="3"/>
      <c r="J21" s="55"/>
      <c r="K21" s="55"/>
      <c r="L21" s="55"/>
      <c r="M21" s="55"/>
      <c r="N21" s="55"/>
      <c r="O21" s="55"/>
      <c r="P21" s="55"/>
      <c r="Q21" s="55"/>
      <c r="R21" s="55"/>
      <c r="S21" s="30" t="s">
        <v>31</v>
      </c>
      <c r="T21" s="59">
        <v>8.034360495984062</v>
      </c>
      <c r="U21" s="59">
        <v>49.08796027590109</v>
      </c>
      <c r="V21" s="59">
        <v>0.13356798725350794</v>
      </c>
      <c r="W21" s="59">
        <v>8.079787909686958</v>
      </c>
      <c r="X21" s="59">
        <v>34.28250938968683</v>
      </c>
      <c r="Y21" s="59">
        <v>0.381813941487569</v>
      </c>
    </row>
    <row r="22" spans="1:25" ht="12.75">
      <c r="A22" s="3"/>
      <c r="B22" s="3"/>
      <c r="C22" s="3"/>
      <c r="D22" s="3"/>
      <c r="E22" s="3"/>
      <c r="F22" s="3"/>
      <c r="G22" s="3"/>
      <c r="H22" s="3"/>
      <c r="J22" s="55"/>
      <c r="K22" s="55"/>
      <c r="L22" s="55"/>
      <c r="M22" s="55"/>
      <c r="N22" s="55"/>
      <c r="O22" s="55"/>
      <c r="P22" s="55"/>
      <c r="Q22" s="55"/>
      <c r="R22" s="55"/>
      <c r="S22" s="30" t="s">
        <v>32</v>
      </c>
      <c r="T22" s="59">
        <v>3.336081343631739</v>
      </c>
      <c r="U22" s="59">
        <v>44.718693766470295</v>
      </c>
      <c r="V22" s="59">
        <v>1.4625763638896287</v>
      </c>
      <c r="W22" s="59">
        <v>15.88064096234689</v>
      </c>
      <c r="X22" s="59">
        <v>33.95917846494881</v>
      </c>
      <c r="Y22" s="59">
        <v>0.6428290987126363</v>
      </c>
    </row>
    <row r="23" spans="1:25" ht="12.75">
      <c r="A23" s="3"/>
      <c r="B23" s="3"/>
      <c r="C23" s="3"/>
      <c r="D23" s="3"/>
      <c r="E23" s="3"/>
      <c r="F23" s="3"/>
      <c r="G23" s="3"/>
      <c r="H23" s="3"/>
      <c r="J23" s="55"/>
      <c r="K23" s="55"/>
      <c r="L23" s="55"/>
      <c r="M23" s="55"/>
      <c r="N23" s="55"/>
      <c r="O23" s="55"/>
      <c r="P23" s="55"/>
      <c r="Q23" s="55"/>
      <c r="R23" s="55"/>
      <c r="S23" s="30" t="s">
        <v>33</v>
      </c>
      <c r="T23" s="59">
        <v>1.7686618126263822</v>
      </c>
      <c r="U23" s="59">
        <v>0.07214229752537116</v>
      </c>
      <c r="V23" s="59">
        <v>2.7639163993983926</v>
      </c>
      <c r="W23" s="59">
        <v>90.50227278713733</v>
      </c>
      <c r="X23" s="59">
        <v>4.891852949006888</v>
      </c>
      <c r="Y23" s="59">
        <v>0.0011537543056260324</v>
      </c>
    </row>
    <row r="24" spans="1:25" ht="12.75">
      <c r="A24" s="3"/>
      <c r="B24" s="3"/>
      <c r="C24" s="3"/>
      <c r="D24" s="3"/>
      <c r="E24" s="3"/>
      <c r="F24" s="3"/>
      <c r="G24" s="3"/>
      <c r="H24" s="3"/>
      <c r="J24" s="55"/>
      <c r="K24" s="55"/>
      <c r="L24" s="55"/>
      <c r="M24" s="55"/>
      <c r="N24" s="55"/>
      <c r="O24" s="55"/>
      <c r="P24" s="55"/>
      <c r="Q24" s="55"/>
      <c r="R24" s="55"/>
      <c r="S24" s="30" t="s">
        <v>34</v>
      </c>
      <c r="T24" s="59">
        <v>14.970571393262388</v>
      </c>
      <c r="U24" s="59">
        <v>21.694143211269967</v>
      </c>
      <c r="V24" s="59">
        <v>4.718791467929892</v>
      </c>
      <c r="W24" s="59">
        <v>11.97372959030657</v>
      </c>
      <c r="X24" s="59">
        <v>36.726206919311814</v>
      </c>
      <c r="Y24" s="59">
        <v>9.916557417919362</v>
      </c>
    </row>
    <row r="25" spans="1:25" ht="12.75">
      <c r="A25" s="3"/>
      <c r="B25" s="3"/>
      <c r="C25" s="3"/>
      <c r="D25" s="3"/>
      <c r="E25" s="3"/>
      <c r="F25" s="3"/>
      <c r="G25" s="3"/>
      <c r="H25" s="3"/>
      <c r="J25" s="55"/>
      <c r="K25" s="55"/>
      <c r="L25" s="55"/>
      <c r="M25" s="55"/>
      <c r="N25" s="55"/>
      <c r="O25" s="55"/>
      <c r="P25" s="55"/>
      <c r="Q25" s="55"/>
      <c r="R25" s="55"/>
      <c r="S25" s="30" t="s">
        <v>35</v>
      </c>
      <c r="T25" s="59">
        <v>4.836362928136397</v>
      </c>
      <c r="U25" s="59">
        <v>37.68303225227299</v>
      </c>
      <c r="V25" s="59">
        <v>0.803478072511756</v>
      </c>
      <c r="W25" s="59">
        <v>10.479226701957234</v>
      </c>
      <c r="X25" s="59">
        <v>41.59138280775143</v>
      </c>
      <c r="Y25" s="59">
        <v>4.606517237370197</v>
      </c>
    </row>
    <row r="26" spans="1:25" ht="12.75">
      <c r="A26" s="3"/>
      <c r="B26" s="3"/>
      <c r="C26" s="3"/>
      <c r="D26" s="3"/>
      <c r="E26" s="3"/>
      <c r="F26" s="3"/>
      <c r="G26" s="3"/>
      <c r="H26" s="3"/>
      <c r="J26" s="55"/>
      <c r="K26" s="55"/>
      <c r="L26" s="55"/>
      <c r="M26" s="55"/>
      <c r="N26" s="55"/>
      <c r="O26" s="55"/>
      <c r="P26" s="55"/>
      <c r="Q26" s="55"/>
      <c r="R26" s="55"/>
      <c r="S26" s="30" t="s">
        <v>36</v>
      </c>
      <c r="T26" s="59">
        <v>30.635012252684284</v>
      </c>
      <c r="U26" s="59">
        <v>3.8964402712274726</v>
      </c>
      <c r="V26" s="59">
        <v>3.0804356879068777</v>
      </c>
      <c r="W26" s="59">
        <v>31.06408758182929</v>
      </c>
      <c r="X26" s="59">
        <v>21.835169766992284</v>
      </c>
      <c r="Y26" s="59">
        <v>9.488854439359786</v>
      </c>
    </row>
    <row r="27" spans="1:25" ht="12.75">
      <c r="A27" s="3"/>
      <c r="B27" s="3"/>
      <c r="C27" s="3"/>
      <c r="D27" s="3"/>
      <c r="E27" s="3"/>
      <c r="F27" s="3"/>
      <c r="G27" s="3"/>
      <c r="H27" s="3"/>
      <c r="J27" s="55"/>
      <c r="K27" s="55"/>
      <c r="L27" s="55"/>
      <c r="M27" s="55"/>
      <c r="N27" s="55"/>
      <c r="O27" s="55"/>
      <c r="P27" s="55"/>
      <c r="Q27" s="55"/>
      <c r="R27" s="55"/>
      <c r="S27" s="30" t="s">
        <v>37</v>
      </c>
      <c r="T27" s="59">
        <v>3.727322524433878</v>
      </c>
      <c r="U27" s="59">
        <v>0.6285534098445287</v>
      </c>
      <c r="V27" s="59">
        <v>32.499005957272566</v>
      </c>
      <c r="W27" s="59">
        <v>46.90553373271475</v>
      </c>
      <c r="X27" s="59">
        <v>6.577587849071646</v>
      </c>
      <c r="Y27" s="59">
        <v>9.661996526662628</v>
      </c>
    </row>
    <row r="28" spans="1:25" ht="12.75">
      <c r="A28" s="3"/>
      <c r="B28" s="3"/>
      <c r="C28" s="3"/>
      <c r="D28" s="3"/>
      <c r="E28" s="3"/>
      <c r="F28" s="3"/>
      <c r="G28" s="3"/>
      <c r="H28" s="3"/>
      <c r="J28" s="55"/>
      <c r="K28" s="55"/>
      <c r="L28" s="55"/>
      <c r="M28" s="55"/>
      <c r="N28" s="55"/>
      <c r="O28" s="55"/>
      <c r="P28" s="55"/>
      <c r="Q28" s="55"/>
      <c r="R28" s="55"/>
      <c r="S28" s="30" t="s">
        <v>38</v>
      </c>
      <c r="T28" s="59">
        <v>0.14195658691209737</v>
      </c>
      <c r="U28" s="59">
        <v>2.5083615461123645</v>
      </c>
      <c r="V28" s="59">
        <v>10.597292614686712</v>
      </c>
      <c r="W28" s="59">
        <v>86.42460399821759</v>
      </c>
      <c r="X28" s="59">
        <v>0.3177052763290134</v>
      </c>
      <c r="Y28" s="59">
        <v>0.010079977742218887</v>
      </c>
    </row>
    <row r="29" spans="1:25" ht="12.75">
      <c r="A29" s="3"/>
      <c r="B29" s="3"/>
      <c r="C29" s="3"/>
      <c r="D29" s="3"/>
      <c r="E29" s="3"/>
      <c r="F29" s="3"/>
      <c r="G29" s="3"/>
      <c r="H29" s="3"/>
      <c r="J29" s="55"/>
      <c r="K29" s="55"/>
      <c r="L29" s="55"/>
      <c r="M29" s="55"/>
      <c r="N29" s="55"/>
      <c r="O29" s="55"/>
      <c r="P29" s="55"/>
      <c r="Q29" s="55"/>
      <c r="R29" s="55"/>
      <c r="S29" s="39" t="s">
        <v>39</v>
      </c>
      <c r="T29" s="59">
        <v>3.5002740752279773</v>
      </c>
      <c r="U29" s="59">
        <v>53.28136328215768</v>
      </c>
      <c r="V29" s="59">
        <v>0.20059198962019517</v>
      </c>
      <c r="W29" s="59">
        <v>3.3303915672682805</v>
      </c>
      <c r="X29" s="59">
        <v>39.55104139966829</v>
      </c>
      <c r="Y29" s="59">
        <v>0.1363376860575666</v>
      </c>
    </row>
    <row r="30" spans="1:25" ht="12.75">
      <c r="A30" s="3"/>
      <c r="B30" s="3"/>
      <c r="C30" s="3"/>
      <c r="D30" s="3"/>
      <c r="E30" s="3"/>
      <c r="F30" s="3"/>
      <c r="G30" s="3"/>
      <c r="H30" s="3"/>
      <c r="S30" s="40" t="s">
        <v>40</v>
      </c>
      <c r="T30" s="59">
        <v>3.0589331035596654</v>
      </c>
      <c r="U30" s="59">
        <v>56.00436552048894</v>
      </c>
      <c r="V30" s="59">
        <v>0.015746342646582503</v>
      </c>
      <c r="W30" s="59">
        <v>2.544760762715127</v>
      </c>
      <c r="X30" s="59">
        <v>37.33322257331803</v>
      </c>
      <c r="Y30" s="59">
        <v>1.0429716972716645</v>
      </c>
    </row>
    <row r="31" spans="1:25" ht="12.75">
      <c r="A31" s="3"/>
      <c r="B31" s="3"/>
      <c r="C31" s="3"/>
      <c r="D31" s="3"/>
      <c r="E31" s="3"/>
      <c r="F31" s="3"/>
      <c r="G31" s="3"/>
      <c r="H31" s="3"/>
      <c r="J31" s="55"/>
      <c r="K31" s="55"/>
      <c r="L31" s="55"/>
      <c r="M31" s="55"/>
      <c r="N31" s="55"/>
      <c r="O31" s="55"/>
      <c r="P31" s="55"/>
      <c r="Q31" s="55"/>
      <c r="R31" s="55"/>
      <c r="S31" s="43"/>
      <c r="T31" s="59"/>
      <c r="U31" s="59"/>
      <c r="V31" s="59"/>
      <c r="W31" s="59"/>
      <c r="X31" s="61"/>
      <c r="Y31" s="61"/>
    </row>
    <row r="32" spans="1:25" ht="12.75">
      <c r="A32" s="3"/>
      <c r="B32" s="3"/>
      <c r="C32" s="3"/>
      <c r="D32" s="3"/>
      <c r="E32" s="3"/>
      <c r="F32" s="3"/>
      <c r="G32" s="3"/>
      <c r="H32" s="3"/>
      <c r="J32" s="55"/>
      <c r="K32" s="55"/>
      <c r="L32" s="55"/>
      <c r="M32" s="55"/>
      <c r="N32" s="55"/>
      <c r="O32" s="55"/>
      <c r="P32" s="55"/>
      <c r="Q32" s="55"/>
      <c r="R32" s="55"/>
      <c r="S32" s="41" t="s">
        <v>41</v>
      </c>
      <c r="T32" s="59">
        <v>6.834950985013354</v>
      </c>
      <c r="U32" s="59">
        <v>19.001586408614752</v>
      </c>
      <c r="V32" s="59">
        <v>1.2799195765968767</v>
      </c>
      <c r="W32" s="59">
        <v>3.412026680524234</v>
      </c>
      <c r="X32" s="59">
        <v>68.07673035922727</v>
      </c>
      <c r="Y32" s="59">
        <v>1.3947859900235196</v>
      </c>
    </row>
    <row r="33" spans="1:25" ht="12.75">
      <c r="A33" s="3"/>
      <c r="B33" s="3"/>
      <c r="C33" s="3"/>
      <c r="D33" s="3"/>
      <c r="E33" s="3"/>
      <c r="F33" s="3"/>
      <c r="G33" s="3"/>
      <c r="H33" s="3"/>
      <c r="J33" s="55"/>
      <c r="K33" s="55"/>
      <c r="L33" s="55"/>
      <c r="M33" s="55"/>
      <c r="N33" s="55"/>
      <c r="O33" s="55"/>
      <c r="P33" s="55"/>
      <c r="Q33" s="55"/>
      <c r="R33" s="55"/>
      <c r="S33" s="62"/>
      <c r="T33" s="59"/>
      <c r="U33" s="59"/>
      <c r="V33" s="59"/>
      <c r="W33" s="59"/>
      <c r="X33" s="61"/>
      <c r="Y33" s="61"/>
    </row>
    <row r="34" spans="1:25" ht="12.75">
      <c r="A34" s="3"/>
      <c r="B34" s="3"/>
      <c r="C34" s="3"/>
      <c r="D34" s="3"/>
      <c r="E34" s="3"/>
      <c r="F34" s="3"/>
      <c r="G34" s="3"/>
      <c r="H34" s="3"/>
      <c r="J34" s="55"/>
      <c r="K34" s="55"/>
      <c r="L34" s="55"/>
      <c r="M34" s="55"/>
      <c r="N34" s="55"/>
      <c r="O34" s="55"/>
      <c r="P34" s="55"/>
      <c r="Q34" s="55"/>
      <c r="R34" s="55"/>
      <c r="S34" s="42" t="s">
        <v>46</v>
      </c>
      <c r="T34" s="59">
        <v>9.540206718739304</v>
      </c>
      <c r="U34" s="59">
        <v>3.567904215754128</v>
      </c>
      <c r="V34" s="59">
        <v>4.736116075842504</v>
      </c>
      <c r="W34" s="59">
        <v>82.15577298966406</v>
      </c>
      <c r="X34" s="59" t="e">
        <v>#VALUE!</v>
      </c>
      <c r="Y34" s="59" t="e">
        <v>#VALUE!</v>
      </c>
    </row>
    <row r="35" spans="1:25" ht="12.75">
      <c r="A35" s="3"/>
      <c r="B35" s="3"/>
      <c r="C35" s="3"/>
      <c r="D35" s="3"/>
      <c r="E35" s="3"/>
      <c r="F35" s="3"/>
      <c r="G35" s="3"/>
      <c r="H35" s="3"/>
      <c r="J35" s="55"/>
      <c r="K35" s="55"/>
      <c r="L35" s="55"/>
      <c r="M35" s="55"/>
      <c r="N35" s="55"/>
      <c r="O35" s="55"/>
      <c r="P35" s="55"/>
      <c r="Q35" s="55"/>
      <c r="R35" s="55"/>
      <c r="S35" s="44" t="s">
        <v>59</v>
      </c>
      <c r="T35" s="59">
        <v>3.610829019579565</v>
      </c>
      <c r="U35" s="59">
        <v>1.7349931752613468</v>
      </c>
      <c r="V35" s="59">
        <v>25.192502634071925</v>
      </c>
      <c r="W35" s="59">
        <v>49.908158448346256</v>
      </c>
      <c r="X35" s="59">
        <v>7.895336115934627</v>
      </c>
      <c r="Y35" s="59">
        <v>11.658180606806285</v>
      </c>
    </row>
    <row r="36" spans="1:27" ht="12.75">
      <c r="A36" s="3"/>
      <c r="B36" s="3"/>
      <c r="C36" s="3"/>
      <c r="D36" s="3"/>
      <c r="E36" s="3"/>
      <c r="F36" s="3"/>
      <c r="G36" s="3"/>
      <c r="H36" s="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2.75">
      <c r="A37" s="3"/>
      <c r="B37" s="3"/>
      <c r="C37" s="3"/>
      <c r="D37" s="3"/>
      <c r="E37" s="3"/>
      <c r="F37" s="3"/>
      <c r="G37" s="3"/>
      <c r="H37" s="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3" ht="12.75">
      <c r="A38" s="3"/>
      <c r="B38" s="3"/>
      <c r="C38" s="3"/>
      <c r="D38" s="3"/>
      <c r="E38" s="3"/>
      <c r="F38" s="3"/>
      <c r="G38" s="3"/>
      <c r="H38" s="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12.75">
      <c r="A39" s="3"/>
      <c r="B39" s="3"/>
      <c r="C39" s="3"/>
      <c r="D39" s="3"/>
      <c r="E39" s="3"/>
      <c r="F39" s="3"/>
      <c r="G39" s="3"/>
      <c r="H39" s="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6" ht="25.5" customHeight="1">
      <c r="A40" s="3"/>
      <c r="B40" s="3"/>
      <c r="C40" s="3"/>
      <c r="D40" s="3"/>
      <c r="E40" s="3"/>
      <c r="F40" s="3"/>
      <c r="G40" s="3"/>
      <c r="H40" s="3"/>
      <c r="J40" s="55"/>
      <c r="K40" s="55"/>
      <c r="L40" s="55"/>
      <c r="M40" s="55"/>
      <c r="N40" s="55"/>
      <c r="O40" s="55"/>
      <c r="Q40" s="55"/>
      <c r="R40" s="55"/>
      <c r="T40" s="63"/>
      <c r="U40" s="63"/>
      <c r="V40" s="63"/>
      <c r="W40" s="63"/>
      <c r="X40" s="63"/>
      <c r="Y40" s="63"/>
      <c r="Z40" s="6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J41" s="55"/>
      <c r="K41" s="55"/>
      <c r="L41" s="55"/>
      <c r="M41" s="55"/>
      <c r="N41" s="55"/>
      <c r="O41" s="55"/>
      <c r="Q41" s="55"/>
      <c r="R41" s="55"/>
      <c r="T41" s="63"/>
      <c r="U41" s="63"/>
      <c r="V41" s="63"/>
      <c r="W41" s="63"/>
      <c r="X41" s="63"/>
      <c r="Y41" s="63"/>
      <c r="Z41" s="63"/>
    </row>
    <row r="42" spans="1:26" ht="12.75">
      <c r="A42" s="3"/>
      <c r="B42" s="3"/>
      <c r="C42" s="3"/>
      <c r="D42" s="3"/>
      <c r="E42" s="3"/>
      <c r="F42" s="3"/>
      <c r="G42" s="3"/>
      <c r="H42" s="3"/>
      <c r="J42" s="55"/>
      <c r="K42" s="55"/>
      <c r="L42" s="55"/>
      <c r="M42" s="55"/>
      <c r="N42" s="55"/>
      <c r="O42" s="55"/>
      <c r="Q42" s="55"/>
      <c r="R42" s="55"/>
      <c r="T42" s="56"/>
      <c r="U42" s="56"/>
      <c r="V42" s="56"/>
      <c r="W42" s="56"/>
      <c r="X42" s="56"/>
      <c r="Y42" s="56"/>
      <c r="Z42" s="56"/>
    </row>
    <row r="43" spans="1:23" ht="12.75">
      <c r="A43" s="3"/>
      <c r="B43" s="3"/>
      <c r="C43" s="3"/>
      <c r="D43" s="3"/>
      <c r="E43" s="3"/>
      <c r="F43" s="3"/>
      <c r="G43" s="3"/>
      <c r="H43" s="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2.75">
      <c r="A44" s="3"/>
      <c r="B44" s="3"/>
      <c r="C44" s="3"/>
      <c r="D44" s="3"/>
      <c r="E44" s="3"/>
      <c r="F44" s="3"/>
      <c r="G44" s="3"/>
      <c r="H44" s="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2.75">
      <c r="A45" s="3"/>
      <c r="B45" s="3"/>
      <c r="C45" s="3"/>
      <c r="D45" s="3"/>
      <c r="E45" s="3"/>
      <c r="F45" s="3"/>
      <c r="G45" s="3"/>
      <c r="H45" s="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2.75">
      <c r="A46" s="3"/>
      <c r="B46" s="3"/>
      <c r="C46" s="3"/>
      <c r="D46" s="3"/>
      <c r="E46" s="3"/>
      <c r="F46" s="3"/>
      <c r="G46" s="3"/>
      <c r="H46" s="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2.75">
      <c r="A47" s="3"/>
      <c r="B47" s="3"/>
      <c r="C47" s="3"/>
      <c r="D47" s="3"/>
      <c r="E47" s="3"/>
      <c r="F47" s="3"/>
      <c r="G47" s="3"/>
      <c r="H47" s="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2.75">
      <c r="A48" s="3"/>
      <c r="B48" s="3"/>
      <c r="C48" s="3"/>
      <c r="D48" s="3"/>
      <c r="E48" s="3"/>
      <c r="F48" s="3"/>
      <c r="G48" s="3"/>
      <c r="H48" s="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2.75">
      <c r="A49" s="3"/>
      <c r="B49" s="3"/>
      <c r="C49" s="3"/>
      <c r="D49" s="3"/>
      <c r="E49" s="3"/>
      <c r="F49" s="3"/>
      <c r="G49" s="3"/>
      <c r="H49" s="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2.75">
      <c r="A50" s="3"/>
      <c r="B50" s="3"/>
      <c r="C50" s="3"/>
      <c r="D50" s="3"/>
      <c r="E50" s="3"/>
      <c r="F50" s="3"/>
      <c r="G50" s="3"/>
      <c r="H50" s="3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2.75">
      <c r="A51" s="3"/>
      <c r="B51" s="3"/>
      <c r="C51" s="3"/>
      <c r="D51" s="3"/>
      <c r="E51" s="3"/>
      <c r="F51" s="3"/>
      <c r="G51" s="3"/>
      <c r="H51" s="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2.75">
      <c r="A52" s="3"/>
      <c r="B52" s="3"/>
      <c r="C52" s="3"/>
      <c r="D52" s="3"/>
      <c r="E52" s="3"/>
      <c r="F52" s="3"/>
      <c r="G52" s="3"/>
      <c r="H52" s="3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2.75">
      <c r="A53" s="3"/>
      <c r="B53" s="3"/>
      <c r="C53" s="3"/>
      <c r="D53" s="3"/>
      <c r="E53" s="3"/>
      <c r="F53" s="3"/>
      <c r="G53" s="3"/>
      <c r="H53" s="3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2.75">
      <c r="A54" s="3"/>
      <c r="B54" s="3"/>
      <c r="C54" s="3"/>
      <c r="D54" s="3"/>
      <c r="E54" s="3"/>
      <c r="F54" s="3"/>
      <c r="G54" s="3"/>
      <c r="H54" s="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1"/>
  <sheetViews>
    <sheetView showGridLines="0" workbookViewId="0" topLeftCell="A1"/>
  </sheetViews>
  <sheetFormatPr defaultColWidth="9.140625" defaultRowHeight="12.75"/>
  <cols>
    <col min="1" max="1" width="15.00390625" style="5" customWidth="1"/>
    <col min="2" max="8" width="9.140625" style="5" customWidth="1"/>
    <col min="9" max="9" width="13.8515625" style="5" bestFit="1" customWidth="1"/>
    <col min="10" max="20" width="9.140625" style="5" customWidth="1"/>
    <col min="21" max="25" width="9.421875" style="5" bestFit="1" customWidth="1"/>
    <col min="26" max="16384" width="9.140625" style="5" customWidth="1"/>
  </cols>
  <sheetData>
    <row r="1" spans="1:9" ht="15.75">
      <c r="A1" s="83" t="s">
        <v>77</v>
      </c>
      <c r="B1" s="83"/>
      <c r="C1" s="83"/>
      <c r="D1" s="83"/>
      <c r="E1" s="83"/>
      <c r="F1" s="83"/>
      <c r="G1" s="83"/>
      <c r="H1" s="15"/>
      <c r="I1" s="15"/>
    </row>
    <row r="2" spans="1:9" ht="14.25">
      <c r="A2" s="85" t="s">
        <v>52</v>
      </c>
      <c r="B2" s="85"/>
      <c r="C2" s="85"/>
      <c r="D2" s="85"/>
      <c r="E2" s="85"/>
      <c r="F2" s="85"/>
      <c r="G2" s="85"/>
      <c r="H2" s="3"/>
      <c r="I2" s="3"/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U3" s="5" t="s">
        <v>11</v>
      </c>
      <c r="V3" s="5" t="s">
        <v>12</v>
      </c>
      <c r="W3" s="5" t="s">
        <v>13</v>
      </c>
      <c r="X3" s="5" t="s">
        <v>18</v>
      </c>
      <c r="Y3" s="5" t="s">
        <v>15</v>
      </c>
    </row>
    <row r="4" spans="1:25" ht="12.75">
      <c r="A4" s="65" t="s">
        <v>54</v>
      </c>
      <c r="B4" s="3"/>
      <c r="C4" s="3"/>
      <c r="D4" s="3"/>
      <c r="E4" s="3"/>
      <c r="F4" s="3"/>
      <c r="G4" s="3"/>
      <c r="H4" s="3"/>
      <c r="I4" s="3"/>
      <c r="T4" s="5" t="s">
        <v>51</v>
      </c>
      <c r="U4" s="66">
        <v>39.85691194979116</v>
      </c>
      <c r="V4" s="66">
        <v>21.389068650538658</v>
      </c>
      <c r="W4" s="66">
        <v>16.031131877375056</v>
      </c>
      <c r="X4" s="66">
        <v>16.12526807859117</v>
      </c>
      <c r="Y4" s="66">
        <v>6.597619443703963</v>
      </c>
    </row>
    <row r="5" spans="1:25" ht="12.75">
      <c r="A5" s="12" t="s">
        <v>67</v>
      </c>
      <c r="B5" s="3"/>
      <c r="C5" s="3"/>
      <c r="D5" s="3"/>
      <c r="E5" s="3"/>
      <c r="F5" s="3"/>
      <c r="G5" s="3"/>
      <c r="H5" s="3"/>
      <c r="I5" s="3"/>
      <c r="U5" s="66"/>
      <c r="V5" s="66"/>
      <c r="W5" s="66"/>
      <c r="X5" s="66"/>
      <c r="Y5" s="66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T6" s="38" t="s">
        <v>28</v>
      </c>
      <c r="U6" s="66">
        <v>55.72749464400349</v>
      </c>
      <c r="V6" s="66">
        <v>19.74911853353511</v>
      </c>
      <c r="W6" s="66">
        <v>17.821778639260394</v>
      </c>
      <c r="X6" s="66">
        <v>1.1594011889967824</v>
      </c>
      <c r="Y6" s="66">
        <v>5.5422069942042285</v>
      </c>
    </row>
    <row r="7" spans="1:25" ht="12.75">
      <c r="A7" s="3"/>
      <c r="B7" s="3"/>
      <c r="C7" s="3"/>
      <c r="D7" s="3"/>
      <c r="E7" s="3"/>
      <c r="F7" s="3"/>
      <c r="G7" s="3"/>
      <c r="H7" s="3"/>
      <c r="I7" s="3"/>
      <c r="T7" s="30" t="s">
        <v>34</v>
      </c>
      <c r="U7" s="66">
        <v>49.967035974246734</v>
      </c>
      <c r="V7" s="66">
        <v>20.03885935100967</v>
      </c>
      <c r="W7" s="66">
        <v>15.381872174227512</v>
      </c>
      <c r="X7" s="66">
        <v>10.207860034014569</v>
      </c>
      <c r="Y7" s="66">
        <v>4.404372466501511</v>
      </c>
    </row>
    <row r="8" spans="1:25" ht="12.75">
      <c r="A8" s="3"/>
      <c r="B8" s="3"/>
      <c r="C8" s="3"/>
      <c r="D8" s="3"/>
      <c r="E8" s="3"/>
      <c r="F8" s="3"/>
      <c r="G8" s="3"/>
      <c r="H8" s="3"/>
      <c r="I8" s="3"/>
      <c r="T8" s="30" t="s">
        <v>21</v>
      </c>
      <c r="U8" s="66">
        <v>47.9278799380578</v>
      </c>
      <c r="V8" s="66">
        <v>33.70579758256561</v>
      </c>
      <c r="W8" s="66">
        <v>9.892000283997689</v>
      </c>
      <c r="X8" s="66">
        <v>0.752632255613272</v>
      </c>
      <c r="Y8" s="66">
        <v>7.721689939765625</v>
      </c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T9" s="30" t="s">
        <v>33</v>
      </c>
      <c r="U9" s="66">
        <v>46.07424213036161</v>
      </c>
      <c r="V9" s="66">
        <v>24.6660262241823</v>
      </c>
      <c r="W9" s="66">
        <v>12.87735657038043</v>
      </c>
      <c r="X9" s="66">
        <v>13.015937700750529</v>
      </c>
      <c r="Y9" s="66">
        <v>3.3664373743251352</v>
      </c>
    </row>
    <row r="10" spans="1:25" ht="12.75">
      <c r="A10" s="3"/>
      <c r="B10" s="3"/>
      <c r="C10" s="3"/>
      <c r="D10" s="3"/>
      <c r="E10" s="3"/>
      <c r="F10" s="3"/>
      <c r="G10" s="3"/>
      <c r="H10" s="3"/>
      <c r="I10" s="3"/>
      <c r="T10" s="30" t="s">
        <v>29</v>
      </c>
      <c r="U10" s="66">
        <v>44.82068261224148</v>
      </c>
      <c r="V10" s="66">
        <v>15.455525996361757</v>
      </c>
      <c r="W10" s="66">
        <v>14.733511716467177</v>
      </c>
      <c r="X10" s="66">
        <v>19.742894935216157</v>
      </c>
      <c r="Y10" s="66">
        <v>5.247384739713437</v>
      </c>
    </row>
    <row r="11" spans="1:25" ht="12.75">
      <c r="A11" s="3"/>
      <c r="B11" s="3"/>
      <c r="C11" s="3"/>
      <c r="D11" s="3"/>
      <c r="E11" s="3"/>
      <c r="F11" s="3"/>
      <c r="G11" s="3"/>
      <c r="H11" s="3"/>
      <c r="I11" s="3"/>
      <c r="T11" s="30" t="s">
        <v>26</v>
      </c>
      <c r="U11" s="66">
        <v>43.1948984136569</v>
      </c>
      <c r="V11" s="66">
        <v>14.04710853287329</v>
      </c>
      <c r="W11" s="66">
        <v>22.400025459617755</v>
      </c>
      <c r="X11" s="66">
        <v>17.157049455917512</v>
      </c>
      <c r="Y11" s="66">
        <v>3.2009181379345364</v>
      </c>
    </row>
    <row r="12" spans="1:25" ht="12.75">
      <c r="A12" s="3"/>
      <c r="B12" s="3"/>
      <c r="C12" s="3"/>
      <c r="D12" s="3"/>
      <c r="E12" s="3"/>
      <c r="F12" s="3"/>
      <c r="G12" s="3"/>
      <c r="H12" s="3"/>
      <c r="I12" s="3"/>
      <c r="T12" s="30" t="s">
        <v>32</v>
      </c>
      <c r="U12" s="66">
        <v>41.24651642315189</v>
      </c>
      <c r="V12" s="66">
        <v>17.941967708036223</v>
      </c>
      <c r="W12" s="66">
        <v>25.835990532946596</v>
      </c>
      <c r="X12" s="66">
        <v>10.53169261325356</v>
      </c>
      <c r="Y12" s="66">
        <v>4.443832722611734</v>
      </c>
    </row>
    <row r="13" spans="1:25" ht="12.75">
      <c r="A13" s="3"/>
      <c r="B13" s="3"/>
      <c r="C13" s="3"/>
      <c r="D13" s="3"/>
      <c r="E13" s="3"/>
      <c r="F13" s="3"/>
      <c r="G13" s="3"/>
      <c r="H13" s="3"/>
      <c r="I13" s="3"/>
      <c r="T13" s="30" t="s">
        <v>43</v>
      </c>
      <c r="U13" s="66">
        <v>41.10234295450472</v>
      </c>
      <c r="V13" s="66">
        <v>23.192550343858446</v>
      </c>
      <c r="W13" s="66">
        <v>9.046802222716911</v>
      </c>
      <c r="X13" s="66">
        <v>22.545801701859215</v>
      </c>
      <c r="Y13" s="66">
        <v>4.112502777060701</v>
      </c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T14" s="30" t="s">
        <v>38</v>
      </c>
      <c r="U14" s="66">
        <v>41.084817619354745</v>
      </c>
      <c r="V14" s="66">
        <v>11.284060839918794</v>
      </c>
      <c r="W14" s="66">
        <v>35.860692475873144</v>
      </c>
      <c r="X14" s="66">
        <v>7.420370035610961</v>
      </c>
      <c r="Y14" s="66">
        <v>4.35005902924235</v>
      </c>
    </row>
    <row r="15" spans="1:25" ht="12.75">
      <c r="A15" s="3"/>
      <c r="B15" s="3"/>
      <c r="C15" s="3"/>
      <c r="D15" s="3"/>
      <c r="E15" s="3"/>
      <c r="F15" s="3"/>
      <c r="G15" s="3"/>
      <c r="H15" s="3"/>
      <c r="I15" s="3"/>
      <c r="T15" s="30" t="s">
        <v>20</v>
      </c>
      <c r="U15" s="66">
        <v>37.70709766991472</v>
      </c>
      <c r="V15" s="66">
        <v>14.877272558871853</v>
      </c>
      <c r="W15" s="66">
        <v>27.030497393130524</v>
      </c>
      <c r="X15" s="66">
        <v>16.069764110877113</v>
      </c>
      <c r="Y15" s="66">
        <v>4.31536826720578</v>
      </c>
    </row>
    <row r="16" spans="1:25" ht="12.75">
      <c r="A16" s="3"/>
      <c r="B16" s="3"/>
      <c r="C16" s="3"/>
      <c r="D16" s="3"/>
      <c r="E16" s="3"/>
      <c r="F16" s="3"/>
      <c r="G16" s="3"/>
      <c r="H16" s="3"/>
      <c r="I16" s="3"/>
      <c r="T16" s="30" t="s">
        <v>27</v>
      </c>
      <c r="U16" s="66">
        <v>36.29841453730733</v>
      </c>
      <c r="V16" s="66">
        <v>23.044092391882774</v>
      </c>
      <c r="W16" s="66">
        <v>23.674231390872684</v>
      </c>
      <c r="X16" s="66">
        <v>10.52836124014344</v>
      </c>
      <c r="Y16" s="66">
        <v>6.454900439793764</v>
      </c>
    </row>
    <row r="17" spans="1:25" ht="12.75">
      <c r="A17" s="3"/>
      <c r="B17" s="3"/>
      <c r="C17" s="3"/>
      <c r="D17" s="3"/>
      <c r="E17" s="3"/>
      <c r="F17" s="3"/>
      <c r="G17" s="3"/>
      <c r="H17" s="3"/>
      <c r="I17" s="3"/>
      <c r="T17" s="30" t="s">
        <v>35</v>
      </c>
      <c r="U17" s="66">
        <v>35.26561327841229</v>
      </c>
      <c r="V17" s="66">
        <v>25.071362657248468</v>
      </c>
      <c r="W17" s="66">
        <v>21.653584954607485</v>
      </c>
      <c r="X17" s="66">
        <v>11.938563754166632</v>
      </c>
      <c r="Y17" s="66">
        <v>6.070875355565126</v>
      </c>
    </row>
    <row r="18" spans="1:25" ht="12.75">
      <c r="A18" s="3"/>
      <c r="B18" s="3"/>
      <c r="C18" s="3"/>
      <c r="D18" s="3"/>
      <c r="E18" s="3"/>
      <c r="F18" s="3"/>
      <c r="G18" s="3"/>
      <c r="H18" s="3"/>
      <c r="I18" s="3"/>
      <c r="T18" s="30" t="s">
        <v>37</v>
      </c>
      <c r="U18" s="66">
        <v>34.21018147861547</v>
      </c>
      <c r="V18" s="66">
        <v>49.90662844323122</v>
      </c>
      <c r="W18" s="66">
        <v>9.748917258428778</v>
      </c>
      <c r="X18" s="66">
        <v>0.5660116506310368</v>
      </c>
      <c r="Y18" s="66">
        <v>5.568261169093491</v>
      </c>
    </row>
    <row r="19" spans="1:25" ht="12.75">
      <c r="A19" s="3"/>
      <c r="B19" s="3"/>
      <c r="C19" s="3"/>
      <c r="D19" s="3"/>
      <c r="E19" s="3"/>
      <c r="F19" s="3"/>
      <c r="G19" s="3"/>
      <c r="H19" s="3"/>
      <c r="I19" s="3"/>
      <c r="T19" s="30" t="s">
        <v>30</v>
      </c>
      <c r="U19" s="66">
        <v>34.20457418647971</v>
      </c>
      <c r="V19" s="66">
        <v>28.673997689104514</v>
      </c>
      <c r="W19" s="66">
        <v>23.8324824370752</v>
      </c>
      <c r="X19" s="66">
        <v>3.129817259846345</v>
      </c>
      <c r="Y19" s="66">
        <v>10.159128427494233</v>
      </c>
    </row>
    <row r="20" spans="1:25" ht="12.75">
      <c r="A20" s="3"/>
      <c r="B20" s="3"/>
      <c r="C20" s="3"/>
      <c r="D20" s="3"/>
      <c r="E20" s="3"/>
      <c r="F20" s="3"/>
      <c r="G20" s="3"/>
      <c r="H20" s="3"/>
      <c r="I20" s="3"/>
      <c r="T20" s="30" t="s">
        <v>24</v>
      </c>
      <c r="U20" s="66">
        <v>32.65618061646525</v>
      </c>
      <c r="V20" s="66">
        <v>21.949174060479642</v>
      </c>
      <c r="W20" s="66">
        <v>7.5205632327065715</v>
      </c>
      <c r="X20" s="66">
        <v>26.110394485718203</v>
      </c>
      <c r="Y20" s="66">
        <v>11.763687604630327</v>
      </c>
    </row>
    <row r="21" spans="1:25" ht="12.75">
      <c r="A21" s="3"/>
      <c r="B21" s="3"/>
      <c r="C21" s="3"/>
      <c r="D21" s="3"/>
      <c r="E21" s="3"/>
      <c r="F21" s="3"/>
      <c r="G21" s="3"/>
      <c r="H21" s="3"/>
      <c r="I21" s="3"/>
      <c r="T21" s="30" t="s">
        <v>39</v>
      </c>
      <c r="U21" s="66">
        <v>30.970270900152595</v>
      </c>
      <c r="V21" s="66">
        <v>23.53637081827827</v>
      </c>
      <c r="W21" s="66">
        <v>10.284851359787574</v>
      </c>
      <c r="X21" s="66">
        <v>22.911463897774752</v>
      </c>
      <c r="Y21" s="66">
        <v>12.297043024006792</v>
      </c>
    </row>
    <row r="22" spans="1:25" ht="12.75">
      <c r="A22" s="3"/>
      <c r="B22" s="3"/>
      <c r="C22" s="3"/>
      <c r="D22" s="3"/>
      <c r="E22" s="3"/>
      <c r="F22" s="3"/>
      <c r="G22" s="3"/>
      <c r="H22" s="3"/>
      <c r="I22" s="3"/>
      <c r="T22" s="30" t="s">
        <v>40</v>
      </c>
      <c r="U22" s="66">
        <v>30.257682481421895</v>
      </c>
      <c r="V22" s="66">
        <v>18.749761149146625</v>
      </c>
      <c r="W22" s="66">
        <v>7.041618301234232</v>
      </c>
      <c r="X22" s="66">
        <v>31.713969979679383</v>
      </c>
      <c r="Y22" s="66">
        <v>12.236968088517857</v>
      </c>
    </row>
    <row r="23" spans="1:25" ht="12.75">
      <c r="A23" s="3"/>
      <c r="B23" s="3"/>
      <c r="C23" s="3"/>
      <c r="D23" s="3"/>
      <c r="E23" s="3"/>
      <c r="F23" s="3"/>
      <c r="G23" s="3"/>
      <c r="H23" s="3"/>
      <c r="I23" s="3"/>
      <c r="T23" s="30" t="s">
        <v>36</v>
      </c>
      <c r="U23" s="66">
        <v>28.741256160313576</v>
      </c>
      <c r="V23" s="66">
        <v>22.249624651016354</v>
      </c>
      <c r="W23" s="66">
        <v>35.82544903785998</v>
      </c>
      <c r="X23" s="66">
        <v>3.872863360886193</v>
      </c>
      <c r="Y23" s="66">
        <v>9.31080678992389</v>
      </c>
    </row>
    <row r="24" spans="1:25" ht="12.75">
      <c r="A24" s="3"/>
      <c r="B24" s="3"/>
      <c r="C24" s="3"/>
      <c r="D24" s="3"/>
      <c r="E24" s="3"/>
      <c r="F24" s="3"/>
      <c r="G24" s="3"/>
      <c r="H24" s="3"/>
      <c r="I24" s="3"/>
      <c r="T24" s="30" t="s">
        <v>22</v>
      </c>
      <c r="U24" s="66">
        <v>23.280828027985564</v>
      </c>
      <c r="V24" s="66">
        <v>28.789989777190133</v>
      </c>
      <c r="W24" s="66">
        <v>7.280807694175113</v>
      </c>
      <c r="X24" s="66">
        <v>32.87832652099537</v>
      </c>
      <c r="Y24" s="66">
        <v>7.770047979653809</v>
      </c>
    </row>
    <row r="25" spans="1:25" ht="12.75">
      <c r="A25" s="3"/>
      <c r="B25" s="3"/>
      <c r="C25" s="3"/>
      <c r="D25" s="3"/>
      <c r="E25" s="3"/>
      <c r="F25" s="3"/>
      <c r="G25" s="3"/>
      <c r="H25" s="3"/>
      <c r="I25" s="3"/>
      <c r="T25" s="30" t="s">
        <v>23</v>
      </c>
      <c r="U25" s="66">
        <v>21.80297357521784</v>
      </c>
      <c r="V25" s="66">
        <v>20.91325007430809</v>
      </c>
      <c r="W25" s="66">
        <v>26.97186343877782</v>
      </c>
      <c r="X25" s="66">
        <v>23.120275519738023</v>
      </c>
      <c r="Y25" s="66">
        <v>7.191637391958236</v>
      </c>
    </row>
    <row r="26" spans="1:25" ht="12.75">
      <c r="A26" s="3"/>
      <c r="B26" s="3"/>
      <c r="C26" s="3"/>
      <c r="D26" s="3"/>
      <c r="E26" s="3"/>
      <c r="F26" s="3"/>
      <c r="G26" s="3"/>
      <c r="H26" s="3"/>
      <c r="I26" s="3"/>
      <c r="T26" s="39" t="s">
        <v>25</v>
      </c>
      <c r="U26" s="66">
        <v>19.06180016031919</v>
      </c>
      <c r="V26" s="66">
        <v>21.572771627428473</v>
      </c>
      <c r="W26" s="66">
        <v>19.135633600456504</v>
      </c>
      <c r="X26" s="66">
        <v>37.98476458213981</v>
      </c>
      <c r="Y26" s="66">
        <v>2.2450300296560313</v>
      </c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T27" s="40" t="s">
        <v>31</v>
      </c>
      <c r="U27" s="66">
        <v>18.4945757342383</v>
      </c>
      <c r="V27" s="66">
        <v>51.38788253848412</v>
      </c>
      <c r="W27" s="66">
        <v>10.372700574609025</v>
      </c>
      <c r="X27" s="66">
        <v>7.008242017231094</v>
      </c>
      <c r="Y27" s="66">
        <v>12.736599135437471</v>
      </c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U28" s="66"/>
      <c r="V28" s="66"/>
      <c r="W28" s="66"/>
      <c r="X28" s="66"/>
      <c r="Y28" s="66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T29" s="5" t="s">
        <v>41</v>
      </c>
      <c r="U29" s="66">
        <v>44.10747002925013</v>
      </c>
      <c r="V29" s="66">
        <v>43.76995109637233</v>
      </c>
      <c r="W29" s="66">
        <v>3.953952297962842</v>
      </c>
      <c r="X29" s="66">
        <v>3.0582921770146485</v>
      </c>
      <c r="Y29" s="66">
        <v>5.110334399400053</v>
      </c>
    </row>
    <row r="30" spans="1:25" ht="12.75">
      <c r="A30" s="3"/>
      <c r="B30" s="3"/>
      <c r="C30" s="3"/>
      <c r="D30" s="3"/>
      <c r="E30" s="3"/>
      <c r="F30" s="3"/>
      <c r="G30" s="3"/>
      <c r="H30" s="3"/>
      <c r="I30" s="3"/>
      <c r="U30" s="66"/>
      <c r="V30" s="66"/>
      <c r="W30" s="66"/>
      <c r="X30" s="66"/>
      <c r="Y30" s="66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T31" s="5" t="s">
        <v>59</v>
      </c>
      <c r="U31" s="66">
        <v>31.951198969407812</v>
      </c>
      <c r="V31" s="66">
        <v>33.59707601473659</v>
      </c>
      <c r="W31" s="66">
        <v>25.99816556528922</v>
      </c>
      <c r="X31" s="66">
        <v>3.0404461217306307</v>
      </c>
      <c r="Y31" s="66">
        <v>5.413113328835738</v>
      </c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T32" s="5" t="s">
        <v>46</v>
      </c>
      <c r="U32" s="66">
        <v>15.183997170736902</v>
      </c>
      <c r="V32" s="66">
        <v>57.55159412243408</v>
      </c>
      <c r="W32" s="66">
        <v>16.811251264422015</v>
      </c>
      <c r="X32" s="66">
        <v>0.4947407649658131</v>
      </c>
      <c r="Y32" s="66">
        <v>9.95841667744119</v>
      </c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U37" s="67"/>
      <c r="V37" s="67"/>
      <c r="W37" s="67"/>
      <c r="X37" s="67"/>
      <c r="Y37" s="67"/>
      <c r="Z37" s="67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9"/>
  <sheetViews>
    <sheetView showGridLines="0" workbookViewId="0" topLeftCell="A1"/>
  </sheetViews>
  <sheetFormatPr defaultColWidth="9.140625" defaultRowHeight="12.75"/>
  <cols>
    <col min="1" max="1" width="22.00390625" style="5" customWidth="1"/>
    <col min="2" max="7" width="15.00390625" style="5" customWidth="1"/>
    <col min="8" max="8" width="17.00390625" style="5" customWidth="1"/>
    <col min="9" max="9" width="12.8515625" style="5" bestFit="1" customWidth="1"/>
    <col min="10" max="16384" width="9.140625" style="5" customWidth="1"/>
  </cols>
  <sheetData>
    <row r="1" ht="15.75">
      <c r="A1" s="1" t="s">
        <v>61</v>
      </c>
    </row>
    <row r="2" ht="14.25">
      <c r="A2" s="81" t="s">
        <v>52</v>
      </c>
    </row>
    <row r="3" ht="12.75"/>
    <row r="4" ht="12.75">
      <c r="A4" s="48" t="s">
        <v>79</v>
      </c>
    </row>
    <row r="5" ht="12.75">
      <c r="A5" s="48" t="s">
        <v>78</v>
      </c>
    </row>
    <row r="6" ht="12.75">
      <c r="A6" s="12" t="s">
        <v>68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7" spans="1:8" ht="15" customHeight="1">
      <c r="A47" s="69"/>
      <c r="B47" s="17" t="s">
        <v>1</v>
      </c>
      <c r="C47" s="17"/>
      <c r="D47" s="17"/>
      <c r="E47" s="17"/>
      <c r="F47" s="17"/>
      <c r="G47" s="17"/>
      <c r="H47" s="70"/>
    </row>
    <row r="48" spans="1:13" ht="43.9" customHeight="1">
      <c r="A48" s="71">
        <v>2022</v>
      </c>
      <c r="B48" s="8" t="s">
        <v>11</v>
      </c>
      <c r="C48" s="8" t="s">
        <v>12</v>
      </c>
      <c r="D48" s="8" t="s">
        <v>13</v>
      </c>
      <c r="E48" s="8" t="s">
        <v>14</v>
      </c>
      <c r="F48" s="8" t="s">
        <v>15</v>
      </c>
      <c r="G48" s="8"/>
      <c r="H48" s="72" t="s">
        <v>16</v>
      </c>
      <c r="I48" s="8" t="s">
        <v>11</v>
      </c>
      <c r="J48" s="8" t="s">
        <v>12</v>
      </c>
      <c r="K48" s="8" t="s">
        <v>13</v>
      </c>
      <c r="L48" s="8" t="s">
        <v>17</v>
      </c>
      <c r="M48" s="8" t="s">
        <v>15</v>
      </c>
    </row>
    <row r="49" spans="1:16" ht="33" customHeight="1">
      <c r="A49" s="8" t="s">
        <v>2</v>
      </c>
      <c r="B49" s="2">
        <v>66.445971</v>
      </c>
      <c r="C49" s="2">
        <v>49.077965</v>
      </c>
      <c r="D49" s="2">
        <v>43.84375</v>
      </c>
      <c r="E49" s="2">
        <v>46.343817</v>
      </c>
      <c r="F49" s="2">
        <v>14.354171</v>
      </c>
      <c r="G49" s="73">
        <f aca="true" t="shared" si="0" ref="G49:G55">SUM(B49:F49)</f>
        <v>220.065674</v>
      </c>
      <c r="I49" s="90">
        <f>(B49/G49)*100</f>
        <v>30.19370072226712</v>
      </c>
      <c r="J49" s="10">
        <f>(C49/G49)*100</f>
        <v>22.301508503320694</v>
      </c>
      <c r="K49" s="10">
        <f aca="true" t="shared" si="1" ref="K49:K55">(D49/G49)*100</f>
        <v>19.923029886069372</v>
      </c>
      <c r="L49" s="10">
        <f aca="true" t="shared" si="2" ref="L49:L55">(E49/G49)*100</f>
        <v>21.059084843918</v>
      </c>
      <c r="M49" s="10">
        <f aca="true" t="shared" si="3" ref="M49:M55">(F49/G49)*100</f>
        <v>6.52267604442481</v>
      </c>
      <c r="N49" s="66">
        <f aca="true" t="shared" si="4" ref="N49:N54">SUM(I49:M49)</f>
        <v>100</v>
      </c>
      <c r="P49" s="10">
        <f>MAX(I49:M49)</f>
        <v>30.19370072226712</v>
      </c>
    </row>
    <row r="50" spans="1:16" ht="12.75">
      <c r="A50" s="8" t="s">
        <v>3</v>
      </c>
      <c r="B50" s="2">
        <v>120.418854</v>
      </c>
      <c r="C50" s="2">
        <v>89.642269</v>
      </c>
      <c r="D50" s="2">
        <v>49.701997</v>
      </c>
      <c r="E50" s="2">
        <v>87.332258</v>
      </c>
      <c r="F50" s="2">
        <v>35.267668</v>
      </c>
      <c r="G50" s="73">
        <f t="shared" si="0"/>
        <v>382.363046</v>
      </c>
      <c r="I50" s="90">
        <f aca="true" t="shared" si="5" ref="I50:I55">(B50/G50)*100</f>
        <v>31.493329509672336</v>
      </c>
      <c r="J50" s="10">
        <f aca="true" t="shared" si="6" ref="J50:J55">(C50/G50)*100</f>
        <v>23.444281537604446</v>
      </c>
      <c r="K50" s="10">
        <f t="shared" si="1"/>
        <v>12.99864030270331</v>
      </c>
      <c r="L50" s="10">
        <f t="shared" si="2"/>
        <v>22.840140780759448</v>
      </c>
      <c r="M50" s="10">
        <f t="shared" si="3"/>
        <v>9.223607869260462</v>
      </c>
      <c r="N50" s="66">
        <f t="shared" si="4"/>
        <v>100</v>
      </c>
      <c r="P50" s="10">
        <f aca="true" t="shared" si="7" ref="P50:P55">MAX(I50:M50)</f>
        <v>31.493329509672336</v>
      </c>
    </row>
    <row r="51" spans="1:16" ht="12.75">
      <c r="A51" s="8" t="s">
        <v>80</v>
      </c>
      <c r="B51" s="2">
        <v>68.934667</v>
      </c>
      <c r="C51" s="2">
        <v>38.823283</v>
      </c>
      <c r="D51" s="2">
        <v>6.668898</v>
      </c>
      <c r="E51" s="2">
        <v>0.353303</v>
      </c>
      <c r="F51" s="2">
        <v>3.50536</v>
      </c>
      <c r="G51" s="73">
        <f t="shared" si="0"/>
        <v>118.285511</v>
      </c>
      <c r="I51" s="90">
        <f t="shared" si="5"/>
        <v>58.27820027763164</v>
      </c>
      <c r="J51" s="10">
        <f t="shared" si="6"/>
        <v>32.82167247009653</v>
      </c>
      <c r="K51" s="10">
        <f t="shared" si="1"/>
        <v>5.63796693578134</v>
      </c>
      <c r="L51" s="66">
        <f t="shared" si="2"/>
        <v>0.2986866244336553</v>
      </c>
      <c r="M51" s="10">
        <f t="shared" si="3"/>
        <v>2.9634736920568403</v>
      </c>
      <c r="N51" s="66">
        <f t="shared" si="4"/>
        <v>100</v>
      </c>
      <c r="P51" s="10">
        <f t="shared" si="7"/>
        <v>58.27820027763164</v>
      </c>
    </row>
    <row r="52" spans="1:16" ht="12.75">
      <c r="A52" s="8" t="s">
        <v>7</v>
      </c>
      <c r="B52" s="2">
        <v>247.311906</v>
      </c>
      <c r="C52" s="2">
        <v>104.029504</v>
      </c>
      <c r="D52" s="2">
        <v>122.251894</v>
      </c>
      <c r="E52" s="2">
        <v>86.537935</v>
      </c>
      <c r="F52" s="2">
        <v>34.84545</v>
      </c>
      <c r="G52" s="73">
        <f t="shared" si="0"/>
        <v>594.9766890000001</v>
      </c>
      <c r="I52" s="90">
        <f t="shared" si="5"/>
        <v>41.56665472317352</v>
      </c>
      <c r="J52" s="10">
        <f t="shared" si="6"/>
        <v>17.484635267786093</v>
      </c>
      <c r="K52" s="10">
        <f t="shared" si="1"/>
        <v>20.54734181358826</v>
      </c>
      <c r="L52" s="10">
        <f t="shared" si="2"/>
        <v>14.544760593133086</v>
      </c>
      <c r="M52" s="10">
        <f t="shared" si="3"/>
        <v>5.85660760231902</v>
      </c>
      <c r="N52" s="66">
        <f t="shared" si="4"/>
        <v>99.99999999999999</v>
      </c>
      <c r="P52" s="10">
        <f t="shared" si="7"/>
        <v>41.56665472317352</v>
      </c>
    </row>
    <row r="53" spans="1:16" ht="12.75">
      <c r="A53" s="8" t="s">
        <v>5</v>
      </c>
      <c r="B53" s="2">
        <v>185.690826</v>
      </c>
      <c r="C53" s="2">
        <v>100.953772</v>
      </c>
      <c r="D53" s="2">
        <v>89.819195</v>
      </c>
      <c r="E53" s="2">
        <v>67.623135</v>
      </c>
      <c r="F53" s="2">
        <v>29.286765</v>
      </c>
      <c r="G53" s="73">
        <f t="shared" si="0"/>
        <v>473.37369299999995</v>
      </c>
      <c r="I53" s="90">
        <f t="shared" si="5"/>
        <v>39.227111422940865</v>
      </c>
      <c r="J53" s="10">
        <f t="shared" si="6"/>
        <v>21.326443250406825</v>
      </c>
      <c r="K53" s="10">
        <f t="shared" si="1"/>
        <v>18.97426839053348</v>
      </c>
      <c r="L53" s="10">
        <f t="shared" si="2"/>
        <v>14.285359748540147</v>
      </c>
      <c r="M53" s="10">
        <f t="shared" si="3"/>
        <v>6.186817187578694</v>
      </c>
      <c r="N53" s="66">
        <f t="shared" si="4"/>
        <v>100.00000000000001</v>
      </c>
      <c r="P53" s="10">
        <f t="shared" si="7"/>
        <v>39.227111422940865</v>
      </c>
    </row>
    <row r="54" spans="1:16" ht="15" customHeight="1">
      <c r="A54" s="74" t="s">
        <v>81</v>
      </c>
      <c r="B54" s="2">
        <v>44.217687</v>
      </c>
      <c r="C54" s="2">
        <v>25.676302</v>
      </c>
      <c r="D54" s="2">
        <v>10.685179</v>
      </c>
      <c r="E54" s="2">
        <v>0.708412</v>
      </c>
      <c r="F54" s="2">
        <v>4.296743</v>
      </c>
      <c r="G54" s="73">
        <f t="shared" si="0"/>
        <v>85.58432300000001</v>
      </c>
      <c r="I54" s="90">
        <f t="shared" si="5"/>
        <v>51.66563857728943</v>
      </c>
      <c r="J54" s="10">
        <f t="shared" si="6"/>
        <v>30.001174397325077</v>
      </c>
      <c r="K54" s="10">
        <f t="shared" si="1"/>
        <v>12.484972276990494</v>
      </c>
      <c r="L54" s="10">
        <f t="shared" si="2"/>
        <v>0.8277357057553636</v>
      </c>
      <c r="M54" s="10">
        <f t="shared" si="3"/>
        <v>5.02047904263962</v>
      </c>
      <c r="N54" s="66">
        <f t="shared" si="4"/>
        <v>99.99999999999997</v>
      </c>
      <c r="P54" s="10">
        <f t="shared" si="7"/>
        <v>51.66563857728943</v>
      </c>
    </row>
    <row r="55" spans="1:16" ht="12.75">
      <c r="A55" s="75" t="s">
        <v>6</v>
      </c>
      <c r="B55" s="76">
        <v>697.250592</v>
      </c>
      <c r="C55" s="76">
        <v>374.177026</v>
      </c>
      <c r="D55" s="76">
        <v>280.446117</v>
      </c>
      <c r="E55" s="76">
        <v>282.092921</v>
      </c>
      <c r="F55" s="76">
        <v>115.417724</v>
      </c>
      <c r="G55" s="73">
        <f t="shared" si="0"/>
        <v>1749.3843799999997</v>
      </c>
      <c r="I55" s="90">
        <f t="shared" si="5"/>
        <v>39.85691194979116</v>
      </c>
      <c r="J55" s="10">
        <f t="shared" si="6"/>
        <v>21.389068650538658</v>
      </c>
      <c r="K55" s="10">
        <f t="shared" si="1"/>
        <v>16.03113187737506</v>
      </c>
      <c r="L55" s="10">
        <f t="shared" si="2"/>
        <v>16.12526807859117</v>
      </c>
      <c r="M55" s="10">
        <f t="shared" si="3"/>
        <v>6.597619443703963</v>
      </c>
      <c r="N55" s="66">
        <f aca="true" t="shared" si="8" ref="N55">SUM(I55:M55)</f>
        <v>100</v>
      </c>
      <c r="P55" s="10">
        <f t="shared" si="7"/>
        <v>39.85691194979116</v>
      </c>
    </row>
    <row r="56" ht="12.75">
      <c r="P56" s="10"/>
    </row>
    <row r="57" spans="2:6" ht="12.75">
      <c r="B57" s="68">
        <f>SUM(B49:B54)</f>
        <v>733.019911</v>
      </c>
      <c r="C57" s="68">
        <f aca="true" t="shared" si="9" ref="C57:F57">SUM(C49:C54)</f>
        <v>408.2030950000001</v>
      </c>
      <c r="D57" s="68">
        <f t="shared" si="9"/>
        <v>322.970913</v>
      </c>
      <c r="E57" s="68">
        <f t="shared" si="9"/>
        <v>288.89886</v>
      </c>
      <c r="F57" s="68">
        <f t="shared" si="9"/>
        <v>121.55615700000001</v>
      </c>
    </row>
    <row r="82" ht="15" customHeight="1"/>
    <row r="84" spans="7:8" ht="25.5" customHeight="1">
      <c r="G84" s="77"/>
      <c r="H84" s="77"/>
    </row>
    <row r="86" ht="12.75">
      <c r="B86" s="66"/>
    </row>
    <row r="89" ht="22.5" customHeight="1"/>
    <row r="98" ht="22.5" customHeight="1"/>
    <row r="99" spans="2:6" ht="12" customHeight="1">
      <c r="B99" s="48"/>
      <c r="C99" s="48"/>
      <c r="D99" s="48"/>
      <c r="E99" s="48"/>
      <c r="F99" s="48"/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61"/>
  <sheetViews>
    <sheetView showGridLines="0" workbookViewId="0" topLeftCell="A1">
      <selection activeCell="D61" sqref="D61"/>
    </sheetView>
  </sheetViews>
  <sheetFormatPr defaultColWidth="9.140625" defaultRowHeight="12.75"/>
  <cols>
    <col min="1" max="1" width="14.28125" style="5" customWidth="1"/>
    <col min="2" max="2" width="9.28125" style="5" bestFit="1" customWidth="1"/>
    <col min="3" max="3" width="11.00390625" style="5" bestFit="1" customWidth="1"/>
    <col min="4" max="14" width="9.421875" style="5" customWidth="1"/>
    <col min="15" max="16" width="10.28125" style="5" customWidth="1"/>
    <col min="17" max="17" width="9.140625" style="5" customWidth="1"/>
    <col min="18" max="18" width="6.28125" style="5" customWidth="1"/>
    <col min="19" max="21" width="9.140625" style="5" customWidth="1"/>
    <col min="22" max="22" width="11.00390625" style="5" bestFit="1" customWidth="1"/>
    <col min="23" max="16384" width="9.140625" style="5" customWidth="1"/>
  </cols>
  <sheetData>
    <row r="1" spans="1:19" ht="15.75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S1" s="7"/>
    </row>
    <row r="2" spans="1:16" ht="14.2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ht="12.75"/>
    <row r="4" ht="12.75">
      <c r="A4" s="5" t="s">
        <v>88</v>
      </c>
    </row>
    <row r="5" ht="12.75">
      <c r="A5" s="12" t="s">
        <v>69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16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ht="12.75"/>
    <row r="36" ht="12.75"/>
    <row r="37" ht="12.75"/>
    <row r="38" ht="12.75"/>
    <row r="39" ht="12.75"/>
    <row r="40" ht="12.75"/>
    <row r="41" ht="12.75"/>
    <row r="44" spans="2:4" ht="12.75">
      <c r="B44" s="8" t="s">
        <v>47</v>
      </c>
      <c r="C44" s="8" t="s">
        <v>48</v>
      </c>
      <c r="D44" s="8" t="s">
        <v>49</v>
      </c>
    </row>
    <row r="45" spans="1:4" ht="12.75">
      <c r="A45" s="4">
        <v>2008</v>
      </c>
      <c r="B45" s="2">
        <v>24608.611</v>
      </c>
      <c r="C45" s="37">
        <f>B45-D45</f>
        <v>19455.883</v>
      </c>
      <c r="D45" s="2">
        <v>5152.728</v>
      </c>
    </row>
    <row r="46" spans="1:4" ht="12.75">
      <c r="A46" s="4">
        <v>2009</v>
      </c>
      <c r="B46" s="2">
        <v>21129.78275</v>
      </c>
      <c r="C46" s="37">
        <f aca="true" t="shared" si="0" ref="C46:C59">B46-D46</f>
        <v>16769.5725</v>
      </c>
      <c r="D46" s="2">
        <v>4360.21025</v>
      </c>
    </row>
    <row r="47" spans="1:4" ht="12.75">
      <c r="A47" s="4">
        <v>2010</v>
      </c>
      <c r="B47" s="2">
        <v>23507.2745</v>
      </c>
      <c r="C47" s="37">
        <f t="shared" si="0"/>
        <v>19290.925499999998</v>
      </c>
      <c r="D47" s="2">
        <v>4216.349</v>
      </c>
    </row>
    <row r="48" spans="1:4" ht="12.75">
      <c r="A48" s="4">
        <v>2011</v>
      </c>
      <c r="B48" s="2">
        <v>25411.32475</v>
      </c>
      <c r="C48" s="37">
        <f t="shared" si="0"/>
        <v>20172.92425</v>
      </c>
      <c r="D48" s="2">
        <v>5238.4005</v>
      </c>
    </row>
    <row r="49" spans="1:4" ht="12.75">
      <c r="A49" s="4">
        <v>2012</v>
      </c>
      <c r="B49" s="2">
        <v>26325.87325</v>
      </c>
      <c r="C49" s="37">
        <f t="shared" si="0"/>
        <v>20656.51825</v>
      </c>
      <c r="D49" s="2">
        <v>5669.355</v>
      </c>
    </row>
    <row r="50" spans="1:4" ht="12.75">
      <c r="A50" s="4">
        <v>2013</v>
      </c>
      <c r="B50" s="2">
        <v>27292.717</v>
      </c>
      <c r="C50" s="37">
        <f t="shared" si="0"/>
        <v>21296.18</v>
      </c>
      <c r="D50" s="2">
        <v>5996.537</v>
      </c>
    </row>
    <row r="51" spans="1:4" ht="12.75">
      <c r="A51" s="4">
        <v>2014</v>
      </c>
      <c r="B51" s="2">
        <v>29235.838</v>
      </c>
      <c r="C51" s="37">
        <f t="shared" si="0"/>
        <v>22701.0105</v>
      </c>
      <c r="D51" s="2">
        <v>6534.8275</v>
      </c>
    </row>
    <row r="52" spans="1:4" ht="12.75">
      <c r="A52" s="4">
        <v>2015</v>
      </c>
      <c r="B52" s="2">
        <v>28564.55</v>
      </c>
      <c r="C52" s="37">
        <f t="shared" si="0"/>
        <v>22129.69125</v>
      </c>
      <c r="D52" s="2">
        <v>6434.85875</v>
      </c>
    </row>
    <row r="53" spans="1:4" ht="12.75">
      <c r="A53" s="4">
        <v>2016</v>
      </c>
      <c r="B53" s="2">
        <v>31423.229084</v>
      </c>
      <c r="C53" s="37">
        <f t="shared" si="0"/>
        <v>24654.745833999998</v>
      </c>
      <c r="D53" s="2">
        <v>6768.48325</v>
      </c>
    </row>
    <row r="54" spans="1:4" ht="12.75">
      <c r="A54" s="4">
        <v>2017</v>
      </c>
      <c r="B54" s="2">
        <v>30582.706907</v>
      </c>
      <c r="C54" s="37">
        <f t="shared" si="0"/>
        <v>23743.570407</v>
      </c>
      <c r="D54" s="2">
        <v>6839.1365</v>
      </c>
    </row>
    <row r="55" spans="1:4" ht="12.75">
      <c r="A55" s="4">
        <v>2018</v>
      </c>
      <c r="B55" s="2">
        <v>33543.147</v>
      </c>
      <c r="C55" s="37">
        <f t="shared" si="0"/>
        <v>26534.918999999998</v>
      </c>
      <c r="D55" s="2">
        <v>7008.228</v>
      </c>
    </row>
    <row r="56" spans="1:4" ht="12.75">
      <c r="A56" s="4">
        <v>2019</v>
      </c>
      <c r="B56" s="2">
        <v>32880.97475</v>
      </c>
      <c r="C56" s="37">
        <f t="shared" si="0"/>
        <v>25585.95725</v>
      </c>
      <c r="D56" s="2">
        <v>7295.0175</v>
      </c>
    </row>
    <row r="57" spans="1:4" ht="12.75">
      <c r="A57" s="4">
        <v>2020</v>
      </c>
      <c r="B57" s="2">
        <v>32681.4555</v>
      </c>
      <c r="C57" s="37">
        <f t="shared" si="0"/>
        <v>25653.9975</v>
      </c>
      <c r="D57" s="2">
        <v>7027.458</v>
      </c>
    </row>
    <row r="58" spans="1:4" ht="12.75">
      <c r="A58" s="4">
        <v>2021</v>
      </c>
      <c r="B58" s="2">
        <v>35320.07</v>
      </c>
      <c r="C58" s="37">
        <f t="shared" si="0"/>
        <v>28642.4075</v>
      </c>
      <c r="D58" s="2">
        <v>6677.6625</v>
      </c>
    </row>
    <row r="59" spans="1:4" ht="12.75">
      <c r="A59" s="4">
        <v>2022</v>
      </c>
      <c r="B59" s="2">
        <v>34513.776</v>
      </c>
      <c r="C59" s="37">
        <f t="shared" si="0"/>
        <v>27455.811999999998</v>
      </c>
      <c r="D59" s="2">
        <v>7057.964</v>
      </c>
    </row>
    <row r="61" spans="2:4" ht="12.75">
      <c r="B61" s="11">
        <f>B59/B58-1</f>
        <v>-0.02282821070286667</v>
      </c>
      <c r="C61" s="11">
        <f aca="true" t="shared" si="1" ref="C61:D61">C59/C58-1</f>
        <v>-0.04142792466031364</v>
      </c>
      <c r="D61" s="11">
        <f t="shared" si="1"/>
        <v>0.056951290964465384</v>
      </c>
    </row>
  </sheetData>
  <printOptions/>
  <pageMargins left="0.44431372549019615" right="0.44431372549019615" top="0.44431372549019615" bottom="0.44431372549019615" header="0.5098039215686275" footer="0.5098039215686275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86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6.140625" style="5" customWidth="1"/>
    <col min="3" max="5" width="13.00390625" style="5" customWidth="1"/>
    <col min="6" max="7" width="9.140625" style="5" customWidth="1"/>
    <col min="8" max="9" width="8.00390625" style="5" customWidth="1"/>
    <col min="10" max="17" width="9.140625" style="5" customWidth="1"/>
    <col min="18" max="18" width="20.57421875" style="5" bestFit="1" customWidth="1"/>
    <col min="19" max="19" width="9.140625" style="5" customWidth="1"/>
    <col min="20" max="23" width="11.8515625" style="5" customWidth="1"/>
    <col min="24" max="24" width="11.140625" style="5" customWidth="1"/>
    <col min="25" max="16384" width="9.140625" style="5" customWidth="1"/>
  </cols>
  <sheetData>
    <row r="1" ht="15.75">
      <c r="A1" s="1" t="s">
        <v>93</v>
      </c>
    </row>
    <row r="2" ht="14.25">
      <c r="A2" s="81" t="s">
        <v>55</v>
      </c>
    </row>
    <row r="3" spans="3:5" ht="12.75">
      <c r="C3" s="91"/>
      <c r="D3" s="91"/>
      <c r="E3" s="91"/>
    </row>
    <row r="4" ht="12.75">
      <c r="A4" s="5" t="s">
        <v>82</v>
      </c>
    </row>
    <row r="5" spans="1:5" ht="12.75">
      <c r="A5" s="14" t="s">
        <v>86</v>
      </c>
      <c r="B5" s="82"/>
      <c r="C5" s="8"/>
      <c r="D5" s="8"/>
      <c r="E5" s="8"/>
    </row>
    <row r="6" ht="12.75">
      <c r="A6" s="48" t="s">
        <v>98</v>
      </c>
    </row>
    <row r="7" ht="12.75">
      <c r="A7" s="48" t="s">
        <v>99</v>
      </c>
    </row>
    <row r="8" ht="12.75">
      <c r="A8" s="3" t="s">
        <v>91</v>
      </c>
    </row>
    <row r="9" ht="15" customHeight="1">
      <c r="A9" s="12" t="s">
        <v>69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2.75"/>
    <row r="34" ht="12.75"/>
    <row r="35" ht="12.75"/>
    <row r="36" ht="12.75"/>
    <row r="37" ht="12.75"/>
    <row r="38" ht="12.75"/>
    <row r="39" ht="12.75"/>
    <row r="40" spans="2:5" ht="12.75">
      <c r="B40" s="17"/>
      <c r="C40" s="8">
        <v>2012</v>
      </c>
      <c r="D40" s="8">
        <v>2021</v>
      </c>
      <c r="E40" s="8">
        <v>2022</v>
      </c>
    </row>
    <row r="41" spans="2:7" ht="12.75">
      <c r="B41" s="18"/>
      <c r="C41" s="19"/>
      <c r="D41" s="19"/>
      <c r="E41" s="19"/>
      <c r="F41" s="78" t="s">
        <v>72</v>
      </c>
      <c r="G41" s="78" t="s">
        <v>73</v>
      </c>
    </row>
    <row r="42" spans="2:7" ht="12.75">
      <c r="B42" s="21"/>
      <c r="C42" s="21"/>
      <c r="D42" s="21"/>
      <c r="E42" s="21"/>
      <c r="F42" s="21"/>
      <c r="G42" s="22"/>
    </row>
    <row r="43" spans="2:9" ht="12.75">
      <c r="B43" s="27" t="s">
        <v>62</v>
      </c>
      <c r="C43" s="46">
        <v>2810.69775</v>
      </c>
      <c r="D43" s="46">
        <v>7016.2405</v>
      </c>
      <c r="E43" s="46">
        <v>6532.34075</v>
      </c>
      <c r="F43" s="28">
        <f aca="true" t="shared" si="0" ref="F43:F64">E43/D43-1</f>
        <v>-0.06896852381271701</v>
      </c>
      <c r="G43" s="51">
        <f aca="true" t="shared" si="1" ref="G43:G64">E43/C43-1</f>
        <v>1.324099327293374</v>
      </c>
      <c r="H43" s="28">
        <f>E43/$E$71</f>
        <v>0.14898075889683834</v>
      </c>
      <c r="I43" s="28"/>
    </row>
    <row r="44" spans="2:9" ht="12.75">
      <c r="B44" s="27" t="s">
        <v>29</v>
      </c>
      <c r="C44" s="46">
        <v>4811.0755</v>
      </c>
      <c r="D44" s="46">
        <v>6619.01625</v>
      </c>
      <c r="E44" s="46">
        <v>6144.933</v>
      </c>
      <c r="F44" s="28">
        <f t="shared" si="0"/>
        <v>-0.0716244275726019</v>
      </c>
      <c r="G44" s="51">
        <f t="shared" si="1"/>
        <v>0.2772472599941531</v>
      </c>
      <c r="H44" s="28"/>
      <c r="I44" s="28"/>
    </row>
    <row r="45" spans="2:9" ht="12.75">
      <c r="B45" s="27" t="s">
        <v>27</v>
      </c>
      <c r="C45" s="46">
        <v>4599.09</v>
      </c>
      <c r="D45" s="46">
        <v>6181.651</v>
      </c>
      <c r="E45" s="46">
        <v>5938.235</v>
      </c>
      <c r="F45" s="28">
        <f t="shared" si="0"/>
        <v>-0.03937718256821687</v>
      </c>
      <c r="G45" s="51">
        <f t="shared" si="1"/>
        <v>0.29117608048548727</v>
      </c>
      <c r="H45" s="28"/>
      <c r="I45" s="28"/>
    </row>
    <row r="46" spans="2:9" ht="12.75">
      <c r="B46" s="27" t="s">
        <v>23</v>
      </c>
      <c r="C46" s="46">
        <v>5632.386</v>
      </c>
      <c r="D46" s="46">
        <v>5501.73275</v>
      </c>
      <c r="E46" s="46">
        <v>4845.86175</v>
      </c>
      <c r="F46" s="28">
        <f t="shared" si="0"/>
        <v>-0.1192117156181387</v>
      </c>
      <c r="G46" s="51">
        <f t="shared" si="1"/>
        <v>-0.13964317253824587</v>
      </c>
      <c r="H46" s="28">
        <f>E45/$E$71</f>
        <v>0.13543120156549807</v>
      </c>
      <c r="I46" s="28"/>
    </row>
    <row r="47" spans="2:9" ht="12.75">
      <c r="B47" s="27" t="s">
        <v>20</v>
      </c>
      <c r="C47" s="46">
        <v>3843.417</v>
      </c>
      <c r="D47" s="46">
        <v>4734.15725</v>
      </c>
      <c r="E47" s="46">
        <v>4314.7375</v>
      </c>
      <c r="F47" s="28">
        <f t="shared" si="0"/>
        <v>-0.08859438498795114</v>
      </c>
      <c r="G47" s="51">
        <f t="shared" si="1"/>
        <v>0.12263059147628286</v>
      </c>
      <c r="H47" s="28"/>
      <c r="I47" s="28"/>
    </row>
    <row r="48" spans="2:9" ht="12.75">
      <c r="B48" s="30" t="s">
        <v>26</v>
      </c>
      <c r="C48" s="46">
        <v>1961.266</v>
      </c>
      <c r="D48" s="46">
        <v>3047.51525</v>
      </c>
      <c r="E48" s="46">
        <v>2976.34075</v>
      </c>
      <c r="F48" s="28">
        <f t="shared" si="0"/>
        <v>-0.023354928248513263</v>
      </c>
      <c r="G48" s="51">
        <f t="shared" si="1"/>
        <v>0.517560978470029</v>
      </c>
      <c r="H48" s="28"/>
      <c r="I48" s="28"/>
    </row>
    <row r="49" spans="2:9" ht="12.75">
      <c r="B49" s="27" t="s">
        <v>35</v>
      </c>
      <c r="C49" s="46">
        <v>1256.40025</v>
      </c>
      <c r="D49" s="46">
        <v>2229.51125</v>
      </c>
      <c r="E49" s="46">
        <v>2220.31725</v>
      </c>
      <c r="F49" s="28">
        <f t="shared" si="0"/>
        <v>-0.004123773764317162</v>
      </c>
      <c r="G49" s="51">
        <f t="shared" si="1"/>
        <v>0.7672053551406093</v>
      </c>
      <c r="H49" s="28">
        <f>E49/$E$71</f>
        <v>0.05063798132342394</v>
      </c>
      <c r="I49" s="28"/>
    </row>
    <row r="50" spans="2:9" ht="12.75">
      <c r="B50" s="27" t="s">
        <v>36</v>
      </c>
      <c r="C50" s="46">
        <v>1056.0535</v>
      </c>
      <c r="D50" s="46">
        <v>1753.51125</v>
      </c>
      <c r="E50" s="46">
        <v>1705.246</v>
      </c>
      <c r="F50" s="28">
        <f t="shared" si="0"/>
        <v>-0.027524916079095574</v>
      </c>
      <c r="G50" s="51">
        <f t="shared" si="1"/>
        <v>0.6147344807815136</v>
      </c>
      <c r="H50" s="28">
        <f>E50/$E$71</f>
        <v>0.038890935563304474</v>
      </c>
      <c r="I50" s="28"/>
    </row>
    <row r="51" spans="2:9" ht="12.75">
      <c r="B51" s="27" t="s">
        <v>90</v>
      </c>
      <c r="C51" s="46">
        <v>1128.479</v>
      </c>
      <c r="D51" s="46">
        <v>1739.18525</v>
      </c>
      <c r="E51" s="46">
        <v>1286.6665</v>
      </c>
      <c r="F51" s="47">
        <f t="shared" si="0"/>
        <v>-0.2601900803839039</v>
      </c>
      <c r="G51" s="51">
        <f t="shared" si="1"/>
        <v>0.14017761961011233</v>
      </c>
      <c r="H51" s="28"/>
      <c r="I51" s="28"/>
    </row>
    <row r="52" spans="2:9" ht="12.75">
      <c r="B52" s="27" t="s">
        <v>40</v>
      </c>
      <c r="C52" s="46">
        <v>1276.599</v>
      </c>
      <c r="D52" s="46">
        <v>1277.9205</v>
      </c>
      <c r="E52" s="46">
        <v>1239.06375</v>
      </c>
      <c r="F52" s="28">
        <f t="shared" si="0"/>
        <v>-0.030406234190624493</v>
      </c>
      <c r="G52" s="51">
        <f t="shared" si="1"/>
        <v>-0.029402537523529282</v>
      </c>
      <c r="H52" s="28"/>
      <c r="I52" s="28"/>
    </row>
    <row r="53" spans="2:9" ht="12.75">
      <c r="B53" s="27" t="s">
        <v>39</v>
      </c>
      <c r="C53" s="46">
        <v>1188.52375</v>
      </c>
      <c r="D53" s="46">
        <v>1200.5225</v>
      </c>
      <c r="E53" s="46">
        <v>1223.72425</v>
      </c>
      <c r="F53" s="28">
        <f t="shared" si="0"/>
        <v>0.019326376640171228</v>
      </c>
      <c r="G53" s="51">
        <f t="shared" si="1"/>
        <v>0.0296169933499435</v>
      </c>
      <c r="H53" s="28"/>
      <c r="I53" s="28"/>
    </row>
    <row r="54" spans="2:9" ht="12.75">
      <c r="B54" s="27" t="s">
        <v>25</v>
      </c>
      <c r="C54" s="46">
        <v>705.06675</v>
      </c>
      <c r="D54" s="46">
        <v>1140.008</v>
      </c>
      <c r="E54" s="46">
        <v>1101.1755</v>
      </c>
      <c r="F54" s="28">
        <f t="shared" si="0"/>
        <v>-0.03406335745012312</v>
      </c>
      <c r="G54" s="51">
        <f t="shared" si="1"/>
        <v>0.5618031909744718</v>
      </c>
      <c r="H54" s="28"/>
      <c r="I54" s="28"/>
    </row>
    <row r="55" spans="2:9" ht="12.75">
      <c r="B55" s="27" t="s">
        <v>32</v>
      </c>
      <c r="C55" s="46">
        <v>381.37075</v>
      </c>
      <c r="D55" s="46">
        <v>667.1375</v>
      </c>
      <c r="E55" s="46">
        <v>1006.25875</v>
      </c>
      <c r="F55" s="89">
        <f t="shared" si="0"/>
        <v>0.5083228719716699</v>
      </c>
      <c r="G55" s="51">
        <f t="shared" si="1"/>
        <v>1.6385315339469533</v>
      </c>
      <c r="H55" s="28"/>
      <c r="I55" s="28"/>
    </row>
    <row r="56" spans="2:9" ht="12.75">
      <c r="B56" s="27" t="s">
        <v>22</v>
      </c>
      <c r="C56" s="46">
        <v>589.80975</v>
      </c>
      <c r="D56" s="46">
        <v>775.7985</v>
      </c>
      <c r="E56" s="46">
        <v>737.3035</v>
      </c>
      <c r="F56" s="28">
        <f t="shared" si="0"/>
        <v>-0.04961984329693858</v>
      </c>
      <c r="G56" s="51">
        <f t="shared" si="1"/>
        <v>0.25007004377258935</v>
      </c>
      <c r="H56" s="28"/>
      <c r="I56" s="28"/>
    </row>
    <row r="57" spans="2:9" ht="12.75">
      <c r="B57" s="27" t="s">
        <v>89</v>
      </c>
      <c r="C57" s="46">
        <v>208.496</v>
      </c>
      <c r="D57" s="46">
        <v>479.27475</v>
      </c>
      <c r="E57" s="46">
        <v>535.9455</v>
      </c>
      <c r="F57" s="89">
        <f t="shared" si="0"/>
        <v>0.11824271985953794</v>
      </c>
      <c r="G57" s="51">
        <f t="shared" si="1"/>
        <v>1.570531329138209</v>
      </c>
      <c r="H57" s="28"/>
      <c r="I57" s="28"/>
    </row>
    <row r="58" spans="2:9" ht="12.75">
      <c r="B58" s="27" t="s">
        <v>31</v>
      </c>
      <c r="C58" s="46">
        <v>366.16175</v>
      </c>
      <c r="D58" s="46">
        <v>434.14375</v>
      </c>
      <c r="E58" s="46">
        <v>442.4425</v>
      </c>
      <c r="F58" s="28">
        <f t="shared" si="0"/>
        <v>0.0191152124152425</v>
      </c>
      <c r="G58" s="51">
        <f t="shared" si="1"/>
        <v>0.20832528247420723</v>
      </c>
      <c r="H58" s="28">
        <f>E58/$E$71</f>
        <v>0.01009062783784119</v>
      </c>
      <c r="I58" s="28"/>
    </row>
    <row r="59" spans="2:9" ht="12.75">
      <c r="B59" s="38" t="s">
        <v>38</v>
      </c>
      <c r="C59" s="46">
        <v>346.0865</v>
      </c>
      <c r="D59" s="46">
        <v>385.61025</v>
      </c>
      <c r="E59" s="46">
        <v>396.9455</v>
      </c>
      <c r="F59" s="28">
        <f t="shared" si="0"/>
        <v>0.02939561383547251</v>
      </c>
      <c r="G59" s="51">
        <f t="shared" si="1"/>
        <v>0.14695459083206064</v>
      </c>
      <c r="H59" s="28"/>
      <c r="I59" s="28"/>
    </row>
    <row r="60" spans="2:9" ht="12.75">
      <c r="B60" s="27" t="s">
        <v>30</v>
      </c>
      <c r="C60" s="46">
        <v>267.11</v>
      </c>
      <c r="D60" s="46">
        <v>294.15425</v>
      </c>
      <c r="E60" s="46">
        <v>312.595</v>
      </c>
      <c r="F60" s="28">
        <f t="shared" si="0"/>
        <v>0.06269074813639453</v>
      </c>
      <c r="G60" s="51">
        <f t="shared" si="1"/>
        <v>0.1702856501066976</v>
      </c>
      <c r="H60" s="28">
        <f>E60/$E$71</f>
        <v>0.007129242351198104</v>
      </c>
      <c r="I60" s="28"/>
    </row>
    <row r="61" spans="2:9" ht="12.75">
      <c r="B61" s="27" t="s">
        <v>28</v>
      </c>
      <c r="C61" s="46">
        <v>102.75875</v>
      </c>
      <c r="D61" s="46">
        <v>220.0415</v>
      </c>
      <c r="E61" s="46">
        <v>299.993</v>
      </c>
      <c r="F61" s="89">
        <f t="shared" si="0"/>
        <v>0.36334736856456606</v>
      </c>
      <c r="G61" s="51">
        <f t="shared" si="1"/>
        <v>1.9193912927122994</v>
      </c>
      <c r="H61" s="28"/>
      <c r="I61" s="28"/>
    </row>
    <row r="62" spans="2:9" ht="12.75">
      <c r="B62" s="27" t="s">
        <v>24</v>
      </c>
      <c r="C62" s="46">
        <v>227.809</v>
      </c>
      <c r="D62" s="46">
        <v>226.641</v>
      </c>
      <c r="E62" s="46">
        <v>281.8</v>
      </c>
      <c r="F62" s="89">
        <f t="shared" si="0"/>
        <v>0.24337608817469047</v>
      </c>
      <c r="G62" s="51">
        <f t="shared" si="1"/>
        <v>0.23700117203446758</v>
      </c>
      <c r="H62" s="28"/>
      <c r="I62" s="28"/>
    </row>
    <row r="63" spans="2:9" ht="12.75">
      <c r="B63" s="27" t="s">
        <v>21</v>
      </c>
      <c r="C63" s="46">
        <v>163.899</v>
      </c>
      <c r="D63" s="46">
        <v>240.708</v>
      </c>
      <c r="E63" s="46">
        <v>248.887</v>
      </c>
      <c r="F63" s="28">
        <f t="shared" si="0"/>
        <v>0.03397892882662812</v>
      </c>
      <c r="G63" s="51">
        <f t="shared" si="1"/>
        <v>0.5185388562468349</v>
      </c>
      <c r="H63" s="28"/>
      <c r="I63" s="28"/>
    </row>
    <row r="64" spans="2:9" ht="12.75">
      <c r="B64" s="27" t="s">
        <v>33</v>
      </c>
      <c r="C64" s="46">
        <v>81.747</v>
      </c>
      <c r="D64" s="46">
        <v>79.8405</v>
      </c>
      <c r="E64" s="46">
        <v>56.0625</v>
      </c>
      <c r="F64" s="28">
        <f t="shared" si="0"/>
        <v>-0.29781877618501895</v>
      </c>
      <c r="G64" s="51">
        <f t="shared" si="1"/>
        <v>-0.31419501633087454</v>
      </c>
      <c r="H64" s="28">
        <f>E64/$E$71</f>
        <v>0.0012785973842001429</v>
      </c>
      <c r="I64" s="28"/>
    </row>
    <row r="65" spans="2:9" ht="12.75">
      <c r="B65" s="31"/>
      <c r="C65" s="49"/>
      <c r="D65" s="49"/>
      <c r="E65" s="49"/>
      <c r="F65" s="21"/>
      <c r="G65" s="22"/>
      <c r="H65" s="28"/>
      <c r="I65" s="28"/>
    </row>
    <row r="66" spans="1:9" ht="12.75">
      <c r="A66" s="5" t="s">
        <v>71</v>
      </c>
      <c r="B66" s="32" t="s">
        <v>41</v>
      </c>
      <c r="C66" s="46">
        <v>649.67075</v>
      </c>
      <c r="D66" s="46">
        <v>864.89775</v>
      </c>
      <c r="E66" s="46">
        <v>874.669</v>
      </c>
      <c r="F66" s="28">
        <v>0.01129757823973998</v>
      </c>
      <c r="G66" s="51">
        <v>0.3463265815799772</v>
      </c>
      <c r="H66" s="33"/>
      <c r="I66" s="33"/>
    </row>
    <row r="67" spans="2:9" ht="12.75">
      <c r="B67" s="32"/>
      <c r="C67" s="49"/>
      <c r="D67" s="49"/>
      <c r="E67" s="49"/>
      <c r="F67" s="21"/>
      <c r="G67" s="23"/>
      <c r="H67" s="33"/>
      <c r="I67" s="33"/>
    </row>
    <row r="68" spans="1:9" ht="12.75">
      <c r="A68" s="5" t="s">
        <v>71</v>
      </c>
      <c r="B68" s="32" t="s">
        <v>59</v>
      </c>
      <c r="C68" s="46">
        <v>5976.42075</v>
      </c>
      <c r="D68" s="46">
        <v>9613.74425</v>
      </c>
      <c r="E68" s="46">
        <v>9288.91825</v>
      </c>
      <c r="F68" s="28">
        <v>-0.0337876681086039</v>
      </c>
      <c r="G68" s="51">
        <v>0.5542610934814121</v>
      </c>
      <c r="H68" s="33"/>
      <c r="I68" s="33"/>
    </row>
    <row r="69" spans="1:9" ht="12.75">
      <c r="A69" s="5" t="s">
        <v>71</v>
      </c>
      <c r="B69" s="34" t="s">
        <v>56</v>
      </c>
      <c r="C69" s="46" t="s">
        <v>8</v>
      </c>
      <c r="D69" s="46">
        <v>38.284</v>
      </c>
      <c r="E69" s="46">
        <v>33.04875</v>
      </c>
      <c r="F69" s="28">
        <v>-0.13674772751018704</v>
      </c>
      <c r="G69" s="51" t="e">
        <v>#VALUE!</v>
      </c>
      <c r="H69" s="33"/>
      <c r="I69" s="33"/>
    </row>
    <row r="70" spans="6:9" ht="12.75">
      <c r="F70" s="21"/>
      <c r="G70" s="37"/>
      <c r="H70" s="33"/>
      <c r="I70" s="33"/>
    </row>
    <row r="71" spans="5:9" ht="12.75">
      <c r="E71" s="50">
        <f>SUM(E43:E64)</f>
        <v>43846.87525000001</v>
      </c>
      <c r="F71" s="21"/>
      <c r="G71" s="37"/>
      <c r="H71" s="33"/>
      <c r="I71" s="33"/>
    </row>
    <row r="72" ht="12.75"/>
    <row r="73" ht="12.75">
      <c r="F73" s="13">
        <f>MIN(F43:F64)</f>
        <v>-0.29781877618501895</v>
      </c>
    </row>
    <row r="74" ht="12.75">
      <c r="F74" s="13">
        <f>MAX(F43:F64)</f>
        <v>0.5083228719716699</v>
      </c>
    </row>
    <row r="75" ht="12.75"/>
    <row r="76" spans="2:5" ht="12.75">
      <c r="B76" s="27" t="s">
        <v>22</v>
      </c>
      <c r="C76" s="46">
        <f>C56</f>
        <v>589.80975</v>
      </c>
      <c r="D76" s="46">
        <f aca="true" t="shared" si="2" ref="D76:E76">D56</f>
        <v>775.7985</v>
      </c>
      <c r="E76" s="46">
        <f t="shared" si="2"/>
        <v>737.3035</v>
      </c>
    </row>
    <row r="77" spans="2:5" ht="12.75">
      <c r="B77" s="27" t="s">
        <v>89</v>
      </c>
      <c r="C77" s="46">
        <f aca="true" t="shared" si="3" ref="C77:E77">C57</f>
        <v>208.496</v>
      </c>
      <c r="D77" s="46">
        <f t="shared" si="3"/>
        <v>479.27475</v>
      </c>
      <c r="E77" s="46">
        <f t="shared" si="3"/>
        <v>535.9455</v>
      </c>
    </row>
    <row r="78" spans="2:5" ht="12.75">
      <c r="B78" s="27" t="s">
        <v>31</v>
      </c>
      <c r="C78" s="46">
        <f aca="true" t="shared" si="4" ref="C78:E78">C58</f>
        <v>366.16175</v>
      </c>
      <c r="D78" s="46">
        <f t="shared" si="4"/>
        <v>434.14375</v>
      </c>
      <c r="E78" s="46">
        <f t="shared" si="4"/>
        <v>442.4425</v>
      </c>
    </row>
    <row r="79" spans="2:5" ht="12.75">
      <c r="B79" s="38" t="s">
        <v>38</v>
      </c>
      <c r="C79" s="46">
        <f aca="true" t="shared" si="5" ref="C79:E79">C59</f>
        <v>346.0865</v>
      </c>
      <c r="D79" s="46">
        <f t="shared" si="5"/>
        <v>385.61025</v>
      </c>
      <c r="E79" s="46">
        <f t="shared" si="5"/>
        <v>396.9455</v>
      </c>
    </row>
    <row r="80" spans="2:5" ht="12.75">
      <c r="B80" s="27" t="s">
        <v>30</v>
      </c>
      <c r="C80" s="46">
        <f aca="true" t="shared" si="6" ref="C80:E80">C60</f>
        <v>267.11</v>
      </c>
      <c r="D80" s="46">
        <f t="shared" si="6"/>
        <v>294.15425</v>
      </c>
      <c r="E80" s="46">
        <f t="shared" si="6"/>
        <v>312.595</v>
      </c>
    </row>
    <row r="81" spans="2:5" ht="12.75">
      <c r="B81" s="27" t="s">
        <v>28</v>
      </c>
      <c r="C81" s="46">
        <f aca="true" t="shared" si="7" ref="C81:E81">C61</f>
        <v>102.75875</v>
      </c>
      <c r="D81" s="46">
        <f t="shared" si="7"/>
        <v>220.0415</v>
      </c>
      <c r="E81" s="46">
        <f t="shared" si="7"/>
        <v>299.993</v>
      </c>
    </row>
    <row r="82" spans="2:5" ht="12.75">
      <c r="B82" s="27" t="s">
        <v>24</v>
      </c>
      <c r="C82" s="46">
        <f aca="true" t="shared" si="8" ref="C82:E82">C62</f>
        <v>227.809</v>
      </c>
      <c r="D82" s="46">
        <f t="shared" si="8"/>
        <v>226.641</v>
      </c>
      <c r="E82" s="46">
        <f t="shared" si="8"/>
        <v>281.8</v>
      </c>
    </row>
    <row r="83" spans="2:5" ht="12.75">
      <c r="B83" s="27" t="s">
        <v>21</v>
      </c>
      <c r="C83" s="46">
        <f aca="true" t="shared" si="9" ref="C83:E83">C63</f>
        <v>163.899</v>
      </c>
      <c r="D83" s="46">
        <f t="shared" si="9"/>
        <v>240.708</v>
      </c>
      <c r="E83" s="46">
        <f t="shared" si="9"/>
        <v>248.887</v>
      </c>
    </row>
    <row r="84" spans="2:5" ht="12.75">
      <c r="B84" s="27" t="s">
        <v>33</v>
      </c>
      <c r="C84" s="46">
        <f aca="true" t="shared" si="10" ref="C84:E84">C64</f>
        <v>81.747</v>
      </c>
      <c r="D84" s="46">
        <f t="shared" si="10"/>
        <v>79.8405</v>
      </c>
      <c r="E84" s="46">
        <f t="shared" si="10"/>
        <v>56.0625</v>
      </c>
    </row>
    <row r="85" ht="12.75"/>
    <row r="86" spans="2:5" ht="12.75">
      <c r="B86" s="34" t="s">
        <v>56</v>
      </c>
      <c r="C86" s="46" t="str">
        <f>C69</f>
        <v>:</v>
      </c>
      <c r="D86" s="46">
        <f aca="true" t="shared" si="11" ref="D86:E86">D69</f>
        <v>38.284</v>
      </c>
      <c r="E86" s="46">
        <f t="shared" si="11"/>
        <v>33.04875</v>
      </c>
    </row>
  </sheetData>
  <mergeCells count="1">
    <mergeCell ref="C3:E3"/>
  </mergeCells>
  <conditionalFormatting sqref="F43:F64">
    <cfRule type="cellIs" priority="3" dxfId="0" operator="lessThan">
      <formula>0</formula>
    </cfRule>
  </conditionalFormatting>
  <conditionalFormatting sqref="F66">
    <cfRule type="cellIs" priority="2" dxfId="0" operator="lessThan">
      <formula>0</formula>
    </cfRule>
  </conditionalFormatting>
  <conditionalFormatting sqref="F68:F69">
    <cfRule type="cellIs" priority="1" dxfId="0" operator="lessThan">
      <formula>0</formula>
    </cfRule>
  </conditionalFormatting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Da Silva</dc:creator>
  <cp:keywords/>
  <dc:description/>
  <cp:lastModifiedBy>Manuel Da Silva</cp:lastModifiedBy>
  <cp:lastPrinted>2016-04-07T12:53:14Z</cp:lastPrinted>
  <dcterms:created xsi:type="dcterms:W3CDTF">2010-04-16T09:25:28Z</dcterms:created>
  <dcterms:modified xsi:type="dcterms:W3CDTF">2024-03-19T17:25:03Z</dcterms:modified>
  <cp:category/>
  <cp:version/>
  <cp:contentType/>
  <cp:contentStatus/>
</cp:coreProperties>
</file>