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65521" yWindow="65521" windowWidth="14520" windowHeight="13440" firstSheet="5" activeTab="10"/>
  </bookViews>
  <sheets>
    <sheet name="Fig 1" sheetId="2" r:id="rId1"/>
    <sheet name="Tab 1" sheetId="12" r:id="rId2"/>
    <sheet name="Fig 2" sheetId="1" r:id="rId3"/>
    <sheet name="Fig 3" sheetId="5" r:id="rId4"/>
    <sheet name="Fig 4" sheetId="11" r:id="rId5"/>
    <sheet name="Fig 5" sheetId="7" r:id="rId6"/>
    <sheet name="Fig 6 " sheetId="6" r:id="rId7"/>
    <sheet name="Fig 7" sheetId="3" r:id="rId8"/>
    <sheet name="Fig 8 " sheetId="14" r:id="rId9"/>
    <sheet name="Fig 9 " sheetId="15" r:id="rId10"/>
    <sheet name="Fig 10" sheetId="8" r:id="rId11"/>
  </sheets>
  <definedNames/>
  <calcPr calcId="145621"/>
</workbook>
</file>

<file path=xl/sharedStrings.xml><?xml version="1.0" encoding="utf-8"?>
<sst xmlns="http://schemas.openxmlformats.org/spreadsheetml/2006/main" count="581" uniqueCount="144">
  <si>
    <t xml:space="preserve">Source: European Environment Agency </t>
  </si>
  <si>
    <t>Data can be downloaded from: http://www.eea.europa.eu/pressroom/data-and-maps/data/data-viewers/greenhouse-gases-viewer</t>
  </si>
  <si>
    <t>Non-agricultural sectors</t>
  </si>
  <si>
    <t>Agriculture</t>
  </si>
  <si>
    <t>GHG emissions</t>
  </si>
  <si>
    <t>%</t>
  </si>
  <si>
    <t>BG</t>
  </si>
  <si>
    <t>EE</t>
  </si>
  <si>
    <t>LV</t>
  </si>
  <si>
    <t>SK</t>
  </si>
  <si>
    <t>LT</t>
  </si>
  <si>
    <t>CZ</t>
  </si>
  <si>
    <t>RO</t>
  </si>
  <si>
    <t>HU</t>
  </si>
  <si>
    <t>PL</t>
  </si>
  <si>
    <t>NL</t>
  </si>
  <si>
    <t>DK</t>
  </si>
  <si>
    <t>DE</t>
  </si>
  <si>
    <t>IT</t>
  </si>
  <si>
    <t>BE</t>
  </si>
  <si>
    <t>SE</t>
  </si>
  <si>
    <t>AT</t>
  </si>
  <si>
    <t>MT</t>
  </si>
  <si>
    <t>FI</t>
  </si>
  <si>
    <t>FR</t>
  </si>
  <si>
    <t>IE</t>
  </si>
  <si>
    <t>SI</t>
  </si>
  <si>
    <t>LU</t>
  </si>
  <si>
    <t>PT</t>
  </si>
  <si>
    <t>CY</t>
  </si>
  <si>
    <t>ES</t>
  </si>
  <si>
    <t>Emissions from agriculture CH4+N20</t>
  </si>
  <si>
    <t>Emissions from agricultural transport and energy use are excluded, as these sectors are not defined as part of the agriculture sector</t>
  </si>
  <si>
    <t xml:space="preserve">by the current IPCC reporting guidelines (IPCC 1997, IPCC 2000). Data also excludes emissions/removals from LULUCF. </t>
  </si>
  <si>
    <t>Enteric fermentation</t>
  </si>
  <si>
    <t>Manure management</t>
  </si>
  <si>
    <t>Total CH4</t>
  </si>
  <si>
    <t>Nitrogenous fertiliser applications</t>
  </si>
  <si>
    <t xml:space="preserve">Methane emissions </t>
  </si>
  <si>
    <t xml:space="preserve">Total methane emissions  </t>
  </si>
  <si>
    <t>kg N per year</t>
  </si>
  <si>
    <t xml:space="preserve">CH4 </t>
  </si>
  <si>
    <t xml:space="preserve">N2O </t>
  </si>
  <si>
    <t>Emissions per UAA</t>
  </si>
  <si>
    <t>CH4 + N2O</t>
  </si>
  <si>
    <t>UAA</t>
  </si>
  <si>
    <t>Total N2O</t>
  </si>
  <si>
    <t>Agricultural soil management</t>
  </si>
  <si>
    <t xml:space="preserve"> Nitrous oxide emissions from agriculture</t>
  </si>
  <si>
    <t>Total N2O emissions</t>
  </si>
  <si>
    <t>kilotonnes of CO2 equivalents</t>
  </si>
  <si>
    <t>kilotonnes of CO2 equivalents/1000 ha</t>
  </si>
  <si>
    <t xml:space="preserve"> kilotonnes of CO2 equivalents</t>
  </si>
  <si>
    <t xml:space="preserve">                  NB: Total GHG emissions excluding LULUCF CO2 equivalents</t>
  </si>
  <si>
    <t>Livestock index (1990 = 100)</t>
  </si>
  <si>
    <t>Cattle</t>
  </si>
  <si>
    <t xml:space="preserve">Sheep </t>
  </si>
  <si>
    <t xml:space="preserve">Poultry </t>
  </si>
  <si>
    <t xml:space="preserve">Change 1990-2010 </t>
  </si>
  <si>
    <t xml:space="preserve"> %</t>
  </si>
  <si>
    <t xml:space="preserve"> 1 000 ha</t>
  </si>
  <si>
    <t>xml extract from SES2</t>
  </si>
  <si>
    <t>Source: http://www.eea.europa.eu/publications/european-union-greenhouse-gas-inventory-2011</t>
  </si>
  <si>
    <t>Source:  http://www.eea.europa.eu/publications/european-union-greenhouse-gas-inventory-2011</t>
  </si>
  <si>
    <t xml:space="preserve">                             http://www.eea.europa.eu/data-and-maps/data/national-emissions-reported-to-the-unfccc-and-to-the-eu-greenhouse-gas-monitoring-mechanism-6</t>
  </si>
  <si>
    <t xml:space="preserve">   </t>
  </si>
  <si>
    <t>EU-28</t>
  </si>
  <si>
    <t>HR</t>
  </si>
  <si>
    <t>GR</t>
  </si>
  <si>
    <t>GB</t>
  </si>
  <si>
    <t xml:space="preserve">                             http://www.eea.europa.eu/data-and-maps/data/national-emissions-reported-to-the-unfccc-and-to-the-eu-greenhouse-gas-monitoring-mechanism-13</t>
  </si>
  <si>
    <t>Data extracted in September 2017</t>
  </si>
  <si>
    <t xml:space="preserve">Change 1990-2015 (%) </t>
  </si>
  <si>
    <t>2015</t>
  </si>
  <si>
    <t xml:space="preserve">Change 1990-2015  </t>
  </si>
  <si>
    <t xml:space="preserve">Total EU-28 excluding LULUCF CO2 equivalents </t>
  </si>
  <si>
    <t xml:space="preserve">   http://www.eea.europa.eu/data-and-maps/data/national-emissions-reported-to-the-unfccc-and-to-the-eu-greenhouse-gas-monitoring-mechanism-13</t>
  </si>
  <si>
    <t>Change 1990-2015</t>
  </si>
  <si>
    <t xml:space="preserve">                                   http://www.eea.europa.eu/data-and-maps/data/national-emissions-reported-to-the-unfccc-and-to-the-eu-greenhouse-gas-monitoring-mechanism-13</t>
  </si>
  <si>
    <t xml:space="preserve">Change 1990-2015 </t>
  </si>
  <si>
    <t xml:space="preserve">                                                  UAA data from http://ec.europa.eu/eurostat/tgm/table.do?tab=table&amp;init=1&amp;plugin=1&amp;pcode=tag00025&amp;language=en</t>
  </si>
  <si>
    <t>UK</t>
  </si>
  <si>
    <t>EL</t>
  </si>
  <si>
    <r>
      <t>Methane emissions CH</t>
    </r>
    <r>
      <rPr>
        <b/>
        <vertAlign val="subscript"/>
        <sz val="9"/>
        <color indexed="8"/>
        <rFont val="Arial"/>
        <family val="2"/>
      </rPr>
      <t xml:space="preserve">4 </t>
    </r>
  </si>
  <si>
    <r>
      <t>Nitrous oxide emissions N</t>
    </r>
    <r>
      <rPr>
        <b/>
        <vertAlign val="sub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O </t>
    </r>
  </si>
  <si>
    <r>
      <t xml:space="preserve">
CH</t>
    </r>
    <r>
      <rPr>
        <b/>
        <vertAlign val="subscript"/>
        <sz val="9"/>
        <color indexed="8"/>
        <rFont val="Arial"/>
        <family val="2"/>
      </rPr>
      <t>4</t>
    </r>
    <r>
      <rPr>
        <b/>
        <sz val="9"/>
        <color indexed="8"/>
        <rFont val="Arial"/>
        <family val="2"/>
      </rPr>
      <t xml:space="preserve"> + N</t>
    </r>
    <r>
      <rPr>
        <b/>
        <vertAlign val="sub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>O</t>
    </r>
  </si>
  <si>
    <r>
      <t>kilotonnes of CO</t>
    </r>
    <r>
      <rPr>
        <b/>
        <vertAlign val="sub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equivalents</t>
    </r>
  </si>
  <si>
    <t>Rice cultivation</t>
  </si>
  <si>
    <t>Agricultural soils</t>
  </si>
  <si>
    <t>Field burning of agricultural residues and others</t>
  </si>
  <si>
    <t>Pigs</t>
  </si>
  <si>
    <t xml:space="preserve">(¹)  Emissions from agricultural transport and energy use are excluded, </t>
  </si>
  <si>
    <t xml:space="preserve">     by the current IPCC reporting guidelines (IPCC 1997, IPCC 2000).     </t>
  </si>
  <si>
    <t xml:space="preserve">     Data also excludes emissions/removals from LULUCF.  </t>
  </si>
  <si>
    <r>
      <t>Emissions from agriculture CH</t>
    </r>
    <r>
      <rPr>
        <b/>
        <vertAlign val="subscript"/>
        <sz val="9"/>
        <color theme="1"/>
        <rFont val="Arial"/>
        <family val="2"/>
      </rPr>
      <t>4</t>
    </r>
    <r>
      <rPr>
        <b/>
        <sz val="9"/>
        <color theme="1"/>
        <rFont val="Arial"/>
        <family val="2"/>
      </rPr>
      <t>+N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0  (¹)</t>
    </r>
  </si>
  <si>
    <t>Change in nitrogenous fertiliser applications (%), 1990-2015</t>
  </si>
  <si>
    <t>Change in aggregated emissions of methane and nitrous oxide from agricultural sector (%), 1990-2015</t>
  </si>
  <si>
    <r>
      <t>Methane and nitrous oxide emissions from agricultural sector (kilotonnes of CO</t>
    </r>
    <r>
      <rPr>
        <b/>
        <vertAlign val="subscript"/>
        <sz val="9"/>
        <color theme="1"/>
        <rFont val="Arial"/>
        <family val="2"/>
      </rPr>
      <t xml:space="preserve">2 </t>
    </r>
    <r>
      <rPr>
        <b/>
        <sz val="9"/>
        <color theme="1"/>
        <rFont val="Arial"/>
        <family val="2"/>
      </rPr>
      <t>equivalents), EU-28, 1990-2015</t>
    </r>
  </si>
  <si>
    <r>
      <t>Methane CH</t>
    </r>
    <r>
      <rPr>
        <b/>
        <vertAlign val="subscript"/>
        <sz val="9"/>
        <color theme="1"/>
        <rFont val="Arial"/>
        <family val="2"/>
      </rPr>
      <t>4</t>
    </r>
  </si>
  <si>
    <r>
      <t>Nitrous oxide N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O</t>
    </r>
  </si>
  <si>
    <r>
      <t>kilotonnes of 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equivalents</t>
    </r>
  </si>
  <si>
    <r>
      <t>Methane emissions from enteric fermentation and manure management (kilotonnes of 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equivalents), 2015</t>
    </r>
  </si>
  <si>
    <t>Change in emissions of methane from agriculture (%), 1990-2015</t>
  </si>
  <si>
    <t>Change in emissions of nitrous oxide from agriculture (%), 1990-2015</t>
  </si>
  <si>
    <r>
      <t>Aggregated emissions of CH</t>
    </r>
    <r>
      <rPr>
        <b/>
        <vertAlign val="subscript"/>
        <sz val="9"/>
        <color theme="1"/>
        <rFont val="Arial"/>
        <family val="2"/>
      </rPr>
      <t>4</t>
    </r>
    <r>
      <rPr>
        <b/>
        <sz val="9"/>
        <color theme="1"/>
        <rFont val="Arial"/>
        <family val="2"/>
      </rPr>
      <t xml:space="preserve"> and N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O per Utilised Agricultural Area (kilotonnes 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equivalent per thousand hectares), 2015</t>
    </r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</si>
  <si>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</si>
  <si>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</si>
  <si>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</si>
  <si>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</si>
  <si>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</si>
  <si>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</si>
  <si>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</si>
  <si>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</si>
  <si>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</si>
  <si>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</si>
  <si>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</si>
  <si>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</si>
  <si>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</si>
  <si>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</si>
  <si>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</si>
  <si>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</si>
  <si>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</si>
  <si>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</si>
  <si>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</si>
  <si>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</si>
  <si>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</si>
  <si>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</si>
  <si>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</si>
  <si>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</si>
  <si>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</si>
  <si>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</si>
  <si>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</si>
  <si>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Romania</t>
  </si>
  <si>
    <t xml:space="preserve">     as these sectors are not defined as part of the agricultural sector  </t>
  </si>
  <si>
    <r>
      <t>Emissions from agriculture CH</t>
    </r>
    <r>
      <rPr>
        <b/>
        <vertAlign val="subscript"/>
        <sz val="9"/>
        <color theme="1"/>
        <rFont val="Arial"/>
        <family val="2"/>
      </rPr>
      <t xml:space="preserve">4 </t>
    </r>
    <r>
      <rPr>
        <b/>
        <sz val="9"/>
        <color theme="1"/>
        <rFont val="Arial"/>
        <family val="2"/>
      </rPr>
      <t>and</t>
    </r>
    <r>
      <rPr>
        <b/>
        <vertAlign val="subscript"/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N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0 (kilotonnes of 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equivalents), 2015</t>
    </r>
  </si>
  <si>
    <t>Note: Emissions from agricultural transport and energy use excluded. Data also exclude emissions / removals from LULUCF.</t>
  </si>
  <si>
    <r>
      <t>Note: Total GHG emissions do not include LULUCF 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equivalents.</t>
    </r>
  </si>
  <si>
    <t>Fig</t>
  </si>
  <si>
    <t xml:space="preserve">Note: Field burning of agricultural residues also contributes to nitrous oxide emissions. </t>
  </si>
  <si>
    <t>However, this is a small source compared with the two main emission sources illustrated.</t>
  </si>
  <si>
    <t>Note: Field burning of agricultural residues also contribute to nitrous oxide emissions.</t>
  </si>
  <si>
    <r>
      <t>Nitrous oxide emissions from agricultural soils and manure management (kilotonnes of CO</t>
    </r>
    <r>
      <rPr>
        <b/>
        <vertAlign val="subscript"/>
        <sz val="9"/>
        <color indexed="8"/>
        <rFont val="Arial"/>
        <family val="2"/>
      </rPr>
      <t xml:space="preserve">2 </t>
    </r>
    <r>
      <rPr>
        <b/>
        <sz val="9"/>
        <color indexed="8"/>
        <rFont val="Arial"/>
        <family val="2"/>
      </rPr>
      <t>equivalents), 2015</t>
    </r>
  </si>
  <si>
    <t>Contribution of agriculture to total GHG emissions (%), EU-28, 2015</t>
  </si>
  <si>
    <t xml:space="preserve">Change in numbers of livestock (index 1990 = 100), EU-28, 1990-2015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</si>
</sst>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#,##0.0000"/>
    <numFmt numFmtId="165" formatCode="#,##0.0_i"/>
    <numFmt numFmtId="166" formatCode="#,##0_i"/>
    <numFmt numFmtId="167" formatCode="#,##0.00_i"/>
    <numFmt numFmtId="168" formatCode="0.0%"/>
    <numFmt numFmtId="169" formatCode="0.0"/>
    <numFmt numFmtId="170" formatCode="#,##0.000_i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color indexed="8"/>
      <name val="Arial"/>
      <family val="2"/>
    </font>
    <font>
      <b/>
      <vertAlign val="subscript"/>
      <sz val="9"/>
      <color theme="1"/>
      <name val="Arial"/>
      <family val="2"/>
    </font>
    <font>
      <vertAlign val="subscript"/>
      <sz val="9"/>
      <color theme="1"/>
      <name val="Arial"/>
      <family val="2"/>
    </font>
    <font>
      <b/>
      <sz val="10"/>
      <name val="Arial"/>
      <family val="2"/>
    </font>
    <font>
      <sz val="11"/>
      <color theme="4"/>
      <name val="Calibri"/>
      <family val="2"/>
    </font>
    <font>
      <sz val="10"/>
      <color rgb="FF579339"/>
      <name val="Calibri"/>
      <family val="2"/>
    </font>
    <font>
      <sz val="10"/>
      <color rgb="FFF0642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thin">
        <color rgb="FF000000"/>
      </left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thin">
        <color rgb="FF00000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thin">
        <color rgb="FF00000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thin">
        <color rgb="FF000000"/>
      </left>
      <right style="hair">
        <color rgb="FFC0C0C0"/>
      </right>
      <top/>
      <bottom style="hair">
        <color rgb="FFC0C0C0"/>
      </bottom>
    </border>
    <border>
      <left style="thin">
        <color rgb="FF000000"/>
      </left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thin">
        <color rgb="FF000000"/>
      </right>
      <top style="hair">
        <color rgb="FFC0C0C0"/>
      </top>
      <bottom style="thin"/>
    </border>
    <border>
      <left style="thin">
        <color rgb="FF00000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hair">
        <color rgb="FFC0C0C0"/>
      </right>
      <top/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thin">
        <color rgb="FF000000"/>
      </left>
      <right style="thin"/>
      <top style="hair">
        <color rgb="FFC0C0C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hair">
        <color rgb="FFC0C0C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hair">
        <color rgb="FFC0C0C0"/>
      </top>
      <bottom style="hair">
        <color rgb="FFC0C0C0"/>
      </bottom>
    </border>
  </borders>
  <cellStyleXfs count="1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" fillId="0" borderId="1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2"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0" borderId="0" applyNumberFormat="0" applyFont="0" applyFill="0" applyBorder="0" applyProtection="0">
      <alignment horizontal="left" vertical="center" indent="5"/>
    </xf>
    <xf numFmtId="0" fontId="1" fillId="0" borderId="0" applyNumberFormat="0" applyFont="0" applyFill="0" applyBorder="0" applyProtection="0">
      <alignment horizontal="left" vertical="center" indent="5"/>
    </xf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" fillId="26" borderId="0" applyBorder="0" applyAlignment="0">
      <protection/>
    </xf>
    <xf numFmtId="4" fontId="2" fillId="26" borderId="0" applyBorder="0" applyAlignment="0">
      <protection/>
    </xf>
    <xf numFmtId="0" fontId="3" fillId="26" borderId="0" applyBorder="0">
      <alignment horizontal="right" vertical="center"/>
      <protection/>
    </xf>
    <xf numFmtId="4" fontId="3" fillId="26" borderId="0" applyBorder="0">
      <alignment horizontal="right" vertical="center"/>
      <protection/>
    </xf>
    <xf numFmtId="0" fontId="3" fillId="26" borderId="1">
      <alignment horizontal="right" vertical="center"/>
      <protection/>
    </xf>
    <xf numFmtId="4" fontId="3" fillId="27" borderId="0" applyBorder="0">
      <alignment horizontal="right" vertical="center"/>
      <protection/>
    </xf>
    <xf numFmtId="4" fontId="3" fillId="27" borderId="0" applyBorder="0">
      <alignment horizontal="right" vertical="center"/>
      <protection/>
    </xf>
    <xf numFmtId="0" fontId="6" fillId="27" borderId="1">
      <alignment horizontal="right" vertical="center"/>
      <protection/>
    </xf>
    <xf numFmtId="4" fontId="6" fillId="27" borderId="1">
      <alignment horizontal="right" vertical="center"/>
      <protection/>
    </xf>
    <xf numFmtId="0" fontId="6" fillId="27" borderId="2">
      <alignment horizontal="right" vertical="center"/>
      <protection/>
    </xf>
    <xf numFmtId="0" fontId="7" fillId="27" borderId="1">
      <alignment horizontal="right" vertical="center"/>
      <protection/>
    </xf>
    <xf numFmtId="4" fontId="7" fillId="27" borderId="1">
      <alignment horizontal="right" vertical="center"/>
      <protection/>
    </xf>
    <xf numFmtId="0" fontId="6" fillId="28" borderId="1">
      <alignment horizontal="right" vertical="center"/>
      <protection/>
    </xf>
    <xf numFmtId="4" fontId="6" fillId="28" borderId="1">
      <alignment horizontal="right" vertical="center"/>
      <protection/>
    </xf>
    <xf numFmtId="0" fontId="6" fillId="28" borderId="2">
      <alignment horizontal="right" vertical="center"/>
      <protection/>
    </xf>
    <xf numFmtId="0" fontId="6" fillId="28" borderId="1">
      <alignment horizontal="right" vertical="center"/>
      <protection/>
    </xf>
    <xf numFmtId="4" fontId="6" fillId="28" borderId="1">
      <alignment horizontal="right" vertical="center"/>
      <protection/>
    </xf>
    <xf numFmtId="0" fontId="6" fillId="28" borderId="3">
      <alignment horizontal="right" vertical="center"/>
      <protection/>
    </xf>
    <xf numFmtId="0" fontId="6" fillId="28" borderId="4">
      <alignment horizontal="right" vertical="center"/>
      <protection/>
    </xf>
    <xf numFmtId="4" fontId="6" fillId="28" borderId="4">
      <alignment horizontal="right" vertical="center"/>
      <protection/>
    </xf>
    <xf numFmtId="0" fontId="6" fillId="28" borderId="5">
      <alignment horizontal="right" vertical="center"/>
      <protection/>
    </xf>
    <xf numFmtId="4" fontId="6" fillId="28" borderId="5">
      <alignment horizontal="right" vertical="center"/>
      <protection/>
    </xf>
    <xf numFmtId="0" fontId="11" fillId="29" borderId="0" applyNumberFormat="0" applyBorder="0" applyAlignment="0" applyProtection="0"/>
    <xf numFmtId="4" fontId="2" fillId="0" borderId="6" applyFill="0" applyBorder="0" applyProtection="0">
      <alignment horizontal="right" vertical="center"/>
    </xf>
    <xf numFmtId="0" fontId="12" fillId="30" borderId="7" applyNumberFormat="0" applyAlignment="0" applyProtection="0"/>
    <xf numFmtId="0" fontId="13" fillId="31" borderId="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>
      <alignment horizontal="right"/>
      <protection/>
    </xf>
    <xf numFmtId="0" fontId="3" fillId="28" borderId="9">
      <alignment horizontal="left" vertical="center" wrapText="1" indent="2"/>
      <protection/>
    </xf>
    <xf numFmtId="0" fontId="3" fillId="0" borderId="9">
      <alignment horizontal="left" vertical="center" wrapText="1" indent="2"/>
      <protection/>
    </xf>
    <xf numFmtId="0" fontId="3" fillId="27" borderId="4">
      <alignment horizontal="left" vertical="center"/>
      <protection/>
    </xf>
    <xf numFmtId="0" fontId="6" fillId="0" borderId="10">
      <alignment horizontal="left" vertical="top" wrapText="1"/>
      <protection/>
    </xf>
    <xf numFmtId="0" fontId="1" fillId="0" borderId="11">
      <alignment/>
      <protection/>
    </xf>
    <xf numFmtId="0" fontId="14" fillId="0" borderId="0" applyNumberFormat="0" applyFill="0" applyBorder="0" applyAlignment="0" applyProtection="0"/>
    <xf numFmtId="0" fontId="15" fillId="32" borderId="0" applyNumberFormat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>
      <alignment/>
      <protection locked="0"/>
    </xf>
    <xf numFmtId="0" fontId="20" fillId="33" borderId="7" applyNumberFormat="0" applyAlignment="0" applyProtection="0"/>
    <xf numFmtId="4" fontId="3" fillId="0" borderId="0" applyBorder="0">
      <alignment horizontal="right" vertical="center"/>
      <protection/>
    </xf>
    <xf numFmtId="0" fontId="3" fillId="0" borderId="1">
      <alignment horizontal="right" vertical="center"/>
      <protection/>
    </xf>
    <xf numFmtId="4" fontId="3" fillId="0" borderId="1">
      <alignment horizontal="right" vertical="center"/>
      <protection/>
    </xf>
    <xf numFmtId="0" fontId="3" fillId="0" borderId="2">
      <alignment horizontal="right" vertical="center"/>
      <protection/>
    </xf>
    <xf numFmtId="1" fontId="8" fillId="27" borderId="0" applyBorder="0">
      <alignment horizontal="right" vertical="center"/>
      <protection/>
    </xf>
    <xf numFmtId="0" fontId="1" fillId="34" borderId="1">
      <alignment/>
      <protection/>
    </xf>
    <xf numFmtId="0" fontId="21" fillId="0" borderId="15" applyNumberFormat="0" applyFill="0" applyAlignment="0" applyProtection="0"/>
    <xf numFmtId="0" fontId="22" fillId="35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3" fillId="0" borderId="1" applyFill="0" applyBorder="0" applyProtection="0">
      <alignment horizontal="right" vertical="center"/>
    </xf>
    <xf numFmtId="4" fontId="3" fillId="0" borderId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left" vertical="center"/>
    </xf>
    <xf numFmtId="0" fontId="3" fillId="0" borderId="1" applyNumberFormat="0" applyFill="0" applyAlignment="0" applyProtection="0"/>
    <xf numFmtId="0" fontId="1" fillId="36" borderId="0" applyNumberFormat="0" applyFont="0" applyBorder="0" applyAlignment="0" applyProtection="0"/>
    <xf numFmtId="0" fontId="1" fillId="36" borderId="0" applyNumberFormat="0" applyFont="0" applyBorder="0" applyAlignment="0" applyProtection="0"/>
    <xf numFmtId="0" fontId="1" fillId="36" borderId="0" applyNumberFormat="0" applyFont="0" applyBorder="0" applyAlignment="0" applyProtection="0"/>
    <xf numFmtId="0" fontId="1" fillId="36" borderId="0" applyNumberFormat="0" applyFont="0" applyBorder="0" applyAlignment="0" applyProtection="0"/>
    <xf numFmtId="4" fontId="1" fillId="0" borderId="0">
      <alignment/>
      <protection/>
    </xf>
    <xf numFmtId="0" fontId="4" fillId="0" borderId="0">
      <alignment/>
      <protection/>
    </xf>
    <xf numFmtId="0" fontId="0" fillId="37" borderId="16" applyNumberFormat="0" applyFont="0" applyAlignment="0" applyProtection="0"/>
    <xf numFmtId="0" fontId="0" fillId="37" borderId="16" applyNumberFormat="0" applyFont="0" applyAlignment="0" applyProtection="0"/>
    <xf numFmtId="0" fontId="0" fillId="37" borderId="16" applyNumberFormat="0" applyFont="0" applyAlignment="0" applyProtection="0"/>
    <xf numFmtId="165" fontId="28" fillId="0" borderId="0" applyFill="0" applyBorder="0" applyProtection="0">
      <alignment horizontal="right"/>
    </xf>
    <xf numFmtId="0" fontId="23" fillId="30" borderId="17" applyNumberFormat="0" applyAlignment="0" applyProtection="0"/>
    <xf numFmtId="0" fontId="3" fillId="38" borderId="1" applyNumberFormat="0" applyFont="0" applyBorder="0" applyProtection="0">
      <alignment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6" borderId="1">
      <alignment/>
      <protection/>
    </xf>
    <xf numFmtId="4" fontId="3" fillId="36" borderId="1">
      <alignment/>
      <protection/>
    </xf>
    <xf numFmtId="0" fontId="3" fillId="36" borderId="2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</cellStyleXfs>
  <cellXfs count="215">
    <xf numFmtId="0" fontId="0" fillId="0" borderId="0" xfId="0"/>
    <xf numFmtId="0" fontId="27" fillId="0" borderId="0" xfId="0" applyFont="1"/>
    <xf numFmtId="0" fontId="28" fillId="0" borderId="0" xfId="0" applyFont="1"/>
    <xf numFmtId="0" fontId="27" fillId="8" borderId="19" xfId="0" applyFont="1" applyFill="1" applyBorder="1" applyAlignment="1">
      <alignment horizontal="left"/>
    </xf>
    <xf numFmtId="166" fontId="28" fillId="8" borderId="20" xfId="145" applyNumberFormat="1" applyFont="1" applyFill="1" applyBorder="1" applyAlignment="1">
      <alignment horizontal="right"/>
    </xf>
    <xf numFmtId="166" fontId="28" fillId="8" borderId="21" xfId="145" applyNumberFormat="1" applyFont="1" applyFill="1" applyBorder="1" applyAlignment="1">
      <alignment horizontal="right"/>
    </xf>
    <xf numFmtId="0" fontId="27" fillId="0" borderId="22" xfId="0" applyFont="1" applyBorder="1" applyAlignment="1">
      <alignment horizontal="left"/>
    </xf>
    <xf numFmtId="166" fontId="28" fillId="0" borderId="23" xfId="145" applyNumberFormat="1" applyFont="1" applyBorder="1" applyAlignment="1">
      <alignment horizontal="right"/>
    </xf>
    <xf numFmtId="166" fontId="28" fillId="0" borderId="24" xfId="145" applyNumberFormat="1" applyFont="1" applyBorder="1" applyAlignment="1">
      <alignment horizontal="right"/>
    </xf>
    <xf numFmtId="0" fontId="27" fillId="0" borderId="25" xfId="0" applyFont="1" applyBorder="1" applyAlignment="1">
      <alignment horizontal="left"/>
    </xf>
    <xf numFmtId="166" fontId="28" fillId="0" borderId="26" xfId="145" applyNumberFormat="1" applyFont="1" applyBorder="1" applyAlignment="1">
      <alignment horizontal="right"/>
    </xf>
    <xf numFmtId="166" fontId="28" fillId="0" borderId="27" xfId="145" applyNumberFormat="1" applyFont="1" applyBorder="1" applyAlignment="1">
      <alignment horizontal="right"/>
    </xf>
    <xf numFmtId="0" fontId="27" fillId="0" borderId="28" xfId="0" applyFont="1" applyBorder="1" applyAlignment="1">
      <alignment horizontal="left"/>
    </xf>
    <xf numFmtId="166" fontId="28" fillId="0" borderId="29" xfId="145" applyNumberFormat="1" applyFont="1" applyBorder="1" applyAlignment="1">
      <alignment horizontal="right"/>
    </xf>
    <xf numFmtId="166" fontId="28" fillId="0" borderId="30" xfId="145" applyNumberFormat="1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166" fontId="28" fillId="0" borderId="0" xfId="145" applyNumberFormat="1" applyFont="1" applyBorder="1" applyAlignment="1">
      <alignment horizontal="right"/>
    </xf>
    <xf numFmtId="0" fontId="30" fillId="0" borderId="0" xfId="0" applyFont="1"/>
    <xf numFmtId="0" fontId="27" fillId="2" borderId="31" xfId="0" applyFont="1" applyFill="1" applyBorder="1" applyAlignment="1">
      <alignment horizontal="center" wrapText="1"/>
    </xf>
    <xf numFmtId="166" fontId="28" fillId="0" borderId="32" xfId="145" applyNumberFormat="1" applyFont="1" applyBorder="1" applyAlignment="1">
      <alignment horizontal="right"/>
    </xf>
    <xf numFmtId="166" fontId="28" fillId="0" borderId="22" xfId="145" applyNumberFormat="1" applyFont="1" applyBorder="1" applyAlignment="1">
      <alignment horizontal="right"/>
    </xf>
    <xf numFmtId="166" fontId="28" fillId="0" borderId="0" xfId="0" applyNumberFormat="1" applyFont="1"/>
    <xf numFmtId="166" fontId="28" fillId="0" borderId="33" xfId="145" applyNumberFormat="1" applyFont="1" applyBorder="1" applyAlignment="1">
      <alignment horizontal="right"/>
    </xf>
    <xf numFmtId="166" fontId="28" fillId="0" borderId="25" xfId="145" applyNumberFormat="1" applyFont="1" applyBorder="1" applyAlignment="1">
      <alignment horizontal="right"/>
    </xf>
    <xf numFmtId="0" fontId="27" fillId="0" borderId="34" xfId="0" applyFont="1" applyBorder="1" applyAlignment="1">
      <alignment horizontal="left"/>
    </xf>
    <xf numFmtId="166" fontId="28" fillId="0" borderId="35" xfId="145" applyNumberFormat="1" applyFont="1" applyBorder="1" applyAlignment="1">
      <alignment horizontal="right"/>
    </xf>
    <xf numFmtId="166" fontId="28" fillId="0" borderId="28" xfId="145" applyNumberFormat="1" applyFont="1" applyBorder="1" applyAlignment="1">
      <alignment horizontal="right"/>
    </xf>
    <xf numFmtId="0" fontId="30" fillId="0" borderId="0" xfId="0" applyNumberFormat="1" applyFont="1" applyFill="1" applyBorder="1" applyAlignment="1">
      <alignment/>
    </xf>
    <xf numFmtId="3" fontId="28" fillId="0" borderId="0" xfId="0" applyNumberFormat="1" applyFont="1"/>
    <xf numFmtId="0" fontId="27" fillId="2" borderId="30" xfId="0" applyFont="1" applyFill="1" applyBorder="1" applyAlignment="1">
      <alignment horizontal="center"/>
    </xf>
    <xf numFmtId="0" fontId="27" fillId="2" borderId="30" xfId="0" applyFont="1" applyFill="1" applyBorder="1" applyAlignment="1">
      <alignment horizontal="center" wrapText="1"/>
    </xf>
    <xf numFmtId="166" fontId="28" fillId="0" borderId="24" xfId="145" applyNumberFormat="1" applyFont="1" applyBorder="1" applyAlignment="1">
      <alignment horizontal="center"/>
    </xf>
    <xf numFmtId="166" fontId="28" fillId="0" borderId="30" xfId="145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65" fontId="28" fillId="0" borderId="0" xfId="145" applyFont="1" applyAlignment="1">
      <alignment horizontal="right"/>
    </xf>
    <xf numFmtId="3" fontId="28" fillId="0" borderId="0" xfId="145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9" fontId="27" fillId="2" borderId="26" xfId="18" applyNumberFormat="1" applyFont="1" applyFill="1" applyBorder="1" applyAlignment="1">
      <alignment horizontal="center"/>
    </xf>
    <xf numFmtId="49" fontId="32" fillId="2" borderId="36" xfId="18" applyNumberFormat="1" applyFont="1" applyFill="1" applyBorder="1" applyAlignment="1">
      <alignment horizontal="center"/>
    </xf>
    <xf numFmtId="0" fontId="32" fillId="2" borderId="37" xfId="0" applyFont="1" applyFill="1" applyBorder="1" applyAlignment="1">
      <alignment horizontal="center"/>
    </xf>
    <xf numFmtId="0" fontId="27" fillId="2" borderId="38" xfId="0" applyFont="1" applyFill="1" applyBorder="1" applyAlignment="1">
      <alignment horizontal="center"/>
    </xf>
    <xf numFmtId="0" fontId="32" fillId="2" borderId="38" xfId="0" applyFont="1" applyFill="1" applyBorder="1" applyAlignment="1">
      <alignment horizontal="center"/>
    </xf>
    <xf numFmtId="0" fontId="27" fillId="8" borderId="39" xfId="0" applyFont="1" applyFill="1" applyBorder="1" applyAlignment="1">
      <alignment horizontal="left"/>
    </xf>
    <xf numFmtId="166" fontId="28" fillId="8" borderId="40" xfId="145" applyNumberFormat="1" applyFont="1" applyFill="1" applyBorder="1" applyAlignment="1">
      <alignment horizontal="right"/>
    </xf>
    <xf numFmtId="166" fontId="28" fillId="8" borderId="41" xfId="145" applyNumberFormat="1" applyFont="1" applyFill="1" applyBorder="1" applyAlignment="1">
      <alignment horizontal="right"/>
    </xf>
    <xf numFmtId="165" fontId="28" fillId="8" borderId="41" xfId="145" applyNumberFormat="1" applyFont="1" applyFill="1" applyBorder="1" applyAlignment="1">
      <alignment horizontal="center"/>
    </xf>
    <xf numFmtId="168" fontId="27" fillId="8" borderId="39" xfId="15" applyNumberFormat="1" applyFont="1" applyFill="1" applyBorder="1" applyAlignment="1">
      <alignment horizontal="right"/>
    </xf>
    <xf numFmtId="167" fontId="28" fillId="0" borderId="0" xfId="145" applyNumberFormat="1" applyFont="1" applyAlignment="1">
      <alignment horizontal="right"/>
    </xf>
    <xf numFmtId="1" fontId="28" fillId="0" borderId="0" xfId="0" applyNumberFormat="1" applyFont="1"/>
    <xf numFmtId="165" fontId="28" fillId="0" borderId="24" xfId="145" applyNumberFormat="1" applyFont="1" applyBorder="1" applyAlignment="1">
      <alignment horizontal="center"/>
    </xf>
    <xf numFmtId="0" fontId="28" fillId="0" borderId="25" xfId="0" applyFont="1" applyBorder="1" applyAlignment="1">
      <alignment vertical="top"/>
    </xf>
    <xf numFmtId="168" fontId="28" fillId="0" borderId="27" xfId="149" applyNumberFormat="1" applyFont="1" applyBorder="1"/>
    <xf numFmtId="165" fontId="28" fillId="0" borderId="27" xfId="145" applyNumberFormat="1" applyFont="1" applyBorder="1" applyAlignment="1">
      <alignment horizontal="center"/>
    </xf>
    <xf numFmtId="1" fontId="28" fillId="0" borderId="0" xfId="0" applyNumberFormat="1" applyFont="1" applyFill="1" applyBorder="1" applyAlignment="1">
      <alignment horizontal="left"/>
    </xf>
    <xf numFmtId="1" fontId="28" fillId="0" borderId="0" xfId="0" applyNumberFormat="1" applyFont="1" applyFill="1" applyBorder="1"/>
    <xf numFmtId="0" fontId="28" fillId="0" borderId="0" xfId="0" applyFont="1" applyFill="1"/>
    <xf numFmtId="0" fontId="30" fillId="0" borderId="25" xfId="0" applyFont="1" applyBorder="1" applyAlignment="1">
      <alignment vertical="top"/>
    </xf>
    <xf numFmtId="0" fontId="30" fillId="0" borderId="25" xfId="0" applyFont="1" applyBorder="1"/>
    <xf numFmtId="0" fontId="27" fillId="0" borderId="37" xfId="0" applyFont="1" applyBorder="1" applyAlignment="1">
      <alignment horizontal="left"/>
    </xf>
    <xf numFmtId="166" fontId="28" fillId="0" borderId="42" xfId="145" applyNumberFormat="1" applyFont="1" applyBorder="1" applyAlignment="1">
      <alignment horizontal="right"/>
    </xf>
    <xf numFmtId="166" fontId="28" fillId="0" borderId="38" xfId="145" applyNumberFormat="1" applyFont="1" applyBorder="1" applyAlignment="1">
      <alignment horizontal="right"/>
    </xf>
    <xf numFmtId="165" fontId="28" fillId="0" borderId="38" xfId="145" applyNumberFormat="1" applyFont="1" applyBorder="1" applyAlignment="1">
      <alignment horizontal="center"/>
    </xf>
    <xf numFmtId="0" fontId="28" fillId="0" borderId="37" xfId="0" applyFont="1" applyBorder="1" applyAlignment="1">
      <alignment vertical="top"/>
    </xf>
    <xf numFmtId="168" fontId="28" fillId="0" borderId="38" xfId="149" applyNumberFormat="1" applyFont="1" applyBorder="1"/>
    <xf numFmtId="165" fontId="28" fillId="0" borderId="30" xfId="145" applyNumberFormat="1" applyFont="1" applyBorder="1" applyAlignment="1">
      <alignment horizontal="center"/>
    </xf>
    <xf numFmtId="0" fontId="28" fillId="0" borderId="28" xfId="0" applyFont="1" applyBorder="1" applyAlignment="1">
      <alignment vertical="top"/>
    </xf>
    <xf numFmtId="168" fontId="28" fillId="0" borderId="30" xfId="149" applyNumberFormat="1" applyFont="1" applyBorder="1"/>
    <xf numFmtId="0" fontId="27" fillId="2" borderId="43" xfId="0" applyFont="1" applyFill="1" applyBorder="1" applyAlignment="1">
      <alignment horizontal="left"/>
    </xf>
    <xf numFmtId="0" fontId="27" fillId="2" borderId="37" xfId="0" applyFont="1" applyFill="1" applyBorder="1" applyAlignment="1">
      <alignment horizontal="left"/>
    </xf>
    <xf numFmtId="0" fontId="27" fillId="2" borderId="42" xfId="0" applyFont="1" applyFill="1" applyBorder="1" applyAlignment="1">
      <alignment horizontal="center" wrapText="1"/>
    </xf>
    <xf numFmtId="0" fontId="27" fillId="8" borderId="39" xfId="128" applyFont="1" applyFill="1" applyBorder="1" applyAlignment="1">
      <alignment horizontal="left" vertical="center" wrapText="1"/>
    </xf>
    <xf numFmtId="167" fontId="28" fillId="8" borderId="21" xfId="145" applyNumberFormat="1" applyFont="1" applyFill="1" applyBorder="1" applyAlignment="1">
      <alignment horizontal="right"/>
    </xf>
    <xf numFmtId="0" fontId="27" fillId="0" borderId="22" xfId="128" applyFont="1" applyBorder="1" applyAlignment="1">
      <alignment horizontal="left" vertical="center" wrapText="1"/>
    </xf>
    <xf numFmtId="167" fontId="28" fillId="0" borderId="24" xfId="145" applyNumberFormat="1" applyFont="1" applyBorder="1" applyAlignment="1">
      <alignment horizontal="right"/>
    </xf>
    <xf numFmtId="167" fontId="28" fillId="0" borderId="27" xfId="145" applyNumberFormat="1" applyFont="1" applyBorder="1" applyAlignment="1">
      <alignment horizontal="right"/>
    </xf>
    <xf numFmtId="167" fontId="28" fillId="0" borderId="44" xfId="145" applyNumberFormat="1" applyFont="1" applyBorder="1" applyAlignment="1">
      <alignment horizontal="right"/>
    </xf>
    <xf numFmtId="167" fontId="28" fillId="0" borderId="38" xfId="145" applyNumberFormat="1" applyFont="1" applyBorder="1" applyAlignment="1">
      <alignment horizontal="right"/>
    </xf>
    <xf numFmtId="0" fontId="27" fillId="0" borderId="28" xfId="0" applyFont="1" applyBorder="1" applyAlignment="1">
      <alignment horizontal="left" wrapText="1"/>
    </xf>
    <xf numFmtId="167" fontId="28" fillId="0" borderId="30" xfId="145" applyNumberFormat="1" applyFont="1" applyBorder="1" applyAlignment="1">
      <alignment horizontal="right"/>
    </xf>
    <xf numFmtId="0" fontId="27" fillId="2" borderId="45" xfId="0" applyFont="1" applyFill="1" applyBorder="1" applyAlignment="1">
      <alignment horizontal="left"/>
    </xf>
    <xf numFmtId="0" fontId="32" fillId="2" borderId="37" xfId="0" applyFont="1" applyFill="1" applyBorder="1" applyAlignment="1">
      <alignment horizontal="left"/>
    </xf>
    <xf numFmtId="1" fontId="32" fillId="2" borderId="26" xfId="0" applyNumberFormat="1" applyFont="1" applyFill="1" applyBorder="1" applyAlignment="1">
      <alignment horizontal="center"/>
    </xf>
    <xf numFmtId="1" fontId="32" fillId="2" borderId="27" xfId="0" applyNumberFormat="1" applyFont="1" applyFill="1" applyBorder="1" applyAlignment="1">
      <alignment horizontal="center"/>
    </xf>
    <xf numFmtId="168" fontId="32" fillId="2" borderId="27" xfId="0" applyNumberFormat="1" applyFont="1" applyFill="1" applyBorder="1" applyAlignment="1">
      <alignment horizontal="center"/>
    </xf>
    <xf numFmtId="0" fontId="32" fillId="2" borderId="0" xfId="0" applyFont="1" applyFill="1" applyBorder="1" applyAlignment="1">
      <alignment horizontal="left"/>
    </xf>
    <xf numFmtId="168" fontId="32" fillId="2" borderId="30" xfId="0" applyNumberFormat="1" applyFont="1" applyFill="1" applyBorder="1" applyAlignment="1">
      <alignment horizontal="center"/>
    </xf>
    <xf numFmtId="170" fontId="28" fillId="8" borderId="20" xfId="145" applyNumberFormat="1" applyFont="1" applyFill="1" applyBorder="1" applyAlignment="1">
      <alignment horizontal="right"/>
    </xf>
    <xf numFmtId="170" fontId="28" fillId="8" borderId="21" xfId="145" applyNumberFormat="1" applyFont="1" applyFill="1" applyBorder="1" applyAlignment="1">
      <alignment horizontal="right"/>
    </xf>
    <xf numFmtId="168" fontId="28" fillId="8" borderId="21" xfId="145" applyNumberFormat="1" applyFont="1" applyFill="1" applyBorder="1" applyAlignment="1">
      <alignment horizontal="right"/>
    </xf>
    <xf numFmtId="170" fontId="28" fillId="0" borderId="23" xfId="145" applyNumberFormat="1" applyFont="1" applyBorder="1" applyAlignment="1">
      <alignment horizontal="right"/>
    </xf>
    <xf numFmtId="170" fontId="28" fillId="0" borderId="24" xfId="145" applyNumberFormat="1" applyFont="1" applyBorder="1" applyAlignment="1">
      <alignment horizontal="right"/>
    </xf>
    <xf numFmtId="168" fontId="28" fillId="0" borderId="24" xfId="145" applyNumberFormat="1" applyFont="1" applyBorder="1" applyAlignment="1">
      <alignment horizontal="right"/>
    </xf>
    <xf numFmtId="170" fontId="28" fillId="0" borderId="26" xfId="145" applyNumberFormat="1" applyFont="1" applyBorder="1" applyAlignment="1">
      <alignment horizontal="right"/>
    </xf>
    <xf numFmtId="170" fontId="28" fillId="0" borderId="27" xfId="145" applyNumberFormat="1" applyFont="1" applyBorder="1" applyAlignment="1">
      <alignment horizontal="right"/>
    </xf>
    <xf numFmtId="168" fontId="28" fillId="0" borderId="27" xfId="145" applyNumberFormat="1" applyFont="1" applyBorder="1" applyAlignment="1">
      <alignment horizontal="right"/>
    </xf>
    <xf numFmtId="1" fontId="27" fillId="0" borderId="25" xfId="0" applyNumberFormat="1" applyFont="1" applyBorder="1" applyAlignment="1">
      <alignment horizontal="left"/>
    </xf>
    <xf numFmtId="170" fontId="28" fillId="0" borderId="42" xfId="145" applyNumberFormat="1" applyFont="1" applyBorder="1" applyAlignment="1">
      <alignment horizontal="right"/>
    </xf>
    <xf numFmtId="170" fontId="28" fillId="0" borderId="38" xfId="145" applyNumberFormat="1" applyFont="1" applyBorder="1" applyAlignment="1">
      <alignment horizontal="right"/>
    </xf>
    <xf numFmtId="168" fontId="28" fillId="0" borderId="38" xfId="145" applyNumberFormat="1" applyFont="1" applyBorder="1" applyAlignment="1">
      <alignment horizontal="right"/>
    </xf>
    <xf numFmtId="170" fontId="28" fillId="0" borderId="29" xfId="145" applyNumberFormat="1" applyFont="1" applyBorder="1" applyAlignment="1">
      <alignment horizontal="right"/>
    </xf>
    <xf numFmtId="170" fontId="28" fillId="0" borderId="30" xfId="145" applyNumberFormat="1" applyFont="1" applyBorder="1" applyAlignment="1">
      <alignment horizontal="right"/>
    </xf>
    <xf numFmtId="168" fontId="28" fillId="0" borderId="30" xfId="145" applyNumberFormat="1" applyFont="1" applyBorder="1" applyAlignment="1">
      <alignment horizontal="right"/>
    </xf>
    <xf numFmtId="0" fontId="28" fillId="0" borderId="0" xfId="0" applyFont="1" applyBorder="1"/>
    <xf numFmtId="0" fontId="27" fillId="2" borderId="33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/>
    </xf>
    <xf numFmtId="0" fontId="27" fillId="2" borderId="29" xfId="0" applyFont="1" applyFill="1" applyBorder="1" applyAlignment="1">
      <alignment horizontal="center" vertical="center"/>
    </xf>
    <xf numFmtId="166" fontId="28" fillId="8" borderId="44" xfId="145" applyNumberFormat="1" applyFont="1" applyFill="1" applyBorder="1" applyAlignment="1">
      <alignment horizontal="right"/>
    </xf>
    <xf numFmtId="166" fontId="28" fillId="8" borderId="46" xfId="145" applyNumberFormat="1" applyFont="1" applyFill="1" applyBorder="1" applyAlignment="1">
      <alignment horizontal="right"/>
    </xf>
    <xf numFmtId="166" fontId="28" fillId="8" borderId="19" xfId="145" applyNumberFormat="1" applyFont="1" applyFill="1" applyBorder="1" applyAlignment="1">
      <alignment horizontal="right"/>
    </xf>
    <xf numFmtId="166" fontId="28" fillId="39" borderId="0" xfId="145" applyNumberFormat="1" applyFont="1" applyFill="1" applyBorder="1" applyAlignment="1">
      <alignment horizontal="right"/>
    </xf>
    <xf numFmtId="165" fontId="28" fillId="0" borderId="47" xfId="145" applyNumberFormat="1" applyFont="1" applyFill="1" applyBorder="1" applyAlignment="1">
      <alignment horizontal="right"/>
    </xf>
    <xf numFmtId="165" fontId="28" fillId="0" borderId="24" xfId="145" applyNumberFormat="1" applyFont="1" applyBorder="1" applyAlignment="1">
      <alignment horizontal="right"/>
    </xf>
    <xf numFmtId="165" fontId="28" fillId="0" borderId="36" xfId="145" applyNumberFormat="1" applyFont="1" applyFill="1" applyBorder="1" applyAlignment="1">
      <alignment horizontal="right"/>
    </xf>
    <xf numFmtId="165" fontId="28" fillId="0" borderId="44" xfId="145" applyNumberFormat="1" applyFont="1" applyBorder="1" applyAlignment="1">
      <alignment horizontal="right"/>
    </xf>
    <xf numFmtId="165" fontId="28" fillId="0" borderId="48" xfId="145" applyNumberFormat="1" applyFont="1" applyFill="1" applyBorder="1" applyAlignment="1">
      <alignment horizontal="right"/>
    </xf>
    <xf numFmtId="165" fontId="28" fillId="0" borderId="30" xfId="145" applyNumberFormat="1" applyFont="1" applyBorder="1" applyAlignment="1">
      <alignment horizontal="right"/>
    </xf>
    <xf numFmtId="0" fontId="28" fillId="39" borderId="0" xfId="0" applyFont="1" applyFill="1" applyBorder="1"/>
    <xf numFmtId="0" fontId="27" fillId="2" borderId="36" xfId="0" applyFont="1" applyFill="1" applyBorder="1" applyAlignment="1">
      <alignment horizontal="center"/>
    </xf>
    <xf numFmtId="165" fontId="28" fillId="8" borderId="41" xfId="145" applyNumberFormat="1" applyFont="1" applyFill="1" applyBorder="1" applyAlignment="1">
      <alignment horizontal="right"/>
    </xf>
    <xf numFmtId="165" fontId="28" fillId="8" borderId="21" xfId="145" applyFont="1" applyFill="1" applyBorder="1" applyAlignment="1">
      <alignment horizontal="right"/>
    </xf>
    <xf numFmtId="169" fontId="28" fillId="0" borderId="0" xfId="0" applyNumberFormat="1" applyFont="1"/>
    <xf numFmtId="165" fontId="28" fillId="0" borderId="24" xfId="145" applyFont="1" applyBorder="1" applyAlignment="1">
      <alignment horizontal="right"/>
    </xf>
    <xf numFmtId="165" fontId="28" fillId="0" borderId="27" xfId="145" applyNumberFormat="1" applyFont="1" applyBorder="1" applyAlignment="1">
      <alignment horizontal="right"/>
    </xf>
    <xf numFmtId="165" fontId="28" fillId="0" borderId="27" xfId="145" applyFont="1" applyBorder="1" applyAlignment="1">
      <alignment horizontal="right"/>
    </xf>
    <xf numFmtId="165" fontId="28" fillId="0" borderId="38" xfId="145" applyFont="1" applyBorder="1" applyAlignment="1">
      <alignment horizontal="right"/>
    </xf>
    <xf numFmtId="165" fontId="28" fillId="0" borderId="30" xfId="145" applyFont="1" applyBorder="1" applyAlignment="1">
      <alignment horizontal="right"/>
    </xf>
    <xf numFmtId="0" fontId="29" fillId="0" borderId="0" xfId="0" applyFont="1"/>
    <xf numFmtId="0" fontId="27" fillId="2" borderId="29" xfId="0" applyFont="1" applyFill="1" applyBorder="1" applyAlignment="1">
      <alignment/>
    </xf>
    <xf numFmtId="0" fontId="27" fillId="2" borderId="30" xfId="0" applyFont="1" applyFill="1" applyBorder="1" applyAlignment="1">
      <alignment/>
    </xf>
    <xf numFmtId="169" fontId="28" fillId="8" borderId="41" xfId="145" applyNumberFormat="1" applyFont="1" applyFill="1" applyBorder="1" applyAlignment="1">
      <alignment horizontal="right"/>
    </xf>
    <xf numFmtId="169" fontId="28" fillId="0" borderId="24" xfId="145" applyNumberFormat="1" applyFont="1" applyBorder="1" applyAlignment="1">
      <alignment horizontal="right"/>
    </xf>
    <xf numFmtId="169" fontId="28" fillId="0" borderId="44" xfId="145" applyNumberFormat="1" applyFont="1" applyBorder="1" applyAlignment="1">
      <alignment horizontal="right"/>
    </xf>
    <xf numFmtId="169" fontId="28" fillId="0" borderId="48" xfId="145" applyNumberFormat="1" applyFont="1" applyBorder="1" applyAlignment="1">
      <alignment horizontal="right"/>
    </xf>
    <xf numFmtId="169" fontId="28" fillId="0" borderId="30" xfId="145" applyNumberFormat="1" applyFont="1" applyBorder="1" applyAlignment="1">
      <alignment horizontal="right"/>
    </xf>
    <xf numFmtId="0" fontId="27" fillId="2" borderId="22" xfId="0" applyFont="1" applyFill="1" applyBorder="1" applyAlignment="1">
      <alignment horizontal="center"/>
    </xf>
    <xf numFmtId="168" fontId="28" fillId="8" borderId="41" xfId="145" applyNumberFormat="1" applyFont="1" applyFill="1" applyBorder="1" applyAlignment="1">
      <alignment horizontal="right"/>
    </xf>
    <xf numFmtId="168" fontId="28" fillId="8" borderId="20" xfId="0" applyNumberFormat="1" applyFont="1" applyFill="1" applyBorder="1"/>
    <xf numFmtId="168" fontId="28" fillId="0" borderId="23" xfId="0" applyNumberFormat="1" applyFont="1" applyBorder="1"/>
    <xf numFmtId="168" fontId="28" fillId="0" borderId="26" xfId="0" applyNumberFormat="1" applyFont="1" applyBorder="1"/>
    <xf numFmtId="168" fontId="28" fillId="0" borderId="42" xfId="0" applyNumberFormat="1" applyFont="1" applyBorder="1"/>
    <xf numFmtId="168" fontId="28" fillId="0" borderId="29" xfId="0" applyNumberFormat="1" applyFont="1" applyBorder="1"/>
    <xf numFmtId="0" fontId="27" fillId="2" borderId="20" xfId="0" applyFont="1" applyFill="1" applyBorder="1" applyAlignment="1">
      <alignment horizontal="center"/>
    </xf>
    <xf numFmtId="0" fontId="27" fillId="0" borderId="22" xfId="0" applyFont="1" applyBorder="1" applyAlignment="1">
      <alignment horizontal="left" vertical="top"/>
    </xf>
    <xf numFmtId="0" fontId="27" fillId="0" borderId="25" xfId="0" applyFont="1" applyBorder="1" applyAlignment="1">
      <alignment horizontal="left" vertical="top"/>
    </xf>
    <xf numFmtId="0" fontId="27" fillId="0" borderId="37" xfId="0" applyFont="1" applyBorder="1" applyAlignment="1">
      <alignment horizontal="left" vertical="top"/>
    </xf>
    <xf numFmtId="0" fontId="27" fillId="0" borderId="28" xfId="0" applyFont="1" applyBorder="1" applyAlignment="1">
      <alignment horizontal="left" vertical="top"/>
    </xf>
    <xf numFmtId="166" fontId="28" fillId="0" borderId="49" xfId="145" applyNumberFormat="1" applyFont="1" applyBorder="1" applyAlignment="1">
      <alignment horizontal="right"/>
    </xf>
    <xf numFmtId="170" fontId="28" fillId="0" borderId="19" xfId="145" applyNumberFormat="1" applyFont="1" applyBorder="1" applyAlignment="1">
      <alignment horizontal="right"/>
    </xf>
    <xf numFmtId="0" fontId="28" fillId="39" borderId="0" xfId="0" applyFont="1" applyFill="1" applyAlignment="1">
      <alignment horizontal="left"/>
    </xf>
    <xf numFmtId="0" fontId="27" fillId="39" borderId="0" xfId="0" applyFont="1" applyFill="1" applyBorder="1" applyAlignment="1">
      <alignment horizontal="left"/>
    </xf>
    <xf numFmtId="166" fontId="28" fillId="39" borderId="50" xfId="145" applyNumberFormat="1" applyFont="1" applyFill="1" applyBorder="1" applyAlignment="1">
      <alignment horizontal="right"/>
    </xf>
    <xf numFmtId="166" fontId="28" fillId="39" borderId="44" xfId="145" applyNumberFormat="1" applyFont="1" applyFill="1" applyBorder="1" applyAlignment="1">
      <alignment horizontal="right"/>
    </xf>
    <xf numFmtId="168" fontId="27" fillId="39" borderId="0" xfId="15" applyNumberFormat="1" applyFont="1" applyFill="1" applyBorder="1" applyAlignment="1">
      <alignment horizontal="right"/>
    </xf>
    <xf numFmtId="170" fontId="28" fillId="39" borderId="50" xfId="145" applyNumberFormat="1" applyFont="1" applyFill="1" applyBorder="1" applyAlignment="1">
      <alignment horizontal="right"/>
    </xf>
    <xf numFmtId="170" fontId="28" fillId="39" borderId="44" xfId="145" applyNumberFormat="1" applyFont="1" applyFill="1" applyBorder="1" applyAlignment="1">
      <alignment horizontal="right"/>
    </xf>
    <xf numFmtId="168" fontId="28" fillId="39" borderId="44" xfId="145" applyNumberFormat="1" applyFont="1" applyFill="1" applyBorder="1" applyAlignment="1">
      <alignment horizontal="right"/>
    </xf>
    <xf numFmtId="166" fontId="28" fillId="39" borderId="51" xfId="145" applyNumberFormat="1" applyFont="1" applyFill="1" applyBorder="1" applyAlignment="1">
      <alignment horizontal="right"/>
    </xf>
    <xf numFmtId="165" fontId="28" fillId="39" borderId="44" xfId="145" applyFont="1" applyFill="1" applyBorder="1" applyAlignment="1">
      <alignment horizontal="right"/>
    </xf>
    <xf numFmtId="0" fontId="28" fillId="0" borderId="0" xfId="0" applyFont="1" applyAlignment="1">
      <alignment horizontal="left"/>
    </xf>
    <xf numFmtId="168" fontId="28" fillId="39" borderId="50" xfId="0" applyNumberFormat="1" applyFont="1" applyFill="1" applyBorder="1"/>
    <xf numFmtId="0" fontId="27" fillId="2" borderId="27" xfId="0" applyFont="1" applyFill="1" applyBorder="1" applyAlignment="1">
      <alignment horizontal="center" wrapText="1"/>
    </xf>
    <xf numFmtId="0" fontId="27" fillId="2" borderId="27" xfId="0" applyFont="1" applyFill="1" applyBorder="1" applyAlignment="1">
      <alignment horizontal="center" vertical="center" wrapText="1"/>
    </xf>
    <xf numFmtId="0" fontId="27" fillId="2" borderId="43" xfId="0" applyFont="1" applyFill="1" applyBorder="1" applyAlignment="1">
      <alignment horizontal="center"/>
    </xf>
    <xf numFmtId="0" fontId="27" fillId="2" borderId="42" xfId="0" applyFont="1" applyFill="1" applyBorder="1" applyAlignment="1">
      <alignment horizontal="center"/>
    </xf>
    <xf numFmtId="0" fontId="27" fillId="2" borderId="37" xfId="0" applyFont="1" applyFill="1" applyBorder="1" applyAlignment="1">
      <alignment horizontal="center"/>
    </xf>
    <xf numFmtId="0" fontId="27" fillId="2" borderId="45" xfId="0" applyFont="1" applyFill="1" applyBorder="1" applyAlignment="1">
      <alignment horizontal="center"/>
    </xf>
    <xf numFmtId="0" fontId="27" fillId="2" borderId="52" xfId="0" applyFont="1" applyFill="1" applyBorder="1" applyAlignment="1">
      <alignment horizontal="center"/>
    </xf>
    <xf numFmtId="0" fontId="27" fillId="2" borderId="29" xfId="0" applyFont="1" applyFill="1" applyBorder="1" applyAlignment="1">
      <alignment horizontal="center"/>
    </xf>
    <xf numFmtId="0" fontId="27" fillId="2" borderId="28" xfId="0" applyFont="1" applyFill="1" applyBorder="1" applyAlignment="1">
      <alignment horizontal="center"/>
    </xf>
    <xf numFmtId="0" fontId="27" fillId="2" borderId="26" xfId="0" applyFont="1" applyFill="1" applyBorder="1" applyAlignment="1">
      <alignment horizontal="center"/>
    </xf>
    <xf numFmtId="0" fontId="27" fillId="2" borderId="25" xfId="0" applyFont="1" applyFill="1" applyBorder="1" applyAlignment="1">
      <alignment horizontal="center"/>
    </xf>
    <xf numFmtId="0" fontId="27" fillId="2" borderId="27" xfId="0" applyFont="1" applyFill="1" applyBorder="1" applyAlignment="1">
      <alignment horizontal="center"/>
    </xf>
    <xf numFmtId="0" fontId="27" fillId="2" borderId="19" xfId="0" applyFont="1" applyFill="1" applyBorder="1" applyAlignment="1">
      <alignment horizontal="center"/>
    </xf>
    <xf numFmtId="0" fontId="27" fillId="2" borderId="43" xfId="0" applyFont="1" applyFill="1" applyBorder="1" applyAlignment="1">
      <alignment horizontal="center" wrapText="1"/>
    </xf>
    <xf numFmtId="0" fontId="27" fillId="2" borderId="53" xfId="0" applyFont="1" applyFill="1" applyBorder="1" applyAlignment="1">
      <alignment horizontal="center"/>
    </xf>
    <xf numFmtId="0" fontId="27" fillId="2" borderId="54" xfId="0" applyFont="1" applyFill="1" applyBorder="1" applyAlignment="1">
      <alignment horizontal="center"/>
    </xf>
    <xf numFmtId="0" fontId="27" fillId="2" borderId="26" xfId="0" applyFont="1" applyFill="1" applyBorder="1" applyAlignment="1">
      <alignment horizontal="center" wrapText="1"/>
    </xf>
    <xf numFmtId="0" fontId="31" fillId="39" borderId="0" xfId="0" applyFont="1" applyFill="1" applyAlignment="1">
      <alignment/>
    </xf>
    <xf numFmtId="0" fontId="30" fillId="39" borderId="0" xfId="0" applyFont="1" applyFill="1" applyAlignment="1">
      <alignment/>
    </xf>
    <xf numFmtId="0" fontId="28" fillId="39" borderId="0" xfId="0" applyFont="1" applyFill="1"/>
    <xf numFmtId="0" fontId="27" fillId="2" borderId="55" xfId="0" applyFont="1" applyFill="1" applyBorder="1" applyAlignment="1">
      <alignment horizontal="center"/>
    </xf>
    <xf numFmtId="0" fontId="27" fillId="2" borderId="43" xfId="0" applyFont="1" applyFill="1" applyBorder="1" applyAlignment="1">
      <alignment horizontal="center"/>
    </xf>
    <xf numFmtId="0" fontId="27" fillId="2" borderId="42" xfId="0" applyFont="1" applyFill="1" applyBorder="1" applyAlignment="1">
      <alignment horizontal="center"/>
    </xf>
    <xf numFmtId="0" fontId="27" fillId="2" borderId="37" xfId="0" applyFont="1" applyFill="1" applyBorder="1" applyAlignment="1">
      <alignment horizontal="center"/>
    </xf>
    <xf numFmtId="0" fontId="27" fillId="2" borderId="45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7" fillId="2" borderId="29" xfId="0" applyFont="1" applyFill="1" applyBorder="1" applyAlignment="1">
      <alignment horizontal="center" wrapText="1"/>
    </xf>
    <xf numFmtId="0" fontId="27" fillId="2" borderId="28" xfId="0" applyFont="1" applyFill="1" applyBorder="1" applyAlignment="1">
      <alignment horizontal="center" wrapText="1"/>
    </xf>
    <xf numFmtId="0" fontId="27" fillId="2" borderId="52" xfId="0" applyFont="1" applyFill="1" applyBorder="1" applyAlignment="1">
      <alignment horizontal="center"/>
    </xf>
    <xf numFmtId="49" fontId="27" fillId="2" borderId="42" xfId="18" applyNumberFormat="1" applyFont="1" applyFill="1" applyBorder="1" applyAlignment="1">
      <alignment horizontal="center"/>
    </xf>
    <xf numFmtId="49" fontId="27" fillId="2" borderId="0" xfId="18" applyNumberFormat="1" applyFont="1" applyFill="1" applyBorder="1" applyAlignment="1">
      <alignment horizontal="center"/>
    </xf>
    <xf numFmtId="0" fontId="27" fillId="2" borderId="45" xfId="0" applyFont="1" applyFill="1" applyBorder="1" applyAlignment="1">
      <alignment horizontal="center" wrapText="1"/>
    </xf>
    <xf numFmtId="0" fontId="27" fillId="2" borderId="52" xfId="0" applyFont="1" applyFill="1" applyBorder="1" applyAlignment="1">
      <alignment horizontal="center" wrapText="1"/>
    </xf>
    <xf numFmtId="1" fontId="32" fillId="2" borderId="29" xfId="0" applyNumberFormat="1" applyFont="1" applyFill="1" applyBorder="1" applyAlignment="1">
      <alignment horizontal="center"/>
    </xf>
    <xf numFmtId="1" fontId="32" fillId="2" borderId="28" xfId="0" applyNumberFormat="1" applyFont="1" applyFill="1" applyBorder="1" applyAlignment="1">
      <alignment horizontal="center"/>
    </xf>
    <xf numFmtId="0" fontId="27" fillId="2" borderId="29" xfId="0" applyFont="1" applyFill="1" applyBorder="1" applyAlignment="1">
      <alignment horizontal="center"/>
    </xf>
    <xf numFmtId="0" fontId="27" fillId="2" borderId="28" xfId="0" applyFont="1" applyFill="1" applyBorder="1" applyAlignment="1">
      <alignment horizontal="center"/>
    </xf>
    <xf numFmtId="0" fontId="27" fillId="2" borderId="26" xfId="0" applyFont="1" applyFill="1" applyBorder="1" applyAlignment="1">
      <alignment horizontal="center"/>
    </xf>
    <xf numFmtId="0" fontId="27" fillId="2" borderId="25" xfId="0" applyFont="1" applyFill="1" applyBorder="1" applyAlignment="1">
      <alignment horizontal="center"/>
    </xf>
    <xf numFmtId="0" fontId="27" fillId="2" borderId="27" xfId="0" applyFont="1" applyFill="1" applyBorder="1" applyAlignment="1">
      <alignment horizontal="center"/>
    </xf>
    <xf numFmtId="0" fontId="27" fillId="2" borderId="19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2" borderId="50" xfId="0" applyFont="1" applyFill="1" applyBorder="1" applyAlignment="1">
      <alignment horizontal="center"/>
    </xf>
    <xf numFmtId="0" fontId="27" fillId="2" borderId="43" xfId="0" applyFont="1" applyFill="1" applyBorder="1" applyAlignment="1">
      <alignment horizontal="center" wrapText="1"/>
    </xf>
    <xf numFmtId="0" fontId="27" fillId="2" borderId="56" xfId="0" applyFont="1" applyFill="1" applyBorder="1" applyAlignment="1">
      <alignment horizontal="center"/>
    </xf>
    <xf numFmtId="0" fontId="27" fillId="2" borderId="25" xfId="0" applyFont="1" applyFill="1" applyBorder="1" applyAlignment="1">
      <alignment horizontal="center" wrapText="1"/>
    </xf>
    <xf numFmtId="0" fontId="27" fillId="2" borderId="53" xfId="0" applyFont="1" applyFill="1" applyBorder="1" applyAlignment="1">
      <alignment horizontal="center"/>
    </xf>
    <xf numFmtId="0" fontId="27" fillId="2" borderId="57" xfId="0" applyFont="1" applyFill="1" applyBorder="1" applyAlignment="1">
      <alignment horizontal="center"/>
    </xf>
    <xf numFmtId="0" fontId="27" fillId="2" borderId="54" xfId="0" applyFont="1" applyFill="1" applyBorder="1" applyAlignment="1">
      <alignment horizontal="center"/>
    </xf>
    <xf numFmtId="0" fontId="27" fillId="2" borderId="58" xfId="0" applyFont="1" applyFill="1" applyBorder="1" applyAlignment="1">
      <alignment horizontal="center"/>
    </xf>
    <xf numFmtId="0" fontId="27" fillId="2" borderId="26" xfId="0" applyFont="1" applyFill="1" applyBorder="1" applyAlignment="1">
      <alignment horizontal="center" wrapText="1"/>
    </xf>
    <xf numFmtId="0" fontId="27" fillId="2" borderId="52" xfId="0" applyFont="1" applyFill="1" applyBorder="1" applyAlignment="1">
      <alignment horizontal="center" vertical="top"/>
    </xf>
    <xf numFmtId="0" fontId="27" fillId="2" borderId="23" xfId="0" applyFont="1" applyFill="1" applyBorder="1" applyAlignment="1">
      <alignment horizontal="center" vertical="top"/>
    </xf>
    <xf numFmtId="0" fontId="27" fillId="0" borderId="0" xfId="0" applyFont="1" applyAlignment="1">
      <alignment horizontal="left"/>
    </xf>
  </cellXfs>
  <cellStyles count="1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2" xfId="21"/>
    <cellStyle name="20% - Accent1 3" xfId="22"/>
    <cellStyle name="20% - Accent2" xfId="23"/>
    <cellStyle name="20% - Accent2 2" xfId="24"/>
    <cellStyle name="20% - Accent2 3" xfId="25"/>
    <cellStyle name="20% - Accent3" xfId="26"/>
    <cellStyle name="20% - Accent3 2" xfId="27"/>
    <cellStyle name="20% - Accent3 3" xfId="28"/>
    <cellStyle name="20% - Accent4" xfId="29"/>
    <cellStyle name="20% - Accent4 2" xfId="30"/>
    <cellStyle name="20% - Accent4 3" xfId="31"/>
    <cellStyle name="20% - Accent5" xfId="32"/>
    <cellStyle name="20% - Accent5 2" xfId="33"/>
    <cellStyle name="20% - Accent5 3" xfId="34"/>
    <cellStyle name="20% - Accent6" xfId="35"/>
    <cellStyle name="20% - Accent6 2" xfId="36"/>
    <cellStyle name="20% - Accent6 3" xfId="37"/>
    <cellStyle name="2x indented GHG Textfiels" xfId="38"/>
    <cellStyle name="2x indented GHG Textfiels 2" xfId="39"/>
    <cellStyle name="2x indented GHG Textfiels 2 2" xfId="40"/>
    <cellStyle name="40% - Accent1" xfId="41"/>
    <cellStyle name="40% - Accent1 2" xfId="42"/>
    <cellStyle name="40% - Accent1 3" xfId="43"/>
    <cellStyle name="40% - Accent2" xfId="44"/>
    <cellStyle name="40% - Accent2 2" xfId="45"/>
    <cellStyle name="40% - Accent2 3" xfId="46"/>
    <cellStyle name="40% - Accent3" xfId="47"/>
    <cellStyle name="40% - Accent3 2" xfId="48"/>
    <cellStyle name="40% - Accent3 3" xfId="49"/>
    <cellStyle name="40% - Accent4" xfId="50"/>
    <cellStyle name="40% - Accent4 2" xfId="51"/>
    <cellStyle name="40% - Accent4 3" xfId="52"/>
    <cellStyle name="40% - Accent5" xfId="53"/>
    <cellStyle name="40% - Accent5 2" xfId="54"/>
    <cellStyle name="40% - Accent5 3" xfId="55"/>
    <cellStyle name="40% - Accent6" xfId="56"/>
    <cellStyle name="40% - Accent6 2" xfId="57"/>
    <cellStyle name="40% - Accent6 3" xfId="58"/>
    <cellStyle name="5x indented GHG Textfiels" xfId="59"/>
    <cellStyle name="5x indented GHG Textfiels 2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Accent1" xfId="67"/>
    <cellStyle name="Accent2" xfId="68"/>
    <cellStyle name="Accent3" xfId="69"/>
    <cellStyle name="Accent4" xfId="70"/>
    <cellStyle name="Accent5" xfId="71"/>
    <cellStyle name="Accent6" xfId="72"/>
    <cellStyle name="AggblueBoldCels" xfId="73"/>
    <cellStyle name="AggblueBoldCels 2" xfId="74"/>
    <cellStyle name="AggblueCels" xfId="75"/>
    <cellStyle name="AggblueCels 2" xfId="76"/>
    <cellStyle name="AggblueCels_1x" xfId="77"/>
    <cellStyle name="AggBoldCells" xfId="78"/>
    <cellStyle name="AggCels" xfId="79"/>
    <cellStyle name="AggGreen" xfId="80"/>
    <cellStyle name="AggGreen 2" xfId="81"/>
    <cellStyle name="AggGreen_Bbdr" xfId="82"/>
    <cellStyle name="AggGreen12" xfId="83"/>
    <cellStyle name="AggGreen12 2" xfId="84"/>
    <cellStyle name="AggOrange" xfId="85"/>
    <cellStyle name="AggOrange 2" xfId="86"/>
    <cellStyle name="AggOrange_B_border" xfId="87"/>
    <cellStyle name="AggOrange9" xfId="88"/>
    <cellStyle name="AggOrange9 2" xfId="89"/>
    <cellStyle name="AggOrangeLB_2x" xfId="90"/>
    <cellStyle name="AggOrangeLBorder" xfId="91"/>
    <cellStyle name="AggOrangeLBorder 2" xfId="92"/>
    <cellStyle name="AggOrangeRBorder" xfId="93"/>
    <cellStyle name="AggOrangeRBorder 2" xfId="94"/>
    <cellStyle name="Bad" xfId="95"/>
    <cellStyle name="Bold GHG Numbers (0.00)" xfId="96"/>
    <cellStyle name="Calculation" xfId="97"/>
    <cellStyle name="Check Cell" xfId="98"/>
    <cellStyle name="Comma 2" xfId="99"/>
    <cellStyle name="Comma 2 2" xfId="100"/>
    <cellStyle name="Constants" xfId="101"/>
    <cellStyle name="CustomCellsOrange" xfId="102"/>
    <cellStyle name="CustomizationCells" xfId="103"/>
    <cellStyle name="CustomizationGreenCells" xfId="104"/>
    <cellStyle name="DocBox_EmptyRow" xfId="105"/>
    <cellStyle name="Empty_B_border" xfId="106"/>
    <cellStyle name="Explanatory Text" xfId="107"/>
    <cellStyle name="Good" xfId="108"/>
    <cellStyle name="Heading 1" xfId="109"/>
    <cellStyle name="Heading 2" xfId="110"/>
    <cellStyle name="Heading 3" xfId="111"/>
    <cellStyle name="Heading 4" xfId="112"/>
    <cellStyle name="Headline" xfId="113"/>
    <cellStyle name="Hyperlink 2" xfId="114"/>
    <cellStyle name="Input" xfId="115"/>
    <cellStyle name="InputCells" xfId="116"/>
    <cellStyle name="InputCells12" xfId="117"/>
    <cellStyle name="InputCells12 2" xfId="118"/>
    <cellStyle name="InputCells12_BBorder" xfId="119"/>
    <cellStyle name="IntCells" xfId="120"/>
    <cellStyle name="KP_thin_border_dark_grey" xfId="121"/>
    <cellStyle name="Linked Cell" xfId="122"/>
    <cellStyle name="Neutral" xfId="123"/>
    <cellStyle name="Normal 2" xfId="124"/>
    <cellStyle name="Normal 3" xfId="125"/>
    <cellStyle name="Normal 4" xfId="126"/>
    <cellStyle name="Normal 5" xfId="127"/>
    <cellStyle name="Normal 6" xfId="128"/>
    <cellStyle name="Normal 7" xfId="129"/>
    <cellStyle name="Normal 8" xfId="130"/>
    <cellStyle name="Normal 8 2" xfId="131"/>
    <cellStyle name="Normal GHG Numbers (0.00)" xfId="132"/>
    <cellStyle name="Normal GHG Numbers (0.00) 2" xfId="133"/>
    <cellStyle name="Normal GHG Textfiels Bold" xfId="134"/>
    <cellStyle name="Normal GHG whole table" xfId="135"/>
    <cellStyle name="Normal GHG-Shade" xfId="136"/>
    <cellStyle name="Normal GHG-Shade 2" xfId="137"/>
    <cellStyle name="Normal GHG-Shade 2 2" xfId="138"/>
    <cellStyle name="Normal GHG-Shade 3" xfId="139"/>
    <cellStyle name="Normál_Munka1" xfId="140"/>
    <cellStyle name="normální_BGR" xfId="141"/>
    <cellStyle name="Note 2" xfId="142"/>
    <cellStyle name="Note 3" xfId="143"/>
    <cellStyle name="Note 4" xfId="144"/>
    <cellStyle name="NumberCellStyle" xfId="145"/>
    <cellStyle name="Output" xfId="146"/>
    <cellStyle name="Pattern" xfId="147"/>
    <cellStyle name="Percent 2" xfId="148"/>
    <cellStyle name="Percent 2 2" xfId="149"/>
    <cellStyle name="Shade" xfId="150"/>
    <cellStyle name="Shade 2" xfId="151"/>
    <cellStyle name="Shade_B_border2" xfId="152"/>
    <cellStyle name="Standard 2" xfId="153"/>
    <cellStyle name="Standard 2 2" xfId="154"/>
    <cellStyle name="Title" xfId="155"/>
    <cellStyle name="Total" xfId="156"/>
    <cellStyle name="Warning Text" xfId="157"/>
    <cellStyle name="Гиперссылка" xfId="158"/>
    <cellStyle name="Обычный_2++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75"/>
          <c:y val="0.027"/>
          <c:w val="0.80275"/>
          <c:h val="0.7855"/>
        </c:manualLayout>
      </c:layout>
      <c:ofPieChart>
        <c:ofPieType val="bar"/>
        <c:varyColors val="1"/>
        <c:ser>
          <c:idx val="0"/>
          <c:order val="0"/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06423"/>
              </a:solidFill>
            </c:spPr>
          </c:dPt>
          <c:dPt>
            <c:idx val="2"/>
            <c:spPr>
              <a:solidFill>
                <a:srgbClr val="286EB4"/>
              </a:solidFill>
            </c:spPr>
          </c:dPt>
          <c:dPt>
            <c:idx val="3"/>
            <c:spPr>
              <a:solidFill>
                <a:srgbClr val="F6A27B"/>
              </a:solidFill>
            </c:spPr>
          </c:dPt>
          <c:dPt>
            <c:idx val="4"/>
            <c:spPr>
              <a:solidFill>
                <a:schemeClr val="accent6"/>
              </a:solidFill>
            </c:spPr>
          </c:dPt>
          <c:dPt>
            <c:idx val="5"/>
            <c:spPr>
              <a:solidFill>
                <a:schemeClr val="accent5"/>
              </a:solidFill>
            </c:spPr>
          </c:dPt>
          <c:dPt>
            <c:idx val="6"/>
            <c:explosion val="8"/>
          </c:dPt>
          <c:dLbls>
            <c:dLbl>
              <c:idx val="0"/>
              <c:layout>
                <c:manualLayout>
                  <c:x val="0.15"/>
                  <c:y val="-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90.19 %</a:t>
                    </a:r>
                  </a:p>
                </c:rich>
              </c:tx>
              <c:numFmt formatCode="#\,##0.00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"/>
                  <c:y val="0.0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4.32 %</a:t>
                    </a:r>
                  </a:p>
                </c:rich>
              </c:tx>
              <c:numFmt formatCode="#\,##0.00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4"/>
                  <c:y val="-0.0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1.48 %</a:t>
                    </a:r>
                  </a:p>
                </c:rich>
              </c:tx>
              <c:numFmt formatCode="#\,##0.00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625"/>
                  <c:y val="-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0.06 %</a:t>
                    </a:r>
                  </a:p>
                </c:rich>
              </c:tx>
              <c:numFmt formatCode="#\,##0.00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3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3.67 %</a:t>
                    </a:r>
                  </a:p>
                </c:rich>
              </c:tx>
              <c:numFmt formatCode="#\,##0.00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3"/>
                  <c:y val="-0.01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0.06 %</a:t>
                    </a:r>
                  </a:p>
                </c:rich>
              </c:tx>
              <c:numFmt formatCode="#\,##0.00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186"/>
                  <c:y val="-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Agriculture  9.58 %</a:t>
                    </a:r>
                  </a:p>
                </c:rich>
              </c:tx>
              <c:numFmt formatCode="#\,##0.000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#\,##0.00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('Fig 1'!$B$9,'Fig 1'!$B$11,'Fig 1'!$B$12,'Fig 1'!$B$13,'Fig 1'!$B$14,'Fig 1'!$B$15)</c:f>
              <c:strCache/>
            </c:strRef>
          </c:cat>
          <c:val>
            <c:numRef>
              <c:f>('Fig 1'!$D$9,'Fig 1'!$D$11,'Fig 1'!$D$12,'Fig 1'!$D$13,'Fig 1'!$D$14,'Fig 1'!$D$15)</c:f>
              <c:numCache/>
            </c:numRef>
          </c:val>
        </c:ser>
        <c:gapWidth val="100"/>
        <c:splitType val="percent"/>
        <c:splitPos val="9"/>
        <c:secondPieSize val="75"/>
        <c:serLines/>
      </c:ofPieChart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0"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10'!$I$10:$I$39</c:f>
              <c:strCache/>
            </c:strRef>
          </c:cat>
          <c:val>
            <c:numRef>
              <c:f>'Fig 10'!$J$10:$J$39</c:f>
              <c:numCache/>
            </c:numRef>
          </c:val>
        </c:ser>
        <c:axId val="8807511"/>
        <c:axId val="12158736"/>
      </c:barChart>
      <c:catAx>
        <c:axId val="8807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2158736"/>
        <c:crosses val="autoZero"/>
        <c:auto val="1"/>
        <c:lblOffset val="100"/>
        <c:noMultiLvlLbl val="0"/>
      </c:catAx>
      <c:valAx>
        <c:axId val="121587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880751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"/>
          <c:y val="0.02825"/>
          <c:w val="0.71425"/>
          <c:h val="0.79525"/>
        </c:manualLayout>
      </c:layout>
      <c:areaChart>
        <c:grouping val="stacked"/>
        <c:varyColors val="0"/>
        <c:ser>
          <c:idx val="0"/>
          <c:order val="0"/>
          <c:tx>
            <c:strRef>
              <c:f>'Fig 2'!$C$6</c:f>
              <c:strCache>
                <c:ptCount val="1"/>
                <c:pt idx="0">
                  <c:v>Methane CH4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2'!$B$8:$B$33</c:f>
              <c:numCache/>
            </c:numRef>
          </c:cat>
          <c:val>
            <c:numRef>
              <c:f>'Fig 2'!$C$8:$C$33</c:f>
              <c:numCache/>
            </c:numRef>
          </c:val>
        </c:ser>
        <c:ser>
          <c:idx val="1"/>
          <c:order val="1"/>
          <c:tx>
            <c:strRef>
              <c:f>'Fig 2'!$D$6</c:f>
              <c:strCache>
                <c:ptCount val="1"/>
                <c:pt idx="0">
                  <c:v>Nitrous oxide N2O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2'!$B$8:$B$33</c:f>
              <c:numCache/>
            </c:numRef>
          </c:cat>
          <c:val>
            <c:numRef>
              <c:f>'Fig 2'!$D$8:$D$33</c:f>
              <c:numCache/>
            </c:numRef>
          </c:val>
        </c:ser>
        <c:axId val="63530759"/>
        <c:axId val="34905920"/>
      </c:areaChart>
      <c:catAx>
        <c:axId val="63530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905920"/>
        <c:crosses val="autoZero"/>
        <c:auto val="1"/>
        <c:lblOffset val="100"/>
        <c:tickLblSkip val="2"/>
        <c:noMultiLvlLbl val="0"/>
      </c:catAx>
      <c:valAx>
        <c:axId val="3490592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530759"/>
        <c:crosses val="autoZero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3'!$M$10:$M$39</c:f>
              <c:strCache/>
            </c:strRef>
          </c:cat>
          <c:val>
            <c:numRef>
              <c:f>'Fig 3'!$N$10:$N$39</c:f>
              <c:numCache/>
            </c:numRef>
          </c:val>
        </c:ser>
        <c:axId val="45717825"/>
        <c:axId val="8807242"/>
      </c:barChart>
      <c:catAx>
        <c:axId val="45717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8807242"/>
        <c:crosses val="autoZero"/>
        <c:auto val="1"/>
        <c:lblOffset val="100"/>
        <c:noMultiLvlLbl val="0"/>
      </c:catAx>
      <c:valAx>
        <c:axId val="8807242"/>
        <c:scaling>
          <c:orientation val="minMax"/>
          <c:max val="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crossAx val="45717825"/>
        <c:crosses val="autoZero"/>
        <c:crossBetween val="between"/>
        <c:dispUnits>
          <c:builtInUnit val="hundreds"/>
        </c:dispUnits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"/>
          <c:y val="0.048"/>
          <c:w val="0.903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4'!$M$10:$M$39</c:f>
              <c:strCache/>
            </c:strRef>
          </c:cat>
          <c:val>
            <c:numRef>
              <c:f>'Fig 4'!$N$10:$N$39</c:f>
              <c:numCache/>
            </c:numRef>
          </c:val>
        </c:ser>
        <c:axId val="12156315"/>
        <c:axId val="42297972"/>
      </c:barChart>
      <c:catAx>
        <c:axId val="1215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2297972"/>
        <c:crosses val="autoZero"/>
        <c:auto val="1"/>
        <c:lblOffset val="100"/>
        <c:noMultiLvlLbl val="0"/>
      </c:catAx>
      <c:valAx>
        <c:axId val="422979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crossAx val="1215631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75"/>
          <c:y val="0.02875"/>
          <c:w val="0.946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5'!$G$9:$G$38</c:f>
              <c:strCache/>
            </c:strRef>
          </c:cat>
          <c:val>
            <c:numRef>
              <c:f>'Fig 5'!$H$9:$H$38</c:f>
              <c:numCache/>
            </c:numRef>
          </c:val>
        </c:ser>
        <c:axId val="45137429"/>
        <c:axId val="3583678"/>
      </c:barChart>
      <c:catAx>
        <c:axId val="45137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583678"/>
        <c:crosses val="autoZero"/>
        <c:auto val="1"/>
        <c:lblOffset val="100"/>
        <c:noMultiLvlLbl val="0"/>
      </c:catAx>
      <c:valAx>
        <c:axId val="3583678"/>
        <c:scaling>
          <c:orientation val="minMax"/>
          <c:max val="0.30000000000000004"/>
          <c:min val="-0.7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137429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"/>
          <c:y val="0.029"/>
          <c:w val="0.909"/>
          <c:h val="0.8312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'Fig 6 '!$B$11</c:f>
              <c:strCache>
                <c:ptCount val="1"/>
                <c:pt idx="0">
                  <c:v>Poultry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 6 '!$C$7:$AB$7</c:f>
              <c:numCache/>
            </c:numRef>
          </c:xVal>
          <c:yVal>
            <c:numRef>
              <c:f>'Fig 6 '!$C$11:$AB$11</c:f>
              <c:numCache/>
            </c:numRef>
          </c:yVal>
          <c:smooth val="1"/>
        </c:ser>
        <c:ser>
          <c:idx val="2"/>
          <c:order val="1"/>
          <c:tx>
            <c:strRef>
              <c:f>'Fig 6 '!$B$10</c:f>
              <c:strCache>
                <c:ptCount val="1"/>
                <c:pt idx="0">
                  <c:v>Pigs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 6 '!$C$7:$AB$7</c:f>
              <c:numCache/>
            </c:numRef>
          </c:xVal>
          <c:yVal>
            <c:numRef>
              <c:f>'Fig 6 '!$C$10:$AB$10</c:f>
              <c:numCache/>
            </c:numRef>
          </c:yVal>
          <c:smooth val="1"/>
        </c:ser>
        <c:ser>
          <c:idx val="0"/>
          <c:order val="2"/>
          <c:tx>
            <c:strRef>
              <c:f>'Fig 6 '!$B$8</c:f>
              <c:strCache>
                <c:ptCount val="1"/>
                <c:pt idx="0">
                  <c:v>Cattle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 6 '!$C$7:$AB$7</c:f>
              <c:numCache/>
            </c:numRef>
          </c:xVal>
          <c:yVal>
            <c:numRef>
              <c:f>'Fig 6 '!$C$8:$AB$8</c:f>
              <c:numCache/>
            </c:numRef>
          </c:yVal>
          <c:smooth val="1"/>
        </c:ser>
        <c:ser>
          <c:idx val="1"/>
          <c:order val="3"/>
          <c:tx>
            <c:strRef>
              <c:f>'Fig 6 '!$B$9</c:f>
              <c:strCache>
                <c:ptCount val="1"/>
                <c:pt idx="0">
                  <c:v>Sheep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 6 '!$C$7:$AB$7</c:f>
              <c:numCache/>
            </c:numRef>
          </c:xVal>
          <c:yVal>
            <c:numRef>
              <c:f>'Fig 6 '!$C$9:$AB$9</c:f>
              <c:numCache/>
            </c:numRef>
          </c:yVal>
          <c:smooth val="1"/>
        </c:ser>
        <c:axId val="32253103"/>
        <c:axId val="21842472"/>
      </c:scatterChart>
      <c:valAx>
        <c:axId val="32253103"/>
        <c:scaling>
          <c:orientation val="minMax"/>
          <c:max val="2015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842472"/>
        <c:crosses val="autoZero"/>
        <c:crossBetween val="midCat"/>
        <c:dispUnits/>
      </c:valAx>
      <c:valAx>
        <c:axId val="21842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253103"/>
        <c:crosses val="autoZero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7'!$B$9:$B$38</c:f>
              <c:strCache/>
            </c:strRef>
          </c:cat>
          <c:val>
            <c:numRef>
              <c:f>'Fig 7'!$E$9:$E$38</c:f>
              <c:numCache/>
            </c:numRef>
          </c:val>
        </c:ser>
        <c:axId val="62364521"/>
        <c:axId val="24409778"/>
      </c:barChart>
      <c:catAx>
        <c:axId val="62364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4409778"/>
        <c:crosses val="autoZero"/>
        <c:auto val="1"/>
        <c:lblOffset val="100"/>
        <c:noMultiLvlLbl val="0"/>
      </c:catAx>
      <c:valAx>
        <c:axId val="24409778"/>
        <c:scaling>
          <c:orientation val="minMax"/>
          <c:max val="0.1"/>
          <c:min val="-0.7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crossAx val="62364521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8 '!$I$8</c:f>
              <c:strCache>
                <c:ptCount val="1"/>
                <c:pt idx="0">
                  <c:v>Enteric fermentation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'!$H$10:$H$39</c:f>
              <c:strCache/>
            </c:strRef>
          </c:cat>
          <c:val>
            <c:numRef>
              <c:f>'Fig 8 '!$I$10:$I$39</c:f>
              <c:numCache/>
            </c:numRef>
          </c:val>
        </c:ser>
        <c:ser>
          <c:idx val="1"/>
          <c:order val="1"/>
          <c:tx>
            <c:strRef>
              <c:f>'Fig 8 '!$J$8</c:f>
              <c:strCache>
                <c:ptCount val="1"/>
                <c:pt idx="0">
                  <c:v>Manure management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'!$H$10:$H$39</c:f>
              <c:strCache/>
            </c:strRef>
          </c:cat>
          <c:val>
            <c:numRef>
              <c:f>'Fig 8 '!$J$10:$J$39</c:f>
              <c:numCache/>
            </c:numRef>
          </c:val>
        </c:ser>
        <c:axId val="18361411"/>
        <c:axId val="31034972"/>
      </c:barChart>
      <c:catAx>
        <c:axId val="183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1034972"/>
        <c:crosses val="autoZero"/>
        <c:auto val="1"/>
        <c:lblOffset val="100"/>
        <c:noMultiLvlLbl val="0"/>
      </c:catAx>
      <c:valAx>
        <c:axId val="31034972"/>
        <c:scaling>
          <c:orientation val="minMax"/>
          <c:max val="5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18361411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25"/>
          <c:y val="0.02725"/>
          <c:w val="0.91025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 '!$I$7</c:f>
              <c:strCache>
                <c:ptCount val="1"/>
                <c:pt idx="0">
                  <c:v>Agricultural soil management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'!$H$9:$H$38</c:f>
              <c:strCache/>
            </c:strRef>
          </c:cat>
          <c:val>
            <c:numRef>
              <c:f>'Fig 9 '!$I$9:$I$38</c:f>
              <c:numCache/>
            </c:numRef>
          </c:val>
        </c:ser>
        <c:ser>
          <c:idx val="1"/>
          <c:order val="1"/>
          <c:tx>
            <c:strRef>
              <c:f>'Fig 9 '!$J$7</c:f>
              <c:strCache>
                <c:ptCount val="1"/>
                <c:pt idx="0">
                  <c:v>Manure management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'!$H$9:$H$38</c:f>
              <c:strCache/>
            </c:strRef>
          </c:cat>
          <c:val>
            <c:numRef>
              <c:f>'Fig 9 '!$J$9:$J$38</c:f>
              <c:numCache/>
            </c:numRef>
          </c:val>
        </c:ser>
        <c:axId val="10879293"/>
        <c:axId val="30804774"/>
      </c:barChart>
      <c:catAx>
        <c:axId val="1087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0804774"/>
        <c:crosses val="autoZero"/>
        <c:auto val="1"/>
        <c:lblOffset val="100"/>
        <c:noMultiLvlLbl val="0"/>
      </c:catAx>
      <c:valAx>
        <c:axId val="30804774"/>
        <c:scaling>
          <c:orientation val="minMax"/>
          <c:max val="6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10879293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25</xdr:row>
      <xdr:rowOff>76200</xdr:rowOff>
    </xdr:from>
    <xdr:to>
      <xdr:col>12</xdr:col>
      <xdr:colOff>47625</xdr:colOff>
      <xdr:row>62</xdr:row>
      <xdr:rowOff>95250</xdr:rowOff>
    </xdr:to>
    <xdr:graphicFrame macro="">
      <xdr:nvGraphicFramePr>
        <xdr:cNvPr id="4143" name="Chart 5"/>
        <xdr:cNvGraphicFramePr/>
      </xdr:nvGraphicFramePr>
      <xdr:xfrm>
        <a:off x="647700" y="5695950"/>
        <a:ext cx="76200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3</xdr:row>
      <xdr:rowOff>114300</xdr:rowOff>
    </xdr:from>
    <xdr:to>
      <xdr:col>23</xdr:col>
      <xdr:colOff>47625</xdr:colOff>
      <xdr:row>37</xdr:row>
      <xdr:rowOff>123825</xdr:rowOff>
    </xdr:to>
    <xdr:graphicFrame macro="">
      <xdr:nvGraphicFramePr>
        <xdr:cNvPr id="165946" name="Chart 3"/>
        <xdr:cNvGraphicFramePr/>
      </xdr:nvGraphicFramePr>
      <xdr:xfrm>
        <a:off x="11696700" y="552450"/>
        <a:ext cx="77343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6</xdr:row>
      <xdr:rowOff>38100</xdr:rowOff>
    </xdr:from>
    <xdr:to>
      <xdr:col>13</xdr:col>
      <xdr:colOff>209550</xdr:colOff>
      <xdr:row>7</xdr:row>
      <xdr:rowOff>133350</xdr:rowOff>
    </xdr:to>
    <xdr:sp macro="" textlink="">
      <xdr:nvSpPr>
        <xdr:cNvPr id="7" name="TextBox 6"/>
        <xdr:cNvSpPr txBox="1"/>
      </xdr:nvSpPr>
      <xdr:spPr>
        <a:xfrm>
          <a:off x="12449175" y="904875"/>
          <a:ext cx="657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1"/>
              </a:solidFill>
            </a:rPr>
            <a:t>163 438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476250</xdr:colOff>
      <xdr:row>6</xdr:row>
      <xdr:rowOff>180975</xdr:rowOff>
    </xdr:from>
    <xdr:to>
      <xdr:col>23</xdr:col>
      <xdr:colOff>171450</xdr:colOff>
      <xdr:row>27</xdr:row>
      <xdr:rowOff>47625</xdr:rowOff>
    </xdr:to>
    <xdr:graphicFrame macro="">
      <xdr:nvGraphicFramePr>
        <xdr:cNvPr id="10283" name="Chart 4"/>
        <xdr:cNvGraphicFramePr/>
      </xdr:nvGraphicFramePr>
      <xdr:xfrm>
        <a:off x="8772525" y="1219200"/>
        <a:ext cx="76200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38</xdr:row>
      <xdr:rowOff>47625</xdr:rowOff>
    </xdr:from>
    <xdr:to>
      <xdr:col>11</xdr:col>
      <xdr:colOff>504825</xdr:colOff>
      <xdr:row>67</xdr:row>
      <xdr:rowOff>104775</xdr:rowOff>
    </xdr:to>
    <xdr:graphicFrame macro="">
      <xdr:nvGraphicFramePr>
        <xdr:cNvPr id="1067" name="Chart 1"/>
        <xdr:cNvGraphicFramePr/>
      </xdr:nvGraphicFramePr>
      <xdr:xfrm>
        <a:off x="238125" y="7200900"/>
        <a:ext cx="76200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561975</xdr:colOff>
      <xdr:row>6</xdr:row>
      <xdr:rowOff>123825</xdr:rowOff>
    </xdr:from>
    <xdr:to>
      <xdr:col>28</xdr:col>
      <xdr:colOff>257175</xdr:colOff>
      <xdr:row>28</xdr:row>
      <xdr:rowOff>133350</xdr:rowOff>
    </xdr:to>
    <xdr:graphicFrame macro="">
      <xdr:nvGraphicFramePr>
        <xdr:cNvPr id="7211" name="Chart 2"/>
        <xdr:cNvGraphicFramePr/>
      </xdr:nvGraphicFramePr>
      <xdr:xfrm>
        <a:off x="13344525" y="1209675"/>
        <a:ext cx="7620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400050</xdr:colOff>
      <xdr:row>7</xdr:row>
      <xdr:rowOff>104775</xdr:rowOff>
    </xdr:from>
    <xdr:to>
      <xdr:col>28</xdr:col>
      <xdr:colOff>95250</xdr:colOff>
      <xdr:row>29</xdr:row>
      <xdr:rowOff>114300</xdr:rowOff>
    </xdr:to>
    <xdr:graphicFrame macro="">
      <xdr:nvGraphicFramePr>
        <xdr:cNvPr id="9259" name="Chart 1"/>
        <xdr:cNvGraphicFramePr/>
      </xdr:nvGraphicFramePr>
      <xdr:xfrm>
        <a:off x="12954000" y="1400175"/>
        <a:ext cx="7620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6</xdr:row>
      <xdr:rowOff>114300</xdr:rowOff>
    </xdr:from>
    <xdr:to>
      <xdr:col>22</xdr:col>
      <xdr:colOff>95250</xdr:colOff>
      <xdr:row>28</xdr:row>
      <xdr:rowOff>76200</xdr:rowOff>
    </xdr:to>
    <xdr:graphicFrame macro="">
      <xdr:nvGraphicFramePr>
        <xdr:cNvPr id="3115" name="Chart 1"/>
        <xdr:cNvGraphicFramePr/>
      </xdr:nvGraphicFramePr>
      <xdr:xfrm>
        <a:off x="7762875" y="1343025"/>
        <a:ext cx="76200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20</xdr:row>
      <xdr:rowOff>133350</xdr:rowOff>
    </xdr:from>
    <xdr:to>
      <xdr:col>21</xdr:col>
      <xdr:colOff>152400</xdr:colOff>
      <xdr:row>56</xdr:row>
      <xdr:rowOff>28575</xdr:rowOff>
    </xdr:to>
    <xdr:graphicFrame macro="">
      <xdr:nvGraphicFramePr>
        <xdr:cNvPr id="2091" name="Chart 3"/>
        <xdr:cNvGraphicFramePr/>
      </xdr:nvGraphicFramePr>
      <xdr:xfrm>
        <a:off x="1638300" y="4010025"/>
        <a:ext cx="7620000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8</xdr:row>
      <xdr:rowOff>0</xdr:rowOff>
    </xdr:from>
    <xdr:to>
      <xdr:col>18</xdr:col>
      <xdr:colOff>438150</xdr:colOff>
      <xdr:row>30</xdr:row>
      <xdr:rowOff>142875</xdr:rowOff>
    </xdr:to>
    <xdr:graphicFrame macro="">
      <xdr:nvGraphicFramePr>
        <xdr:cNvPr id="5163" name="Chart 1"/>
        <xdr:cNvGraphicFramePr/>
      </xdr:nvGraphicFramePr>
      <xdr:xfrm>
        <a:off x="5200650" y="1466850"/>
        <a:ext cx="76200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5</xdr:row>
      <xdr:rowOff>142875</xdr:rowOff>
    </xdr:from>
    <xdr:to>
      <xdr:col>23</xdr:col>
      <xdr:colOff>47625</xdr:colOff>
      <xdr:row>36</xdr:row>
      <xdr:rowOff>123825</xdr:rowOff>
    </xdr:to>
    <xdr:grpSp>
      <xdr:nvGrpSpPr>
        <xdr:cNvPr id="89213" name="Group 3"/>
        <xdr:cNvGrpSpPr>
          <a:grpSpLocks/>
        </xdr:cNvGrpSpPr>
      </xdr:nvGrpSpPr>
      <xdr:grpSpPr bwMode="auto">
        <a:xfrm>
          <a:off x="10782300" y="1009650"/>
          <a:ext cx="7686675" cy="5734050"/>
          <a:chOff x="10467975" y="1000125"/>
          <a:chExt cx="7620958" cy="4263210"/>
        </a:xfrm>
      </xdr:grpSpPr>
      <xdr:graphicFrame macro="">
        <xdr:nvGraphicFramePr>
          <xdr:cNvPr id="89214" name="Chart 2"/>
          <xdr:cNvGraphicFramePr/>
        </xdr:nvGraphicFramePr>
        <xdr:xfrm>
          <a:off x="10467975" y="1000125"/>
          <a:ext cx="7620958" cy="426321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2" name="TextBox 1"/>
          <xdr:cNvSpPr txBox="1"/>
        </xdr:nvSpPr>
        <xdr:spPr>
          <a:xfrm>
            <a:off x="11247218" y="1132285"/>
            <a:ext cx="504888" cy="193976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000">
                <a:solidFill>
                  <a:srgbClr val="579339"/>
                </a:solidFill>
              </a:rPr>
              <a:t>192 227</a:t>
            </a:r>
          </a:p>
        </xdr:txBody>
      </xdr:sp>
      <xdr:sp macro="" textlink="">
        <xdr:nvSpPr>
          <xdr:cNvPr id="3" name="TextBox 2"/>
          <xdr:cNvSpPr txBox="1"/>
        </xdr:nvSpPr>
        <xdr:spPr>
          <a:xfrm>
            <a:off x="11296754" y="1245260"/>
            <a:ext cx="619203" cy="227016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GB" sz="1000">
                <a:solidFill>
                  <a:srgbClr val="F06423"/>
                </a:solidFill>
              </a:rPr>
              <a:t>44 848</a:t>
            </a:r>
          </a:p>
        </xdr:txBody>
      </xdr:sp>
    </xdr:grpSp>
    <xdr:clientData/>
  </xdr:twoCellAnchor>
  <xdr:twoCellAnchor>
    <xdr:from>
      <xdr:col>12</xdr:col>
      <xdr:colOff>57150</xdr:colOff>
      <xdr:row>8</xdr:row>
      <xdr:rowOff>19050</xdr:rowOff>
    </xdr:from>
    <xdr:to>
      <xdr:col>12</xdr:col>
      <xdr:colOff>219075</xdr:colOff>
      <xdr:row>8</xdr:row>
      <xdr:rowOff>123825</xdr:rowOff>
    </xdr:to>
    <xdr:cxnSp macro="">
      <xdr:nvCxnSpPr>
        <xdr:cNvPr id="5" name="Straight Connector 4"/>
        <xdr:cNvCxnSpPr/>
      </xdr:nvCxnSpPr>
      <xdr:spPr>
        <a:xfrm flipV="1">
          <a:off x="11344275" y="1352550"/>
          <a:ext cx="161925" cy="10477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66675</xdr:colOff>
      <xdr:row>7</xdr:row>
      <xdr:rowOff>104775</xdr:rowOff>
    </xdr:from>
    <xdr:to>
      <xdr:col>12</xdr:col>
      <xdr:colOff>228600</xdr:colOff>
      <xdr:row>8</xdr:row>
      <xdr:rowOff>66675</xdr:rowOff>
    </xdr:to>
    <xdr:cxnSp macro="">
      <xdr:nvCxnSpPr>
        <xdr:cNvPr id="8" name="Straight Connector 7"/>
        <xdr:cNvCxnSpPr/>
      </xdr:nvCxnSpPr>
      <xdr:spPr>
        <a:xfrm flipV="1">
          <a:off x="11353800" y="1295400"/>
          <a:ext cx="161925" cy="10477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0.085</cdr:y>
    </cdr:from>
    <cdr:to>
      <cdr:x>0.09025</cdr:x>
      <cdr:y>0.1035</cdr:y>
    </cdr:to>
    <cdr:cxnSp macro="">
      <cdr:nvCxnSpPr>
        <cdr:cNvPr id="3" name="Straight Connector 2"/>
        <cdr:cNvCxnSpPr/>
      </cdr:nvCxnSpPr>
      <cdr:spPr>
        <a:xfrm flipV="1">
          <a:off x="561975" y="523875"/>
          <a:ext cx="133350" cy="11430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0.07075</cdr:x>
      <cdr:y>0.0745</cdr:y>
    </cdr:from>
    <cdr:to>
      <cdr:x>0.08825</cdr:x>
      <cdr:y>0.093</cdr:y>
    </cdr:to>
    <cdr:cxnSp macro="">
      <cdr:nvCxnSpPr>
        <cdr:cNvPr id="4" name="Straight Connector 3"/>
        <cdr:cNvCxnSpPr/>
      </cdr:nvCxnSpPr>
      <cdr:spPr>
        <a:xfrm flipV="1">
          <a:off x="542925" y="457200"/>
          <a:ext cx="133350" cy="11430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57"/>
  <sheetViews>
    <sheetView showGridLines="0" workbookViewId="0" topLeftCell="A1"/>
  </sheetViews>
  <sheetFormatPr defaultColWidth="9.140625" defaultRowHeight="15"/>
  <cols>
    <col min="1" max="1" width="9.140625" style="2" customWidth="1"/>
    <col min="2" max="2" width="20.421875" style="2" customWidth="1"/>
    <col min="3" max="3" width="10.7109375" style="2" customWidth="1"/>
    <col min="4" max="4" width="9.8515625" style="2" customWidth="1"/>
    <col min="5" max="16384" width="9.140625" style="2" customWidth="1"/>
  </cols>
  <sheetData>
    <row r="3" ht="15">
      <c r="B3" s="1" t="s">
        <v>142</v>
      </c>
    </row>
    <row r="6" spans="2:8" ht="13.5">
      <c r="B6" s="68"/>
      <c r="C6" s="181" t="s">
        <v>4</v>
      </c>
      <c r="D6" s="185"/>
      <c r="H6" s="2" t="s">
        <v>136</v>
      </c>
    </row>
    <row r="7" spans="2:4" ht="36">
      <c r="B7" s="69"/>
      <c r="C7" s="70" t="s">
        <v>50</v>
      </c>
      <c r="D7" s="29" t="s">
        <v>5</v>
      </c>
    </row>
    <row r="8" spans="2:4" ht="36">
      <c r="B8" s="71" t="s">
        <v>75</v>
      </c>
      <c r="C8" s="44">
        <v>4451812.564429539</v>
      </c>
      <c r="D8" s="72">
        <v>100</v>
      </c>
    </row>
    <row r="9" spans="2:4" ht="24">
      <c r="B9" s="73" t="s">
        <v>2</v>
      </c>
      <c r="C9" s="7">
        <v>4015064.2498062975</v>
      </c>
      <c r="D9" s="74">
        <f>C9/C8*100</f>
        <v>90.18942715349456</v>
      </c>
    </row>
    <row r="10" spans="2:4" ht="15">
      <c r="B10" s="9" t="s">
        <v>3</v>
      </c>
      <c r="C10" s="10">
        <v>426473</v>
      </c>
      <c r="D10" s="75">
        <f>C10/C8*100</f>
        <v>9.579760913735791</v>
      </c>
    </row>
    <row r="11" spans="2:4" ht="15">
      <c r="B11" s="9" t="s">
        <v>34</v>
      </c>
      <c r="C11" s="10">
        <v>192226.85222419302</v>
      </c>
      <c r="D11" s="76">
        <f>C11/C8*100</f>
        <v>4.317945767980131</v>
      </c>
    </row>
    <row r="12" spans="2:4" ht="15">
      <c r="B12" s="9" t="s">
        <v>35</v>
      </c>
      <c r="C12" s="10">
        <v>65702.0615564419</v>
      </c>
      <c r="D12" s="77">
        <f>C12/C8*100</f>
        <v>1.475849681574836</v>
      </c>
    </row>
    <row r="13" spans="2:4" ht="15">
      <c r="B13" s="9" t="s">
        <v>87</v>
      </c>
      <c r="C13" s="10">
        <v>2612.21764752944</v>
      </c>
      <c r="D13" s="77">
        <f>C13/C8*100</f>
        <v>0.05867761972732948</v>
      </c>
    </row>
    <row r="14" spans="2:4" ht="15">
      <c r="B14" s="59" t="s">
        <v>88</v>
      </c>
      <c r="C14" s="60">
        <v>163437.72047492498</v>
      </c>
      <c r="D14" s="77">
        <f>C14/C8*100</f>
        <v>3.6712623927792896</v>
      </c>
    </row>
    <row r="15" spans="2:4" ht="36">
      <c r="B15" s="78" t="s">
        <v>89</v>
      </c>
      <c r="C15" s="13">
        <v>2494</v>
      </c>
      <c r="D15" s="79">
        <f>C15/C8*100</f>
        <v>0.056022125008751</v>
      </c>
    </row>
    <row r="18" ht="15">
      <c r="B18" s="2" t="s">
        <v>0</v>
      </c>
    </row>
    <row r="19" ht="15">
      <c r="B19" s="2" t="s">
        <v>1</v>
      </c>
    </row>
    <row r="20" spans="2:6" ht="15">
      <c r="B20" s="17"/>
      <c r="C20" s="17" t="s">
        <v>76</v>
      </c>
      <c r="D20" s="17"/>
      <c r="E20" s="17"/>
      <c r="F20" s="17"/>
    </row>
    <row r="22" ht="15">
      <c r="B22" s="2" t="s">
        <v>71</v>
      </c>
    </row>
    <row r="26" ht="15">
      <c r="S26" s="2" t="s">
        <v>137</v>
      </c>
    </row>
    <row r="57" ht="15">
      <c r="B57" s="2" t="s">
        <v>53</v>
      </c>
    </row>
  </sheetData>
  <mergeCells count="1">
    <mergeCell ref="C6:D6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47"/>
  <sheetViews>
    <sheetView showGridLines="0" workbookViewId="0" topLeftCell="A1"/>
  </sheetViews>
  <sheetFormatPr defaultColWidth="9.140625" defaultRowHeight="15"/>
  <cols>
    <col min="1" max="1" width="9.140625" style="2" customWidth="1"/>
    <col min="2" max="2" width="6.7109375" style="2" customWidth="1"/>
    <col min="3" max="3" width="25.8515625" style="2" customWidth="1"/>
    <col min="4" max="4" width="8.28125" style="2" customWidth="1"/>
    <col min="5" max="5" width="26.8515625" style="2" customWidth="1"/>
    <col min="6" max="6" width="8.57421875" style="2" customWidth="1"/>
    <col min="7" max="7" width="12.7109375" style="2" customWidth="1"/>
    <col min="8" max="8" width="15.00390625" style="2" customWidth="1"/>
    <col min="9" max="9" width="24.7109375" style="2" customWidth="1"/>
    <col min="10" max="10" width="21.140625" style="2" customWidth="1"/>
    <col min="11" max="11" width="16.140625" style="2" customWidth="1"/>
    <col min="12" max="22" width="9.140625" style="2" customWidth="1"/>
    <col min="23" max="23" width="15.00390625" style="2" customWidth="1"/>
    <col min="24" max="16384" width="9.140625" style="2" customWidth="1"/>
  </cols>
  <sheetData>
    <row r="2" ht="11.25" customHeight="1"/>
    <row r="3" ht="11.25" customHeight="1">
      <c r="B3" s="127" t="s">
        <v>141</v>
      </c>
    </row>
    <row r="4" ht="11.25" customHeight="1"/>
    <row r="5" ht="11.25" customHeight="1"/>
    <row r="6" spans="2:10" ht="11.25" customHeight="1">
      <c r="B6" s="185"/>
      <c r="C6" s="181" t="s">
        <v>48</v>
      </c>
      <c r="D6" s="182"/>
      <c r="E6" s="182"/>
      <c r="F6" s="182"/>
      <c r="H6" s="185"/>
      <c r="I6" s="181" t="s">
        <v>48</v>
      </c>
      <c r="J6" s="182"/>
    </row>
    <row r="7" spans="2:10" ht="11.25" customHeight="1">
      <c r="B7" s="186"/>
      <c r="C7" s="198" t="s">
        <v>47</v>
      </c>
      <c r="D7" s="205"/>
      <c r="E7" s="200" t="s">
        <v>35</v>
      </c>
      <c r="F7" s="199"/>
      <c r="G7" s="103"/>
      <c r="H7" s="186"/>
      <c r="I7" s="170" t="s">
        <v>47</v>
      </c>
      <c r="J7" s="172" t="s">
        <v>35</v>
      </c>
    </row>
    <row r="8" spans="2:10" ht="11.25" customHeight="1">
      <c r="B8" s="201"/>
      <c r="C8" s="128" t="s">
        <v>50</v>
      </c>
      <c r="D8" s="41" t="s">
        <v>5</v>
      </c>
      <c r="E8" s="129" t="s">
        <v>50</v>
      </c>
      <c r="F8" s="41" t="s">
        <v>5</v>
      </c>
      <c r="H8" s="201"/>
      <c r="I8" s="196" t="s">
        <v>50</v>
      </c>
      <c r="J8" s="197"/>
    </row>
    <row r="9" spans="2:15" ht="15">
      <c r="B9" s="43" t="s">
        <v>66</v>
      </c>
      <c r="C9" s="44">
        <v>163437.72047492498</v>
      </c>
      <c r="D9" s="130">
        <v>100</v>
      </c>
      <c r="E9" s="45">
        <v>20854.3980882861</v>
      </c>
      <c r="F9" s="130">
        <v>100</v>
      </c>
      <c r="H9" s="43" t="s">
        <v>66</v>
      </c>
      <c r="I9" s="44">
        <v>163437.72047492498</v>
      </c>
      <c r="J9" s="45">
        <v>20854.3980882861</v>
      </c>
      <c r="K9" s="35"/>
      <c r="L9" s="35"/>
      <c r="M9" s="35"/>
      <c r="N9" s="35"/>
      <c r="O9" s="35"/>
    </row>
    <row r="10" spans="2:15" ht="15">
      <c r="B10" s="6" t="s">
        <v>21</v>
      </c>
      <c r="C10" s="7">
        <v>2050.3492047866</v>
      </c>
      <c r="D10" s="131">
        <f aca="true" t="shared" si="0" ref="D10:D37">+C10/$C$9*100</f>
        <v>1.2545140735128948</v>
      </c>
      <c r="E10" s="8">
        <v>438.7831289357</v>
      </c>
      <c r="F10" s="131">
        <f aca="true" t="shared" si="1" ref="F10:F37">+E10/$E$9*100</f>
        <v>2.1040316151927883</v>
      </c>
      <c r="H10" s="150"/>
      <c r="I10" s="151"/>
      <c r="J10" s="152"/>
      <c r="K10" s="35"/>
      <c r="L10" s="35"/>
      <c r="M10" s="35"/>
      <c r="N10" s="35"/>
      <c r="O10" s="35"/>
    </row>
    <row r="11" spans="2:15" ht="15">
      <c r="B11" s="9" t="s">
        <v>19</v>
      </c>
      <c r="C11" s="10">
        <v>3276.55251679669</v>
      </c>
      <c r="D11" s="131">
        <f t="shared" si="0"/>
        <v>2.004771302044308</v>
      </c>
      <c r="E11" s="11">
        <v>736.306216836203</v>
      </c>
      <c r="F11" s="131">
        <f t="shared" si="1"/>
        <v>3.53069992103865</v>
      </c>
      <c r="H11" s="6" t="s">
        <v>114</v>
      </c>
      <c r="I11" s="10">
        <v>33563.8382501184</v>
      </c>
      <c r="J11" s="11">
        <v>1858.69606513888</v>
      </c>
      <c r="K11" s="35"/>
      <c r="L11" s="35"/>
      <c r="M11" s="35"/>
      <c r="N11" s="35"/>
      <c r="O11" s="35"/>
    </row>
    <row r="12" spans="2:15" ht="15">
      <c r="B12" s="9" t="s">
        <v>6</v>
      </c>
      <c r="C12" s="10">
        <v>3600.88525490453</v>
      </c>
      <c r="D12" s="131">
        <f t="shared" si="0"/>
        <v>2.2032155394978035</v>
      </c>
      <c r="E12" s="11">
        <v>477.57339498294</v>
      </c>
      <c r="F12" s="131">
        <f t="shared" si="1"/>
        <v>2.2900368208238655</v>
      </c>
      <c r="H12" s="9" t="s">
        <v>109</v>
      </c>
      <c r="I12" s="10">
        <v>27527.082351859997</v>
      </c>
      <c r="J12" s="11">
        <v>3833.40911306</v>
      </c>
      <c r="K12" s="35"/>
      <c r="L12" s="35"/>
      <c r="M12" s="35"/>
      <c r="N12" s="35"/>
      <c r="O12" s="35"/>
    </row>
    <row r="13" spans="2:15" ht="15">
      <c r="B13" s="9" t="s">
        <v>29</v>
      </c>
      <c r="C13" s="10">
        <v>132.40437999999997</v>
      </c>
      <c r="D13" s="131">
        <f t="shared" si="0"/>
        <v>0.0810121308687206</v>
      </c>
      <c r="E13" s="11">
        <v>64.3829</v>
      </c>
      <c r="F13" s="131">
        <f t="shared" si="1"/>
        <v>0.308725764835974</v>
      </c>
      <c r="H13" s="9" t="s">
        <v>131</v>
      </c>
      <c r="I13" s="10">
        <v>14366.1642347259</v>
      </c>
      <c r="J13" s="11">
        <v>1469.2097988313199</v>
      </c>
      <c r="K13" s="35"/>
      <c r="L13" s="35"/>
      <c r="M13" s="35"/>
      <c r="N13" s="35"/>
      <c r="O13" s="35"/>
    </row>
    <row r="14" spans="2:15" ht="15">
      <c r="B14" s="9" t="s">
        <v>11</v>
      </c>
      <c r="C14" s="10">
        <v>3457.7607597920996</v>
      </c>
      <c r="D14" s="131">
        <f t="shared" si="0"/>
        <v>2.115644264827224</v>
      </c>
      <c r="E14" s="11">
        <v>1007.8144480318101</v>
      </c>
      <c r="F14" s="131">
        <f t="shared" si="1"/>
        <v>4.832623045581444</v>
      </c>
      <c r="H14" s="9" t="s">
        <v>125</v>
      </c>
      <c r="I14" s="10">
        <v>12718.464561414</v>
      </c>
      <c r="J14" s="11">
        <v>2087.61865391532</v>
      </c>
      <c r="K14" s="35"/>
      <c r="L14" s="35"/>
      <c r="M14" s="35"/>
      <c r="N14" s="35"/>
      <c r="O14" s="35"/>
    </row>
    <row r="15" spans="2:15" ht="15">
      <c r="B15" s="9" t="s">
        <v>17</v>
      </c>
      <c r="C15" s="10">
        <v>27527.082351859997</v>
      </c>
      <c r="D15" s="131">
        <f t="shared" si="0"/>
        <v>16.842551567576024</v>
      </c>
      <c r="E15" s="11">
        <v>3833.40911306</v>
      </c>
      <c r="F15" s="131">
        <f t="shared" si="1"/>
        <v>18.38177777575476</v>
      </c>
      <c r="H15" s="9" t="s">
        <v>113</v>
      </c>
      <c r="I15" s="10">
        <v>10309.349842747899</v>
      </c>
      <c r="J15" s="11">
        <v>1781.69377785077</v>
      </c>
      <c r="K15" s="35"/>
      <c r="L15" s="35"/>
      <c r="M15" s="35"/>
      <c r="N15" s="35"/>
      <c r="O15" s="35"/>
    </row>
    <row r="16" spans="2:15" ht="15">
      <c r="B16" s="9" t="s">
        <v>16</v>
      </c>
      <c r="C16" s="10">
        <v>3863.92416403267</v>
      </c>
      <c r="D16" s="131">
        <f t="shared" si="0"/>
        <v>2.3641569111492124</v>
      </c>
      <c r="E16" s="11">
        <v>732.022474398755</v>
      </c>
      <c r="F16" s="131">
        <f t="shared" si="1"/>
        <v>3.510158726709698</v>
      </c>
      <c r="H16" s="9" t="s">
        <v>116</v>
      </c>
      <c r="I16" s="10">
        <v>8960.041190444119</v>
      </c>
      <c r="J16" s="11">
        <v>2109.47920549254</v>
      </c>
      <c r="K16" s="35"/>
      <c r="L16" s="35"/>
      <c r="M16" s="35"/>
      <c r="N16" s="35"/>
      <c r="O16" s="35"/>
    </row>
    <row r="17" spans="2:15" ht="15">
      <c r="B17" s="9" t="s">
        <v>7</v>
      </c>
      <c r="C17" s="10">
        <v>646.1188387960119</v>
      </c>
      <c r="D17" s="131">
        <f t="shared" si="0"/>
        <v>0.3953303049739617</v>
      </c>
      <c r="E17" s="11">
        <v>61.761994296009696</v>
      </c>
      <c r="F17" s="131">
        <f t="shared" si="1"/>
        <v>0.2961581247012896</v>
      </c>
      <c r="H17" s="9" t="s">
        <v>111</v>
      </c>
      <c r="I17" s="10">
        <v>6079.52143638148</v>
      </c>
      <c r="J17" s="11">
        <v>505.73005970212404</v>
      </c>
      <c r="K17" s="35"/>
      <c r="L17" s="35"/>
      <c r="M17" s="35"/>
      <c r="N17" s="35"/>
      <c r="O17" s="35"/>
    </row>
    <row r="18" spans="2:15" ht="15">
      <c r="B18" s="9" t="s">
        <v>30</v>
      </c>
      <c r="C18" s="10">
        <v>10309.349842747899</v>
      </c>
      <c r="D18" s="131">
        <f t="shared" si="0"/>
        <v>6.307815486406998</v>
      </c>
      <c r="E18" s="11">
        <v>1781.69377785077</v>
      </c>
      <c r="F18" s="131">
        <f t="shared" si="1"/>
        <v>8.543491738807585</v>
      </c>
      <c r="H18" s="9" t="s">
        <v>123</v>
      </c>
      <c r="I18" s="10">
        <v>5469.33605637782</v>
      </c>
      <c r="J18" s="11">
        <v>674.2417097527959</v>
      </c>
      <c r="K18" s="35"/>
      <c r="L18" s="35"/>
      <c r="M18" s="35"/>
      <c r="N18" s="35"/>
      <c r="O18" s="35"/>
    </row>
    <row r="19" spans="2:15" ht="15">
      <c r="B19" s="9" t="s">
        <v>23</v>
      </c>
      <c r="C19" s="10">
        <v>3427.0436574881196</v>
      </c>
      <c r="D19" s="131">
        <f t="shared" si="0"/>
        <v>2.096849887241241</v>
      </c>
      <c r="E19" s="11">
        <v>287.90530622177704</v>
      </c>
      <c r="F19" s="131">
        <f t="shared" si="1"/>
        <v>1.380549584806733</v>
      </c>
      <c r="H19" s="9" t="s">
        <v>132</v>
      </c>
      <c r="I19" s="10">
        <v>4898.86869497541</v>
      </c>
      <c r="J19" s="11">
        <v>658.341853063391</v>
      </c>
      <c r="K19" s="35"/>
      <c r="L19" s="35"/>
      <c r="M19" s="35"/>
      <c r="N19" s="35"/>
      <c r="O19" s="35"/>
    </row>
    <row r="20" spans="2:15" ht="15">
      <c r="B20" s="9" t="s">
        <v>24</v>
      </c>
      <c r="C20" s="10">
        <v>33563.8382501184</v>
      </c>
      <c r="D20" s="131">
        <f t="shared" si="0"/>
        <v>20.536163960551477</v>
      </c>
      <c r="E20" s="11">
        <v>1858.69606513888</v>
      </c>
      <c r="F20" s="131">
        <f t="shared" si="1"/>
        <v>8.912729378571267</v>
      </c>
      <c r="H20" s="9" t="s">
        <v>108</v>
      </c>
      <c r="I20" s="10">
        <v>3863.92416403267</v>
      </c>
      <c r="J20" s="11">
        <v>732.022474398755</v>
      </c>
      <c r="K20" s="35"/>
      <c r="L20" s="35"/>
      <c r="M20" s="35"/>
      <c r="N20" s="35"/>
      <c r="O20" s="35"/>
    </row>
    <row r="21" spans="2:15" ht="15">
      <c r="B21" s="9" t="s">
        <v>69</v>
      </c>
      <c r="C21" s="10">
        <v>14366.1642347259</v>
      </c>
      <c r="D21" s="131">
        <f t="shared" si="0"/>
        <v>8.789993027913034</v>
      </c>
      <c r="E21" s="11">
        <v>1469.2097988313199</v>
      </c>
      <c r="F21" s="131">
        <f t="shared" si="1"/>
        <v>7.045083692233602</v>
      </c>
      <c r="H21" s="9" t="s">
        <v>106</v>
      </c>
      <c r="I21" s="10">
        <v>3600.88525490453</v>
      </c>
      <c r="J21" s="11">
        <v>477.57339498294</v>
      </c>
      <c r="K21" s="35"/>
      <c r="L21" s="35"/>
      <c r="M21" s="35"/>
      <c r="N21" s="35"/>
      <c r="O21" s="35"/>
    </row>
    <row r="22" spans="2:15" ht="15">
      <c r="B22" s="9" t="s">
        <v>68</v>
      </c>
      <c r="C22" s="10">
        <v>3208.95654813983</v>
      </c>
      <c r="D22" s="131">
        <f t="shared" si="0"/>
        <v>1.9634124477599748</v>
      </c>
      <c r="E22" s="11">
        <v>309.93145657943097</v>
      </c>
      <c r="F22" s="131">
        <f t="shared" si="1"/>
        <v>1.486168314555764</v>
      </c>
      <c r="H22" s="9" t="s">
        <v>107</v>
      </c>
      <c r="I22" s="10">
        <v>3457.7607597920996</v>
      </c>
      <c r="J22" s="11">
        <v>1007.8144480318101</v>
      </c>
      <c r="K22" s="35"/>
      <c r="L22" s="35"/>
      <c r="M22" s="35"/>
      <c r="N22" s="35"/>
      <c r="O22" s="35"/>
    </row>
    <row r="23" spans="2:15" ht="15">
      <c r="B23" s="9" t="s">
        <v>67</v>
      </c>
      <c r="C23" s="10">
        <v>970.4374869540881</v>
      </c>
      <c r="D23" s="131">
        <f t="shared" si="0"/>
        <v>0.593765921437319</v>
      </c>
      <c r="E23" s="11">
        <v>146.728374292445</v>
      </c>
      <c r="F23" s="131">
        <f t="shared" si="1"/>
        <v>0.7035847962203341</v>
      </c>
      <c r="H23" s="9" t="s">
        <v>129</v>
      </c>
      <c r="I23" s="10">
        <v>3427.0436574881196</v>
      </c>
      <c r="J23" s="11">
        <v>287.90530622177704</v>
      </c>
      <c r="K23" s="35"/>
      <c r="L23" s="35"/>
      <c r="M23" s="35"/>
      <c r="N23" s="35"/>
      <c r="O23" s="35"/>
    </row>
    <row r="24" spans="2:15" ht="15">
      <c r="B24" s="9" t="s">
        <v>13</v>
      </c>
      <c r="C24" s="10">
        <v>3302.84305707243</v>
      </c>
      <c r="D24" s="131">
        <f t="shared" si="0"/>
        <v>2.020857270570633</v>
      </c>
      <c r="E24" s="11">
        <v>466.01324015942504</v>
      </c>
      <c r="F24" s="131">
        <f t="shared" si="1"/>
        <v>2.234604126125243</v>
      </c>
      <c r="H24" s="9" t="s">
        <v>121</v>
      </c>
      <c r="I24" s="10">
        <v>3302.84305707243</v>
      </c>
      <c r="J24" s="11">
        <v>466.01324015942504</v>
      </c>
      <c r="K24" s="35"/>
      <c r="L24" s="35"/>
      <c r="M24" s="35"/>
      <c r="N24" s="35"/>
      <c r="O24" s="35"/>
    </row>
    <row r="25" spans="2:15" ht="15">
      <c r="B25" s="9" t="s">
        <v>25</v>
      </c>
      <c r="C25" s="10">
        <v>6079.52143638148</v>
      </c>
      <c r="D25" s="131">
        <f t="shared" si="0"/>
        <v>3.7197786525138277</v>
      </c>
      <c r="E25" s="11">
        <v>505.73005970212404</v>
      </c>
      <c r="F25" s="131">
        <f t="shared" si="1"/>
        <v>2.425052296216558</v>
      </c>
      <c r="H25" s="9" t="s">
        <v>105</v>
      </c>
      <c r="I25" s="7">
        <v>3276.55251679669</v>
      </c>
      <c r="J25" s="8">
        <v>736.306216836203</v>
      </c>
      <c r="K25" s="35"/>
      <c r="L25" s="35"/>
      <c r="M25" s="35"/>
      <c r="N25" s="35"/>
      <c r="O25" s="35"/>
    </row>
    <row r="26" spans="2:15" ht="15">
      <c r="B26" s="9" t="s">
        <v>18</v>
      </c>
      <c r="C26" s="10">
        <v>8960.041190444119</v>
      </c>
      <c r="D26" s="131">
        <f t="shared" si="0"/>
        <v>5.482235780337374</v>
      </c>
      <c r="E26" s="11">
        <v>2109.47920549254</v>
      </c>
      <c r="F26" s="131">
        <f t="shared" si="1"/>
        <v>10.115272550961004</v>
      </c>
      <c r="H26" s="9" t="s">
        <v>112</v>
      </c>
      <c r="I26" s="10">
        <v>3208.95654813983</v>
      </c>
      <c r="J26" s="11">
        <v>309.93145657943097</v>
      </c>
      <c r="K26" s="35"/>
      <c r="L26" s="35"/>
      <c r="M26" s="35"/>
      <c r="N26" s="35"/>
      <c r="O26" s="35"/>
    </row>
    <row r="27" spans="2:15" ht="15">
      <c r="B27" s="9" t="s">
        <v>10</v>
      </c>
      <c r="C27" s="10">
        <v>2431.71365819997</v>
      </c>
      <c r="D27" s="131">
        <f t="shared" si="0"/>
        <v>1.4878533860688845</v>
      </c>
      <c r="E27" s="11">
        <v>201.182021715762</v>
      </c>
      <c r="F27" s="131">
        <f t="shared" si="1"/>
        <v>0.9646982898478658</v>
      </c>
      <c r="H27" s="9" t="s">
        <v>130</v>
      </c>
      <c r="I27" s="10">
        <v>3166.4972840621203</v>
      </c>
      <c r="J27" s="11">
        <v>342.87943330709095</v>
      </c>
      <c r="K27" s="35"/>
      <c r="L27" s="35"/>
      <c r="M27" s="35"/>
      <c r="N27" s="35"/>
      <c r="O27" s="35"/>
    </row>
    <row r="28" spans="2:15" ht="15">
      <c r="B28" s="9" t="s">
        <v>27</v>
      </c>
      <c r="C28" s="10">
        <v>146.146232481167</v>
      </c>
      <c r="D28" s="131">
        <f t="shared" si="0"/>
        <v>0.08942013634091839</v>
      </c>
      <c r="E28" s="11">
        <v>35.078628959999996</v>
      </c>
      <c r="F28" s="131">
        <f t="shared" si="1"/>
        <v>0.1682073431776659</v>
      </c>
      <c r="H28" s="9" t="s">
        <v>119</v>
      </c>
      <c r="I28" s="10">
        <v>2431.71365819997</v>
      </c>
      <c r="J28" s="11">
        <v>201.182021715762</v>
      </c>
      <c r="K28" s="35"/>
      <c r="L28" s="35"/>
      <c r="M28" s="35"/>
      <c r="N28" s="35"/>
      <c r="O28" s="35"/>
    </row>
    <row r="29" spans="2:15" ht="15">
      <c r="B29" s="9" t="s">
        <v>8</v>
      </c>
      <c r="C29" s="10">
        <v>1657.62051582196</v>
      </c>
      <c r="D29" s="131">
        <f t="shared" si="0"/>
        <v>1.0142215095787979</v>
      </c>
      <c r="E29" s="11">
        <v>96.4975082120844</v>
      </c>
      <c r="F29" s="131">
        <f t="shared" si="1"/>
        <v>0.4627201792330174</v>
      </c>
      <c r="H29" s="9" t="s">
        <v>126</v>
      </c>
      <c r="I29" s="10">
        <v>2113.68042407195</v>
      </c>
      <c r="J29" s="11">
        <v>192.643177901027</v>
      </c>
      <c r="K29" s="35"/>
      <c r="L29" s="35"/>
      <c r="M29" s="35"/>
      <c r="N29" s="35"/>
      <c r="O29" s="35"/>
    </row>
    <row r="30" spans="2:15" ht="15">
      <c r="B30" s="9" t="s">
        <v>22</v>
      </c>
      <c r="C30" s="10">
        <v>20.2974669166442</v>
      </c>
      <c r="D30" s="131">
        <f t="shared" si="0"/>
        <v>0.012419083463513118</v>
      </c>
      <c r="E30" s="11">
        <v>10.6164017786116</v>
      </c>
      <c r="F30" s="131">
        <f t="shared" si="1"/>
        <v>0.05090725579164438</v>
      </c>
      <c r="H30" s="9" t="s">
        <v>124</v>
      </c>
      <c r="I30" s="10">
        <v>2050.3492047866</v>
      </c>
      <c r="J30" s="11">
        <v>438.7831289357</v>
      </c>
      <c r="K30" s="35"/>
      <c r="L30" s="35"/>
      <c r="M30" s="35"/>
      <c r="N30" s="35"/>
      <c r="O30" s="35"/>
    </row>
    <row r="31" spans="2:15" ht="15">
      <c r="B31" s="9" t="s">
        <v>15</v>
      </c>
      <c r="C31" s="10">
        <v>5469.33605637782</v>
      </c>
      <c r="D31" s="131">
        <f t="shared" si="0"/>
        <v>3.346434372973856</v>
      </c>
      <c r="E31" s="11">
        <v>674.2417097527959</v>
      </c>
      <c r="F31" s="131">
        <f t="shared" si="1"/>
        <v>3.2330912016660744</v>
      </c>
      <c r="H31" s="9" t="s">
        <v>118</v>
      </c>
      <c r="I31" s="10">
        <v>1657.62051582196</v>
      </c>
      <c r="J31" s="11">
        <v>96.4975082120844</v>
      </c>
      <c r="K31" s="35"/>
      <c r="L31" s="35"/>
      <c r="M31" s="35"/>
      <c r="N31" s="35"/>
      <c r="O31" s="35"/>
    </row>
    <row r="32" spans="2:15" ht="15">
      <c r="B32" s="9" t="s">
        <v>14</v>
      </c>
      <c r="C32" s="10">
        <v>12718.464561414</v>
      </c>
      <c r="D32" s="131">
        <f t="shared" si="0"/>
        <v>7.781841624109839</v>
      </c>
      <c r="E32" s="11">
        <v>2087.61865391532</v>
      </c>
      <c r="F32" s="131">
        <f t="shared" si="1"/>
        <v>10.01044789246607</v>
      </c>
      <c r="H32" s="9" t="s">
        <v>128</v>
      </c>
      <c r="I32" s="10">
        <v>1626.03563572788</v>
      </c>
      <c r="J32" s="11">
        <v>170.561442755065</v>
      </c>
      <c r="K32" s="35"/>
      <c r="L32" s="35"/>
      <c r="M32" s="35"/>
      <c r="N32" s="35"/>
      <c r="O32" s="35"/>
    </row>
    <row r="33" spans="2:15" ht="15">
      <c r="B33" s="9" t="s">
        <v>28</v>
      </c>
      <c r="C33" s="10">
        <v>2113.68042407195</v>
      </c>
      <c r="D33" s="131">
        <f t="shared" si="0"/>
        <v>1.293263524436047</v>
      </c>
      <c r="E33" s="11">
        <v>192.643177901027</v>
      </c>
      <c r="F33" s="131">
        <f t="shared" si="1"/>
        <v>0.9237532394149248</v>
      </c>
      <c r="H33" s="9" t="s">
        <v>115</v>
      </c>
      <c r="I33" s="10">
        <v>970.4374869540881</v>
      </c>
      <c r="J33" s="11">
        <v>146.728374292445</v>
      </c>
      <c r="K33" s="35"/>
      <c r="L33" s="35"/>
      <c r="M33" s="35"/>
      <c r="N33" s="35"/>
      <c r="O33" s="35"/>
    </row>
    <row r="34" spans="2:15" ht="15">
      <c r="B34" s="9" t="s">
        <v>12</v>
      </c>
      <c r="C34" s="10">
        <v>4898.86869497541</v>
      </c>
      <c r="D34" s="131">
        <f t="shared" si="0"/>
        <v>2.9973917163920594</v>
      </c>
      <c r="E34" s="11">
        <v>658.341853063391</v>
      </c>
      <c r="F34" s="131">
        <f t="shared" si="1"/>
        <v>3.1568489786966385</v>
      </c>
      <c r="H34" s="9" t="s">
        <v>110</v>
      </c>
      <c r="I34" s="10">
        <v>646.1188387960119</v>
      </c>
      <c r="J34" s="11">
        <v>61.761994296009696</v>
      </c>
      <c r="K34" s="35"/>
      <c r="L34" s="35"/>
      <c r="M34" s="35"/>
      <c r="N34" s="35"/>
      <c r="O34" s="35"/>
    </row>
    <row r="35" spans="2:15" ht="15">
      <c r="B35" s="9" t="s">
        <v>20</v>
      </c>
      <c r="C35" s="10">
        <v>3166.4972840621203</v>
      </c>
      <c r="D35" s="131">
        <f t="shared" si="0"/>
        <v>1.9374335831782066</v>
      </c>
      <c r="E35" s="11">
        <v>342.87943330709095</v>
      </c>
      <c r="F35" s="131">
        <f t="shared" si="1"/>
        <v>1.6441588573092698</v>
      </c>
      <c r="H35" s="9" t="s">
        <v>127</v>
      </c>
      <c r="I35" s="10">
        <v>445.786769834708</v>
      </c>
      <c r="J35" s="11">
        <v>97.296291952</v>
      </c>
      <c r="K35" s="35"/>
      <c r="L35" s="35"/>
      <c r="M35" s="35"/>
      <c r="N35" s="35"/>
      <c r="O35" s="35"/>
    </row>
    <row r="36" spans="2:15" ht="15">
      <c r="B36" s="9" t="s">
        <v>26</v>
      </c>
      <c r="C36" s="10">
        <v>445.786769834708</v>
      </c>
      <c r="D36" s="132">
        <f t="shared" si="0"/>
        <v>0.2727563554724821</v>
      </c>
      <c r="E36" s="11">
        <v>97.296291952</v>
      </c>
      <c r="F36" s="132">
        <f t="shared" si="1"/>
        <v>0.46655046834773556</v>
      </c>
      <c r="H36" s="9" t="s">
        <v>120</v>
      </c>
      <c r="I36" s="10">
        <v>146.146232481167</v>
      </c>
      <c r="J36" s="11">
        <v>35.078628959999996</v>
      </c>
      <c r="K36" s="35"/>
      <c r="L36" s="35"/>
      <c r="M36" s="35"/>
      <c r="N36" s="35"/>
      <c r="O36" s="35"/>
    </row>
    <row r="37" spans="2:15" ht="15">
      <c r="B37" s="12" t="s">
        <v>9</v>
      </c>
      <c r="C37" s="13">
        <v>1626.03563572788</v>
      </c>
      <c r="D37" s="133">
        <f t="shared" si="0"/>
        <v>0.9948961788030752</v>
      </c>
      <c r="E37" s="26">
        <v>170.561442755065</v>
      </c>
      <c r="F37" s="134">
        <f t="shared" si="1"/>
        <v>0.8178679721802627</v>
      </c>
      <c r="H37" s="9" t="s">
        <v>117</v>
      </c>
      <c r="I37" s="10">
        <v>132.40437999999997</v>
      </c>
      <c r="J37" s="11">
        <v>64.3829</v>
      </c>
      <c r="K37" s="35"/>
      <c r="L37" s="35"/>
      <c r="M37" s="35"/>
      <c r="N37" s="35"/>
      <c r="O37" s="35"/>
    </row>
    <row r="38" spans="8:10" ht="15">
      <c r="H38" s="12" t="s">
        <v>122</v>
      </c>
      <c r="I38" s="13">
        <v>20.2974669166442</v>
      </c>
      <c r="J38" s="14">
        <v>10.6164017786116</v>
      </c>
    </row>
    <row r="40" ht="15">
      <c r="B40" s="2" t="s">
        <v>140</v>
      </c>
    </row>
    <row r="41" ht="15">
      <c r="B41" s="2" t="s">
        <v>139</v>
      </c>
    </row>
    <row r="43" ht="15">
      <c r="B43" s="2" t="s">
        <v>0</v>
      </c>
    </row>
    <row r="44" ht="15">
      <c r="B44" s="2" t="s">
        <v>1</v>
      </c>
    </row>
    <row r="45" spans="2:6" ht="15">
      <c r="B45" s="17" t="s">
        <v>65</v>
      </c>
      <c r="C45" s="17" t="s">
        <v>78</v>
      </c>
      <c r="D45" s="17"/>
      <c r="E45" s="17"/>
      <c r="F45" s="17"/>
    </row>
    <row r="47" ht="15">
      <c r="B47" s="2" t="s">
        <v>71</v>
      </c>
    </row>
  </sheetData>
  <mergeCells count="7">
    <mergeCell ref="I8:J8"/>
    <mergeCell ref="I6:J6"/>
    <mergeCell ref="B6:B8"/>
    <mergeCell ref="C6:F6"/>
    <mergeCell ref="C7:D7"/>
    <mergeCell ref="E7:F7"/>
    <mergeCell ref="H6:H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3"/>
  <sheetViews>
    <sheetView showGridLines="0" tabSelected="1" workbookViewId="0" topLeftCell="A1"/>
  </sheetViews>
  <sheetFormatPr defaultColWidth="9.140625" defaultRowHeight="15"/>
  <cols>
    <col min="1" max="2" width="9.140625" style="2" customWidth="1"/>
    <col min="3" max="3" width="13.00390625" style="2" customWidth="1"/>
    <col min="4" max="4" width="11.8515625" style="2" customWidth="1"/>
    <col min="5" max="5" width="11.421875" style="2" customWidth="1"/>
    <col min="6" max="6" width="9.140625" style="2" customWidth="1"/>
    <col min="7" max="7" width="17.28125" style="2" customWidth="1"/>
    <col min="8" max="8" width="9.140625" style="2" customWidth="1"/>
    <col min="9" max="9" width="16.140625" style="2" customWidth="1"/>
    <col min="10" max="10" width="18.140625" style="2" customWidth="1"/>
    <col min="11" max="16384" width="9.140625" style="2" customWidth="1"/>
  </cols>
  <sheetData>
    <row r="2" ht="15">
      <c r="C2" s="1"/>
    </row>
    <row r="3" spans="2:12" ht="13.5">
      <c r="B3" s="1" t="s">
        <v>104</v>
      </c>
      <c r="K3" s="1"/>
      <c r="L3" s="1"/>
    </row>
    <row r="5" ht="11.25" customHeight="1"/>
    <row r="7" spans="2:10" ht="15" customHeight="1">
      <c r="B7" s="185"/>
      <c r="C7" s="181" t="s">
        <v>31</v>
      </c>
      <c r="D7" s="185"/>
      <c r="E7" s="185"/>
      <c r="F7" s="212" t="s">
        <v>45</v>
      </c>
      <c r="G7" s="167" t="s">
        <v>43</v>
      </c>
      <c r="I7" s="185"/>
      <c r="J7" s="167" t="s">
        <v>43</v>
      </c>
    </row>
    <row r="8" spans="2:10" ht="15" customHeight="1">
      <c r="B8" s="186"/>
      <c r="C8" s="170" t="s">
        <v>41</v>
      </c>
      <c r="D8" s="172" t="s">
        <v>42</v>
      </c>
      <c r="E8" s="172" t="s">
        <v>44</v>
      </c>
      <c r="F8" s="213"/>
      <c r="G8" s="211" t="s">
        <v>51</v>
      </c>
      <c r="I8" s="186"/>
      <c r="J8" s="211" t="s">
        <v>51</v>
      </c>
    </row>
    <row r="9" spans="2:10" ht="15" customHeight="1">
      <c r="B9" s="201"/>
      <c r="C9" s="196" t="s">
        <v>50</v>
      </c>
      <c r="D9" s="201"/>
      <c r="E9" s="201"/>
      <c r="F9" s="142" t="s">
        <v>60</v>
      </c>
      <c r="G9" s="187"/>
      <c r="I9" s="201"/>
      <c r="J9" s="187"/>
    </row>
    <row r="10" spans="2:10" ht="15">
      <c r="B10" s="43" t="s">
        <v>66</v>
      </c>
      <c r="C10" s="4">
        <v>241682.527051436</v>
      </c>
      <c r="D10" s="5">
        <v>184790.420958305</v>
      </c>
      <c r="E10" s="5">
        <v>426472.948009741</v>
      </c>
      <c r="F10" s="4">
        <v>178778.87</v>
      </c>
      <c r="G10" s="87">
        <f>+E10/F10</f>
        <v>2.385477366591147</v>
      </c>
      <c r="I10" s="43" t="s">
        <v>66</v>
      </c>
      <c r="J10" s="87">
        <v>2.385477366591147</v>
      </c>
    </row>
    <row r="11" spans="2:10" ht="15">
      <c r="B11" s="143" t="s">
        <v>21</v>
      </c>
      <c r="C11" s="7">
        <v>4569.49359699038</v>
      </c>
      <c r="D11" s="8">
        <v>2489.22845182433</v>
      </c>
      <c r="E11" s="8">
        <f>+C11+D11</f>
        <v>7058.72204881471</v>
      </c>
      <c r="F11" s="7">
        <v>2720.4</v>
      </c>
      <c r="G11" s="90">
        <f aca="true" t="shared" si="0" ref="G11:G38">+E11/F11</f>
        <v>2.594736821355209</v>
      </c>
      <c r="I11" s="150"/>
      <c r="J11" s="154"/>
    </row>
    <row r="12" spans="2:10" ht="15">
      <c r="B12" s="144" t="s">
        <v>19</v>
      </c>
      <c r="C12" s="10">
        <v>5837.65392228479</v>
      </c>
      <c r="D12" s="11">
        <v>4012.85873363289</v>
      </c>
      <c r="E12" s="11">
        <f aca="true" t="shared" si="1" ref="E12:E38">+C12+D12</f>
        <v>9850.512655917679</v>
      </c>
      <c r="F12" s="10">
        <v>1330.88</v>
      </c>
      <c r="G12" s="93">
        <f t="shared" si="0"/>
        <v>7.401503257932855</v>
      </c>
      <c r="I12" s="143" t="s">
        <v>123</v>
      </c>
      <c r="J12" s="90">
        <v>10.370601654245872</v>
      </c>
    </row>
    <row r="13" spans="2:10" ht="15">
      <c r="B13" s="144" t="s">
        <v>6</v>
      </c>
      <c r="C13" s="10">
        <v>1784.81226363228</v>
      </c>
      <c r="D13" s="11">
        <v>4085.71772211817</v>
      </c>
      <c r="E13" s="11">
        <f t="shared" si="1"/>
        <v>5870.529985750451</v>
      </c>
      <c r="F13" s="10">
        <v>5011.49</v>
      </c>
      <c r="G13" s="93">
        <f t="shared" si="0"/>
        <v>1.1714140875768386</v>
      </c>
      <c r="I13" s="144" t="s">
        <v>105</v>
      </c>
      <c r="J13" s="93">
        <v>7.401503257932855</v>
      </c>
    </row>
    <row r="14" spans="2:10" ht="15">
      <c r="B14" s="144" t="s">
        <v>29</v>
      </c>
      <c r="C14" s="10">
        <v>362.01325</v>
      </c>
      <c r="D14" s="11">
        <v>196.8886</v>
      </c>
      <c r="E14" s="11">
        <f t="shared" si="1"/>
        <v>558.90185</v>
      </c>
      <c r="F14" s="10">
        <v>126.47</v>
      </c>
      <c r="G14" s="93">
        <f t="shared" si="0"/>
        <v>4.419244484858069</v>
      </c>
      <c r="I14" s="144" t="s">
        <v>122</v>
      </c>
      <c r="J14" s="93">
        <v>5.63714004758905</v>
      </c>
    </row>
    <row r="15" spans="2:10" ht="15">
      <c r="B15" s="144" t="s">
        <v>11</v>
      </c>
      <c r="C15" s="10">
        <v>3667.42500589572</v>
      </c>
      <c r="D15" s="11">
        <v>4465.5752078239</v>
      </c>
      <c r="E15" s="11">
        <f t="shared" si="1"/>
        <v>8133.000213719621</v>
      </c>
      <c r="F15" s="10">
        <v>3493.72</v>
      </c>
      <c r="G15" s="93">
        <f t="shared" si="0"/>
        <v>2.3278912487891477</v>
      </c>
      <c r="I15" s="144" t="s">
        <v>120</v>
      </c>
      <c r="J15" s="93">
        <v>5.11845436336948</v>
      </c>
    </row>
    <row r="16" spans="2:10" ht="15">
      <c r="B16" s="144" t="s">
        <v>17</v>
      </c>
      <c r="C16" s="10">
        <v>32278.671858</v>
      </c>
      <c r="D16" s="11">
        <v>31605.50065792</v>
      </c>
      <c r="E16" s="11">
        <f t="shared" si="1"/>
        <v>63884.17251592</v>
      </c>
      <c r="F16" s="10">
        <v>16730.7</v>
      </c>
      <c r="G16" s="93">
        <f t="shared" si="0"/>
        <v>3.818380134478533</v>
      </c>
      <c r="I16" s="144" t="s">
        <v>117</v>
      </c>
      <c r="J16" s="93">
        <v>4.419244484858069</v>
      </c>
    </row>
    <row r="17" spans="2:10" ht="15">
      <c r="B17" s="144" t="s">
        <v>16</v>
      </c>
      <c r="C17" s="10">
        <v>5524.30118770859</v>
      </c>
      <c r="D17" s="11">
        <v>4596.87056732984</v>
      </c>
      <c r="E17" s="11">
        <f t="shared" si="1"/>
        <v>10121.171755038431</v>
      </c>
      <c r="F17" s="10">
        <v>2632.95</v>
      </c>
      <c r="G17" s="93">
        <f t="shared" si="0"/>
        <v>3.8440425207612874</v>
      </c>
      <c r="I17" s="144" t="s">
        <v>111</v>
      </c>
      <c r="J17" s="93">
        <v>4.246094380240637</v>
      </c>
    </row>
    <row r="18" spans="2:10" ht="15">
      <c r="B18" s="144" t="s">
        <v>7</v>
      </c>
      <c r="C18" s="10">
        <v>618.498323463133</v>
      </c>
      <c r="D18" s="11">
        <v>707.880833092022</v>
      </c>
      <c r="E18" s="11">
        <f t="shared" si="1"/>
        <v>1326.379156555155</v>
      </c>
      <c r="F18" s="10">
        <v>993.6</v>
      </c>
      <c r="G18" s="93">
        <f t="shared" si="0"/>
        <v>1.3349226615893268</v>
      </c>
      <c r="I18" s="144" t="s">
        <v>108</v>
      </c>
      <c r="J18" s="93">
        <v>3.8440425207612874</v>
      </c>
    </row>
    <row r="19" spans="2:10" ht="15">
      <c r="B19" s="144" t="s">
        <v>30</v>
      </c>
      <c r="C19" s="10">
        <v>23368.6983941781</v>
      </c>
      <c r="D19" s="11">
        <v>12098.4206032217</v>
      </c>
      <c r="E19" s="11">
        <f t="shared" si="1"/>
        <v>35467.1189973998</v>
      </c>
      <c r="F19" s="10">
        <v>23897.14</v>
      </c>
      <c r="G19" s="93">
        <f t="shared" si="0"/>
        <v>1.4841574764762562</v>
      </c>
      <c r="I19" s="144" t="s">
        <v>109</v>
      </c>
      <c r="J19" s="93">
        <v>3.818380134478533</v>
      </c>
    </row>
    <row r="20" spans="2:10" ht="15">
      <c r="B20" s="144" t="s">
        <v>23</v>
      </c>
      <c r="C20" s="10">
        <v>2583.56757205998</v>
      </c>
      <c r="D20" s="11">
        <v>3715.55507840736</v>
      </c>
      <c r="E20" s="11">
        <f t="shared" si="1"/>
        <v>6299.12265046734</v>
      </c>
      <c r="F20" s="10">
        <v>2273.3</v>
      </c>
      <c r="G20" s="93">
        <f t="shared" si="0"/>
        <v>2.7709156954503755</v>
      </c>
      <c r="I20" s="144" t="s">
        <v>127</v>
      </c>
      <c r="J20" s="93">
        <v>3.6152913918775695</v>
      </c>
    </row>
    <row r="21" spans="2:10" ht="15">
      <c r="B21" s="144" t="s">
        <v>24</v>
      </c>
      <c r="C21" s="10">
        <v>40929.6793895638</v>
      </c>
      <c r="D21" s="11">
        <v>35437.664191648</v>
      </c>
      <c r="E21" s="11">
        <f t="shared" si="1"/>
        <v>76367.3435812118</v>
      </c>
      <c r="F21" s="10">
        <v>29115.25</v>
      </c>
      <c r="G21" s="93">
        <f t="shared" si="0"/>
        <v>2.622932778568338</v>
      </c>
      <c r="I21" s="144" t="s">
        <v>129</v>
      </c>
      <c r="J21" s="93">
        <v>2.7709156954503755</v>
      </c>
    </row>
    <row r="22" spans="2:10" ht="15">
      <c r="B22" s="144" t="s">
        <v>69</v>
      </c>
      <c r="C22" s="10">
        <v>27589.7747106819</v>
      </c>
      <c r="D22" s="11">
        <v>15835.3740335572</v>
      </c>
      <c r="E22" s="11">
        <f t="shared" si="1"/>
        <v>43425.1487442391</v>
      </c>
      <c r="F22" s="10">
        <v>17147</v>
      </c>
      <c r="G22" s="93">
        <f t="shared" si="0"/>
        <v>2.5325216506816997</v>
      </c>
      <c r="I22" s="144" t="s">
        <v>114</v>
      </c>
      <c r="J22" s="93">
        <v>2.622932778568338</v>
      </c>
    </row>
    <row r="23" spans="2:10" ht="15">
      <c r="B23" s="144" t="s">
        <v>68</v>
      </c>
      <c r="C23" s="10">
        <v>4754.55958338614</v>
      </c>
      <c r="D23" s="11">
        <v>3529.0380573932</v>
      </c>
      <c r="E23" s="11">
        <f t="shared" si="1"/>
        <v>8283.597640779339</v>
      </c>
      <c r="F23" s="10">
        <v>5091.93</v>
      </c>
      <c r="G23" s="93">
        <f t="shared" si="0"/>
        <v>1.6268090175590273</v>
      </c>
      <c r="I23" s="144" t="s">
        <v>124</v>
      </c>
      <c r="J23" s="93">
        <v>2.594736821355209</v>
      </c>
    </row>
    <row r="24" spans="2:10" ht="15">
      <c r="B24" s="144" t="s">
        <v>67</v>
      </c>
      <c r="C24" s="10">
        <v>1368.81837924576</v>
      </c>
      <c r="D24" s="11">
        <v>1117.16586124653</v>
      </c>
      <c r="E24" s="11">
        <f t="shared" si="1"/>
        <v>2485.98424049229</v>
      </c>
      <c r="F24" s="10">
        <v>1537.63</v>
      </c>
      <c r="G24" s="93">
        <f t="shared" si="0"/>
        <v>1.6167636170550068</v>
      </c>
      <c r="I24" s="144" t="s">
        <v>131</v>
      </c>
      <c r="J24" s="93">
        <v>2.5325216506816997</v>
      </c>
    </row>
    <row r="25" spans="2:10" ht="15">
      <c r="B25" s="144" t="s">
        <v>13</v>
      </c>
      <c r="C25" s="10">
        <v>2722.68824747905</v>
      </c>
      <c r="D25" s="11">
        <v>3768.85629723185</v>
      </c>
      <c r="E25" s="11">
        <f t="shared" si="1"/>
        <v>6491.5445447109</v>
      </c>
      <c r="F25" s="10">
        <v>5346.45</v>
      </c>
      <c r="G25" s="93">
        <f t="shared" si="0"/>
        <v>1.214178481929299</v>
      </c>
      <c r="I25" s="144" t="s">
        <v>116</v>
      </c>
      <c r="J25" s="93">
        <v>2.331193779243142</v>
      </c>
    </row>
    <row r="26" spans="2:10" ht="15">
      <c r="B26" s="144" t="s">
        <v>25</v>
      </c>
      <c r="C26" s="10">
        <v>12221.0402015526</v>
      </c>
      <c r="D26" s="11">
        <v>6585.2514960836</v>
      </c>
      <c r="E26" s="11">
        <f t="shared" si="1"/>
        <v>18806.2916976362</v>
      </c>
      <c r="F26" s="10">
        <v>4429.08</v>
      </c>
      <c r="G26" s="93">
        <f t="shared" si="0"/>
        <v>4.246094380240637</v>
      </c>
      <c r="I26" s="144" t="s">
        <v>107</v>
      </c>
      <c r="J26" s="93">
        <v>2.3278912487891477</v>
      </c>
    </row>
    <row r="27" spans="2:10" ht="15">
      <c r="B27" s="144" t="s">
        <v>18</v>
      </c>
      <c r="C27" s="10">
        <v>18441.4868187164</v>
      </c>
      <c r="D27" s="11">
        <v>11073.5011889653</v>
      </c>
      <c r="E27" s="11">
        <f t="shared" si="1"/>
        <v>29514.9880076817</v>
      </c>
      <c r="F27" s="10">
        <v>12660.89</v>
      </c>
      <c r="G27" s="93">
        <f t="shared" si="0"/>
        <v>2.331193779243142</v>
      </c>
      <c r="I27" s="144" t="s">
        <v>130</v>
      </c>
      <c r="J27" s="93">
        <v>2.2356016665706577</v>
      </c>
    </row>
    <row r="28" spans="2:10" ht="15">
      <c r="B28" s="144" t="s">
        <v>10</v>
      </c>
      <c r="C28" s="10">
        <v>1903.95563722847</v>
      </c>
      <c r="D28" s="11">
        <v>2632.89567991574</v>
      </c>
      <c r="E28" s="11">
        <f t="shared" si="1"/>
        <v>4536.85131714421</v>
      </c>
      <c r="F28" s="10">
        <v>3005.96</v>
      </c>
      <c r="G28" s="93">
        <f t="shared" si="0"/>
        <v>1.5092853255346745</v>
      </c>
      <c r="I28" s="144" t="s">
        <v>125</v>
      </c>
      <c r="J28" s="93">
        <v>2.0057592540042575</v>
      </c>
    </row>
    <row r="29" spans="2:10" ht="15">
      <c r="B29" s="144" t="s">
        <v>27</v>
      </c>
      <c r="C29" s="10">
        <v>493.7969</v>
      </c>
      <c r="D29" s="11">
        <v>181.224861441167</v>
      </c>
      <c r="E29" s="11">
        <f t="shared" si="1"/>
        <v>675.021761441167</v>
      </c>
      <c r="F29" s="10">
        <v>131.88</v>
      </c>
      <c r="G29" s="93">
        <f t="shared" si="0"/>
        <v>5.11845436336948</v>
      </c>
      <c r="I29" s="144" t="s">
        <v>126</v>
      </c>
      <c r="J29" s="93">
        <v>1.7743037034833054</v>
      </c>
    </row>
    <row r="30" spans="2:10" ht="15">
      <c r="B30" s="144" t="s">
        <v>8</v>
      </c>
      <c r="C30" s="10">
        <v>959.372011449836</v>
      </c>
      <c r="D30" s="11">
        <v>1754.11802403404</v>
      </c>
      <c r="E30" s="11">
        <f t="shared" si="1"/>
        <v>2713.490035483876</v>
      </c>
      <c r="F30" s="10">
        <v>1884.8</v>
      </c>
      <c r="G30" s="93">
        <f t="shared" si="0"/>
        <v>1.4396700103373705</v>
      </c>
      <c r="I30" s="144" t="s">
        <v>112</v>
      </c>
      <c r="J30" s="93">
        <v>1.6268090175590273</v>
      </c>
    </row>
    <row r="31" spans="2:10" ht="15">
      <c r="B31" s="144" t="s">
        <v>22</v>
      </c>
      <c r="C31" s="10">
        <v>34.9842984610602</v>
      </c>
      <c r="D31" s="11">
        <v>30.9138686952558</v>
      </c>
      <c r="E31" s="11">
        <f t="shared" si="1"/>
        <v>65.89816715631599</v>
      </c>
      <c r="F31" s="10">
        <v>11.69</v>
      </c>
      <c r="G31" s="93">
        <f>+E31/F31</f>
        <v>5.63714004758905</v>
      </c>
      <c r="I31" s="144" t="s">
        <v>115</v>
      </c>
      <c r="J31" s="93">
        <v>1.6167636170550068</v>
      </c>
    </row>
    <row r="32" spans="2:10" ht="15">
      <c r="B32" s="144" t="s">
        <v>15</v>
      </c>
      <c r="C32" s="10">
        <v>12997.9602371937</v>
      </c>
      <c r="D32" s="11">
        <v>6143.57776613062</v>
      </c>
      <c r="E32" s="11">
        <f t="shared" si="1"/>
        <v>19141.53800332432</v>
      </c>
      <c r="F32" s="10">
        <v>1845.75</v>
      </c>
      <c r="G32" s="93">
        <f t="shared" si="0"/>
        <v>10.370601654245872</v>
      </c>
      <c r="I32" s="144" t="s">
        <v>128</v>
      </c>
      <c r="J32" s="93">
        <v>1.529251140788094</v>
      </c>
    </row>
    <row r="33" spans="2:10" ht="15">
      <c r="B33" s="144" t="s">
        <v>14</v>
      </c>
      <c r="C33" s="10">
        <v>14062.4302281093</v>
      </c>
      <c r="D33" s="11">
        <v>14816.8926628948</v>
      </c>
      <c r="E33" s="11">
        <f t="shared" si="1"/>
        <v>28879.3228910041</v>
      </c>
      <c r="F33" s="10">
        <v>14398.2</v>
      </c>
      <c r="G33" s="93">
        <f t="shared" si="0"/>
        <v>2.0057592540042575</v>
      </c>
      <c r="I33" s="144" t="s">
        <v>119</v>
      </c>
      <c r="J33" s="93">
        <v>1.5092853255346745</v>
      </c>
    </row>
    <row r="34" spans="2:10" ht="15">
      <c r="B34" s="144" t="s">
        <v>28</v>
      </c>
      <c r="C34" s="10">
        <v>4241.94314109636</v>
      </c>
      <c r="D34" s="11">
        <v>2322.9450757178</v>
      </c>
      <c r="E34" s="11">
        <f t="shared" si="1"/>
        <v>6564.88821681416</v>
      </c>
      <c r="F34" s="10">
        <v>3699.98</v>
      </c>
      <c r="G34" s="93">
        <f t="shared" si="0"/>
        <v>1.7743037034833054</v>
      </c>
      <c r="I34" s="144" t="s">
        <v>113</v>
      </c>
      <c r="J34" s="93">
        <v>1.4841574764762562</v>
      </c>
    </row>
    <row r="35" spans="2:10" ht="15">
      <c r="B35" s="144" t="s">
        <v>12</v>
      </c>
      <c r="C35" s="10">
        <v>12781.238763862</v>
      </c>
      <c r="D35" s="11">
        <v>5737.4485701778</v>
      </c>
      <c r="E35" s="11">
        <f t="shared" si="1"/>
        <v>18518.6873340398</v>
      </c>
      <c r="F35" s="10">
        <v>13835.47</v>
      </c>
      <c r="G35" s="93">
        <f t="shared" si="0"/>
        <v>1.3384935483969682</v>
      </c>
      <c r="I35" s="144" t="s">
        <v>118</v>
      </c>
      <c r="J35" s="93">
        <v>1.4396700103373705</v>
      </c>
    </row>
    <row r="36" spans="2:10" ht="15">
      <c r="B36" s="145" t="s">
        <v>20</v>
      </c>
      <c r="C36" s="10">
        <v>3260.80758959004</v>
      </c>
      <c r="D36" s="11">
        <v>3509.37671736921</v>
      </c>
      <c r="E36" s="11">
        <f t="shared" si="1"/>
        <v>6770.1843069592505</v>
      </c>
      <c r="F36" s="10">
        <v>3028.35</v>
      </c>
      <c r="G36" s="93">
        <f t="shared" si="0"/>
        <v>2.2356016665706577</v>
      </c>
      <c r="I36" s="144" t="s">
        <v>132</v>
      </c>
      <c r="J36" s="93">
        <v>1.3384935483969682</v>
      </c>
    </row>
    <row r="37" spans="2:10" ht="15">
      <c r="B37" s="144" t="s">
        <v>26</v>
      </c>
      <c r="C37" s="10">
        <v>1180.90479134403</v>
      </c>
      <c r="D37" s="11">
        <v>543.083061786708</v>
      </c>
      <c r="E37" s="11">
        <f t="shared" si="1"/>
        <v>1723.987853130738</v>
      </c>
      <c r="F37" s="10">
        <v>476.86</v>
      </c>
      <c r="G37" s="93">
        <f t="shared" si="0"/>
        <v>3.6152913918775695</v>
      </c>
      <c r="I37" s="145" t="s">
        <v>110</v>
      </c>
      <c r="J37" s="93">
        <v>1.3349226615893268</v>
      </c>
    </row>
    <row r="38" spans="2:10" ht="15">
      <c r="B38" s="146" t="s">
        <v>9</v>
      </c>
      <c r="C38" s="13">
        <v>1141.95074360983</v>
      </c>
      <c r="D38" s="14">
        <v>1796.59707848294</v>
      </c>
      <c r="E38" s="14">
        <f t="shared" si="1"/>
        <v>2938.54782209277</v>
      </c>
      <c r="F38" s="147">
        <v>1921.56</v>
      </c>
      <c r="G38" s="148">
        <f t="shared" si="0"/>
        <v>1.529251140788094</v>
      </c>
      <c r="I38" s="144" t="s">
        <v>121</v>
      </c>
      <c r="J38" s="93">
        <v>1.214178481929299</v>
      </c>
    </row>
    <row r="39" spans="5:10" ht="15">
      <c r="E39" s="21"/>
      <c r="I39" s="146" t="s">
        <v>106</v>
      </c>
      <c r="J39" s="100">
        <v>1.1714140875768386</v>
      </c>
    </row>
    <row r="42" ht="15">
      <c r="B42" s="2" t="s">
        <v>0</v>
      </c>
    </row>
    <row r="43" ht="15">
      <c r="B43" s="2" t="s">
        <v>1</v>
      </c>
    </row>
    <row r="44" spans="2:6" ht="15">
      <c r="B44" s="17" t="s">
        <v>65</v>
      </c>
      <c r="C44" s="17" t="s">
        <v>70</v>
      </c>
      <c r="D44" s="17"/>
      <c r="E44" s="17"/>
      <c r="F44" s="17"/>
    </row>
    <row r="45" spans="2:6" ht="15">
      <c r="B45" s="17" t="s">
        <v>80</v>
      </c>
      <c r="C45" s="17"/>
      <c r="D45" s="17"/>
      <c r="E45" s="17"/>
      <c r="F45" s="17"/>
    </row>
    <row r="46" spans="2:6" ht="15">
      <c r="B46" s="17"/>
      <c r="C46" s="17"/>
      <c r="D46" s="17"/>
      <c r="E46" s="17"/>
      <c r="F46" s="17"/>
    </row>
    <row r="47" ht="15">
      <c r="B47" s="2" t="s">
        <v>71</v>
      </c>
    </row>
    <row r="49" spans="2:10" ht="15">
      <c r="B49" s="180" t="s">
        <v>32</v>
      </c>
      <c r="C49" s="180"/>
      <c r="D49" s="180"/>
      <c r="E49" s="180"/>
      <c r="F49" s="180"/>
      <c r="G49" s="180"/>
      <c r="H49" s="180"/>
      <c r="I49" s="180"/>
      <c r="J49" s="180"/>
    </row>
    <row r="50" spans="2:10" ht="15">
      <c r="B50" s="180" t="s">
        <v>33</v>
      </c>
      <c r="C50" s="180"/>
      <c r="D50" s="180"/>
      <c r="E50" s="180"/>
      <c r="F50" s="180"/>
      <c r="G50" s="180"/>
      <c r="H50" s="180"/>
      <c r="I50" s="180"/>
      <c r="J50" s="180"/>
    </row>
    <row r="51" spans="2:10" ht="15">
      <c r="B51" s="180"/>
      <c r="C51" s="180"/>
      <c r="D51" s="180"/>
      <c r="E51" s="180"/>
      <c r="F51" s="180"/>
      <c r="G51" s="180"/>
      <c r="H51" s="180"/>
      <c r="I51" s="180"/>
      <c r="J51" s="180"/>
    </row>
    <row r="52" spans="2:10" ht="15">
      <c r="B52" s="180"/>
      <c r="C52" s="180"/>
      <c r="D52" s="180"/>
      <c r="E52" s="180"/>
      <c r="F52" s="180"/>
      <c r="G52" s="180"/>
      <c r="H52" s="180"/>
      <c r="I52" s="180"/>
      <c r="J52" s="180"/>
    </row>
    <row r="53" spans="2:10" ht="15">
      <c r="B53" s="180"/>
      <c r="C53" s="180"/>
      <c r="D53" s="180"/>
      <c r="E53" s="180"/>
      <c r="F53" s="180"/>
      <c r="G53" s="180"/>
      <c r="H53" s="180"/>
      <c r="I53" s="180"/>
      <c r="J53" s="180"/>
    </row>
  </sheetData>
  <mergeCells count="7">
    <mergeCell ref="J8:J9"/>
    <mergeCell ref="G8:G9"/>
    <mergeCell ref="B7:B9"/>
    <mergeCell ref="F7:F8"/>
    <mergeCell ref="I7:I9"/>
    <mergeCell ref="C9:E9"/>
    <mergeCell ref="C7:E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8"/>
  <sheetViews>
    <sheetView showGridLines="0" workbookViewId="0" topLeftCell="A1"/>
  </sheetViews>
  <sheetFormatPr defaultColWidth="9.140625" defaultRowHeight="15"/>
  <cols>
    <col min="1" max="1" width="9.140625" style="2" customWidth="1"/>
    <col min="2" max="2" width="14.57421875" style="2" customWidth="1"/>
    <col min="3" max="3" width="19.28125" style="2" customWidth="1"/>
    <col min="4" max="4" width="22.00390625" style="2" customWidth="1"/>
    <col min="5" max="5" width="14.28125" style="2" customWidth="1"/>
    <col min="6" max="16384" width="9.140625" style="2" customWidth="1"/>
  </cols>
  <sheetData>
    <row r="3" ht="13.5">
      <c r="B3" s="214" t="s">
        <v>134</v>
      </c>
    </row>
    <row r="6" spans="2:7" ht="13.5">
      <c r="B6" s="185"/>
      <c r="C6" s="181" t="s">
        <v>94</v>
      </c>
      <c r="D6" s="182"/>
      <c r="E6" s="182"/>
      <c r="F6" s="103"/>
      <c r="G6" s="103"/>
    </row>
    <row r="7" spans="2:5" ht="30" customHeight="1">
      <c r="B7" s="186"/>
      <c r="C7" s="177" t="s">
        <v>83</v>
      </c>
      <c r="D7" s="161" t="s">
        <v>84</v>
      </c>
      <c r="E7" s="162" t="s">
        <v>85</v>
      </c>
    </row>
    <row r="8" spans="2:5" ht="12.75" customHeight="1">
      <c r="B8" s="186"/>
      <c r="C8" s="183" t="s">
        <v>86</v>
      </c>
      <c r="D8" s="184"/>
      <c r="E8" s="184"/>
    </row>
    <row r="9" spans="2:5" ht="15">
      <c r="B9" s="43" t="s">
        <v>66</v>
      </c>
      <c r="C9" s="44">
        <v>241682.527051436</v>
      </c>
      <c r="D9" s="45">
        <v>184790.420958305</v>
      </c>
      <c r="E9" s="45">
        <f aca="true" t="shared" si="0" ref="E9">+C9+D9</f>
        <v>426472.948009741</v>
      </c>
    </row>
    <row r="10" spans="2:5" ht="15">
      <c r="B10" s="6" t="s">
        <v>105</v>
      </c>
      <c r="C10" s="7">
        <v>5837.65392228479</v>
      </c>
      <c r="D10" s="8">
        <v>4012.85873363289</v>
      </c>
      <c r="E10" s="8">
        <f aca="true" t="shared" si="1" ref="E10:E37">+C10+D10</f>
        <v>9850.512655917679</v>
      </c>
    </row>
    <row r="11" spans="2:5" ht="15">
      <c r="B11" s="9" t="s">
        <v>106</v>
      </c>
      <c r="C11" s="10">
        <v>1784.81226363228</v>
      </c>
      <c r="D11" s="11">
        <v>4085.71772211817</v>
      </c>
      <c r="E11" s="11">
        <f t="shared" si="1"/>
        <v>5870.529985750451</v>
      </c>
    </row>
    <row r="12" spans="2:5" ht="15">
      <c r="B12" s="9" t="s">
        <v>107</v>
      </c>
      <c r="C12" s="10">
        <v>3667.42500589572</v>
      </c>
      <c r="D12" s="11">
        <v>4465.5752078239</v>
      </c>
      <c r="E12" s="11">
        <f t="shared" si="1"/>
        <v>8133.000213719621</v>
      </c>
    </row>
    <row r="13" spans="2:5" ht="15">
      <c r="B13" s="9" t="s">
        <v>108</v>
      </c>
      <c r="C13" s="10">
        <v>5524.30118770859</v>
      </c>
      <c r="D13" s="11">
        <v>4596.87056732984</v>
      </c>
      <c r="E13" s="11">
        <f t="shared" si="1"/>
        <v>10121.171755038431</v>
      </c>
    </row>
    <row r="14" spans="2:5" ht="15">
      <c r="B14" s="9" t="s">
        <v>109</v>
      </c>
      <c r="C14" s="10">
        <v>32278.671858</v>
      </c>
      <c r="D14" s="11">
        <v>31605.50065792</v>
      </c>
      <c r="E14" s="11">
        <f t="shared" si="1"/>
        <v>63884.17251592</v>
      </c>
    </row>
    <row r="15" spans="2:5" ht="15">
      <c r="B15" s="9" t="s">
        <v>110</v>
      </c>
      <c r="C15" s="10">
        <v>618.498323463133</v>
      </c>
      <c r="D15" s="11">
        <v>707.880833092022</v>
      </c>
      <c r="E15" s="11">
        <f t="shared" si="1"/>
        <v>1326.379156555155</v>
      </c>
    </row>
    <row r="16" spans="2:5" ht="15">
      <c r="B16" s="9" t="s">
        <v>111</v>
      </c>
      <c r="C16" s="10">
        <v>12221.0402015526</v>
      </c>
      <c r="D16" s="11">
        <v>6585.2514960836</v>
      </c>
      <c r="E16" s="11">
        <f t="shared" si="1"/>
        <v>18806.2916976362</v>
      </c>
    </row>
    <row r="17" spans="2:5" ht="15">
      <c r="B17" s="9" t="s">
        <v>112</v>
      </c>
      <c r="C17" s="10">
        <v>4754.55958338614</v>
      </c>
      <c r="D17" s="11">
        <v>3529.0380573932</v>
      </c>
      <c r="E17" s="11">
        <f t="shared" si="1"/>
        <v>8283.597640779339</v>
      </c>
    </row>
    <row r="18" spans="2:5" ht="15">
      <c r="B18" s="9" t="s">
        <v>113</v>
      </c>
      <c r="C18" s="10">
        <v>23368.6983941781</v>
      </c>
      <c r="D18" s="11">
        <v>12098.4206032217</v>
      </c>
      <c r="E18" s="11">
        <f t="shared" si="1"/>
        <v>35467.1189973998</v>
      </c>
    </row>
    <row r="19" spans="2:5" ht="15">
      <c r="B19" s="9" t="s">
        <v>114</v>
      </c>
      <c r="C19" s="10">
        <v>40929.6793895638</v>
      </c>
      <c r="D19" s="11">
        <v>35437.664191648</v>
      </c>
      <c r="E19" s="11">
        <f t="shared" si="1"/>
        <v>76367.3435812118</v>
      </c>
    </row>
    <row r="20" spans="2:5" ht="15">
      <c r="B20" s="9" t="s">
        <v>115</v>
      </c>
      <c r="C20" s="10">
        <v>1368.81837924576</v>
      </c>
      <c r="D20" s="11">
        <v>1117.16586124653</v>
      </c>
      <c r="E20" s="11">
        <f t="shared" si="1"/>
        <v>2485.98424049229</v>
      </c>
    </row>
    <row r="21" spans="2:5" ht="15">
      <c r="B21" s="9" t="s">
        <v>116</v>
      </c>
      <c r="C21" s="10">
        <v>18441.4868187164</v>
      </c>
      <c r="D21" s="11">
        <v>11073.5011889653</v>
      </c>
      <c r="E21" s="11">
        <f t="shared" si="1"/>
        <v>29514.9880076817</v>
      </c>
    </row>
    <row r="22" spans="2:5" ht="15">
      <c r="B22" s="9" t="s">
        <v>117</v>
      </c>
      <c r="C22" s="10">
        <v>362.01325</v>
      </c>
      <c r="D22" s="11">
        <v>196.8886</v>
      </c>
      <c r="E22" s="11">
        <f t="shared" si="1"/>
        <v>558.90185</v>
      </c>
    </row>
    <row r="23" spans="2:5" ht="15">
      <c r="B23" s="9" t="s">
        <v>118</v>
      </c>
      <c r="C23" s="10">
        <v>959.372011449836</v>
      </c>
      <c r="D23" s="11">
        <v>1754.11802403404</v>
      </c>
      <c r="E23" s="11">
        <f t="shared" si="1"/>
        <v>2713.490035483876</v>
      </c>
    </row>
    <row r="24" spans="2:5" ht="15">
      <c r="B24" s="9" t="s">
        <v>119</v>
      </c>
      <c r="C24" s="10">
        <v>1903.95563722847</v>
      </c>
      <c r="D24" s="11">
        <v>2632.89567991574</v>
      </c>
      <c r="E24" s="11">
        <f t="shared" si="1"/>
        <v>4536.85131714421</v>
      </c>
    </row>
    <row r="25" spans="2:5" ht="15">
      <c r="B25" s="9" t="s">
        <v>120</v>
      </c>
      <c r="C25" s="10">
        <v>493.7969</v>
      </c>
      <c r="D25" s="11">
        <v>181.224861441167</v>
      </c>
      <c r="E25" s="11">
        <f t="shared" si="1"/>
        <v>675.021761441167</v>
      </c>
    </row>
    <row r="26" spans="2:5" ht="15">
      <c r="B26" s="9" t="s">
        <v>121</v>
      </c>
      <c r="C26" s="10">
        <v>2722.68824747905</v>
      </c>
      <c r="D26" s="11">
        <v>3768.85629723185</v>
      </c>
      <c r="E26" s="11">
        <f t="shared" si="1"/>
        <v>6491.5445447109</v>
      </c>
    </row>
    <row r="27" spans="2:5" ht="15">
      <c r="B27" s="9" t="s">
        <v>122</v>
      </c>
      <c r="C27" s="10">
        <v>34.9842984610602</v>
      </c>
      <c r="D27" s="11">
        <v>30.9138686952558</v>
      </c>
      <c r="E27" s="11">
        <f t="shared" si="1"/>
        <v>65.89816715631599</v>
      </c>
    </row>
    <row r="28" spans="2:5" ht="15">
      <c r="B28" s="9" t="s">
        <v>123</v>
      </c>
      <c r="C28" s="10">
        <v>12997.9602371937</v>
      </c>
      <c r="D28" s="11">
        <v>6143.57776613062</v>
      </c>
      <c r="E28" s="11">
        <f t="shared" si="1"/>
        <v>19141.53800332432</v>
      </c>
    </row>
    <row r="29" spans="2:5" ht="15">
      <c r="B29" s="9" t="s">
        <v>124</v>
      </c>
      <c r="C29" s="10">
        <v>4569.49359699038</v>
      </c>
      <c r="D29" s="11">
        <v>2489.22845182433</v>
      </c>
      <c r="E29" s="11">
        <f t="shared" si="1"/>
        <v>7058.72204881471</v>
      </c>
    </row>
    <row r="30" spans="2:5" ht="15">
      <c r="B30" s="9" t="s">
        <v>125</v>
      </c>
      <c r="C30" s="10">
        <v>14062.4302281093</v>
      </c>
      <c r="D30" s="11">
        <v>14816.8926628948</v>
      </c>
      <c r="E30" s="11">
        <f t="shared" si="1"/>
        <v>28879.3228910041</v>
      </c>
    </row>
    <row r="31" spans="2:5" ht="15">
      <c r="B31" s="9" t="s">
        <v>126</v>
      </c>
      <c r="C31" s="10">
        <v>4241.94314109636</v>
      </c>
      <c r="D31" s="11">
        <v>2322.9450757178</v>
      </c>
      <c r="E31" s="11">
        <f t="shared" si="1"/>
        <v>6564.88821681416</v>
      </c>
    </row>
    <row r="32" spans="2:5" ht="15">
      <c r="B32" s="9" t="s">
        <v>132</v>
      </c>
      <c r="C32" s="10">
        <v>12781.238763862</v>
      </c>
      <c r="D32" s="11">
        <v>5737.4485701778</v>
      </c>
      <c r="E32" s="11">
        <f t="shared" si="1"/>
        <v>18518.6873340398</v>
      </c>
    </row>
    <row r="33" spans="2:5" ht="15">
      <c r="B33" s="9" t="s">
        <v>127</v>
      </c>
      <c r="C33" s="10">
        <v>1180.90479134403</v>
      </c>
      <c r="D33" s="11">
        <v>543.083061786708</v>
      </c>
      <c r="E33" s="11">
        <f t="shared" si="1"/>
        <v>1723.987853130738</v>
      </c>
    </row>
    <row r="34" spans="2:5" ht="15">
      <c r="B34" s="9" t="s">
        <v>128</v>
      </c>
      <c r="C34" s="10">
        <v>1141.95074360983</v>
      </c>
      <c r="D34" s="11">
        <v>1796.59707848294</v>
      </c>
      <c r="E34" s="11">
        <f t="shared" si="1"/>
        <v>2938.54782209277</v>
      </c>
    </row>
    <row r="35" spans="2:5" ht="15">
      <c r="B35" s="9" t="s">
        <v>129</v>
      </c>
      <c r="C35" s="10">
        <v>2583.56757205998</v>
      </c>
      <c r="D35" s="11">
        <v>3715.55507840736</v>
      </c>
      <c r="E35" s="11">
        <f t="shared" si="1"/>
        <v>6299.12265046734</v>
      </c>
    </row>
    <row r="36" spans="2:5" ht="15">
      <c r="B36" s="9" t="s">
        <v>130</v>
      </c>
      <c r="C36" s="10">
        <v>3260.80758959004</v>
      </c>
      <c r="D36" s="11">
        <v>3509.37671736921</v>
      </c>
      <c r="E36" s="11">
        <f t="shared" si="1"/>
        <v>6770.1843069592505</v>
      </c>
    </row>
    <row r="37" spans="2:5" ht="15">
      <c r="B37" s="12" t="s">
        <v>131</v>
      </c>
      <c r="C37" s="13">
        <v>27589.7747106819</v>
      </c>
      <c r="D37" s="14">
        <v>15835.3740335572</v>
      </c>
      <c r="E37" s="14">
        <f t="shared" si="1"/>
        <v>43425.1487442391</v>
      </c>
    </row>
    <row r="38" spans="2:5" ht="15">
      <c r="B38" s="15"/>
      <c r="C38" s="16"/>
      <c r="D38" s="16"/>
      <c r="E38" s="16"/>
    </row>
    <row r="39" spans="2:6" ht="15">
      <c r="B39" s="149" t="s">
        <v>91</v>
      </c>
      <c r="C39" s="149"/>
      <c r="D39" s="149"/>
      <c r="E39" s="149"/>
      <c r="F39" s="149"/>
    </row>
    <row r="40" spans="2:6" ht="15">
      <c r="B40" s="149" t="s">
        <v>133</v>
      </c>
      <c r="C40" s="149"/>
      <c r="D40" s="149"/>
      <c r="E40" s="149"/>
      <c r="F40" s="149"/>
    </row>
    <row r="41" spans="2:6" ht="15">
      <c r="B41" s="149" t="s">
        <v>92</v>
      </c>
      <c r="C41" s="149"/>
      <c r="D41" s="149"/>
      <c r="E41" s="149"/>
      <c r="F41" s="149"/>
    </row>
    <row r="42" spans="2:5" ht="15">
      <c r="B42" s="159" t="s">
        <v>93</v>
      </c>
      <c r="C42" s="159"/>
      <c r="D42" s="159"/>
      <c r="E42" s="159"/>
    </row>
    <row r="44" ht="15">
      <c r="B44" s="2" t="s">
        <v>0</v>
      </c>
    </row>
    <row r="45" ht="15">
      <c r="B45" s="2" t="s">
        <v>1</v>
      </c>
    </row>
    <row r="46" spans="2:6" ht="15">
      <c r="B46" s="17"/>
      <c r="C46" s="17" t="s">
        <v>70</v>
      </c>
      <c r="D46" s="17"/>
      <c r="E46" s="17"/>
      <c r="F46" s="17"/>
    </row>
    <row r="48" ht="15">
      <c r="B48" s="2" t="s">
        <v>71</v>
      </c>
    </row>
  </sheetData>
  <mergeCells count="3">
    <mergeCell ref="C6:E6"/>
    <mergeCell ref="C8:E8"/>
    <mergeCell ref="B6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0"/>
  <sheetViews>
    <sheetView showGridLines="0" workbookViewId="0" topLeftCell="A1"/>
  </sheetViews>
  <sheetFormatPr defaultColWidth="9.140625" defaultRowHeight="15"/>
  <cols>
    <col min="1" max="2" width="9.140625" style="2" customWidth="1"/>
    <col min="3" max="3" width="12.421875" style="2" customWidth="1"/>
    <col min="4" max="4" width="15.57421875" style="2" customWidth="1"/>
    <col min="5" max="16384" width="9.140625" style="2" customWidth="1"/>
  </cols>
  <sheetData>
    <row r="3" ht="13.5">
      <c r="B3" s="1" t="s">
        <v>97</v>
      </c>
    </row>
    <row r="4" ht="15">
      <c r="B4" s="1"/>
    </row>
    <row r="6" spans="2:4" ht="13.5">
      <c r="B6" s="166"/>
      <c r="C6" s="18" t="s">
        <v>98</v>
      </c>
      <c r="D6" s="174" t="s">
        <v>99</v>
      </c>
    </row>
    <row r="7" spans="2:4" ht="15" customHeight="1">
      <c r="B7" s="173"/>
      <c r="C7" s="187" t="s">
        <v>100</v>
      </c>
      <c r="D7" s="188"/>
    </row>
    <row r="8" spans="2:5" ht="15">
      <c r="B8" s="6">
        <v>1990</v>
      </c>
      <c r="C8" s="19">
        <v>305986.9</v>
      </c>
      <c r="D8" s="20">
        <v>227055.7</v>
      </c>
      <c r="E8" s="21"/>
    </row>
    <row r="9" spans="2:4" ht="15">
      <c r="B9" s="9">
        <v>1991</v>
      </c>
      <c r="C9" s="22">
        <v>291772.7</v>
      </c>
      <c r="D9" s="23">
        <v>213647.3</v>
      </c>
    </row>
    <row r="10" spans="2:4" ht="15">
      <c r="B10" s="6">
        <v>1992</v>
      </c>
      <c r="C10" s="22">
        <v>282049</v>
      </c>
      <c r="D10" s="23">
        <v>202926.2</v>
      </c>
    </row>
    <row r="11" spans="2:4" ht="15">
      <c r="B11" s="9">
        <v>1993</v>
      </c>
      <c r="C11" s="22">
        <v>275062.2</v>
      </c>
      <c r="D11" s="23">
        <v>197900.9</v>
      </c>
    </row>
    <row r="12" spans="2:4" ht="15">
      <c r="B12" s="6">
        <v>1994</v>
      </c>
      <c r="C12" s="22">
        <v>271462.8</v>
      </c>
      <c r="D12" s="23">
        <v>194945.2</v>
      </c>
    </row>
    <row r="13" spans="2:4" ht="15">
      <c r="B13" s="9">
        <v>1995</v>
      </c>
      <c r="C13" s="22">
        <v>269989.5</v>
      </c>
      <c r="D13" s="23">
        <v>196795.1</v>
      </c>
    </row>
    <row r="14" spans="2:4" ht="15">
      <c r="B14" s="6">
        <v>1996</v>
      </c>
      <c r="C14" s="22">
        <v>270115.1</v>
      </c>
      <c r="D14" s="23">
        <v>197442.5</v>
      </c>
    </row>
    <row r="15" spans="2:4" ht="15">
      <c r="B15" s="9">
        <v>1997</v>
      </c>
      <c r="C15" s="22">
        <v>266922.8</v>
      </c>
      <c r="D15" s="23">
        <v>198722.2</v>
      </c>
    </row>
    <row r="16" spans="2:4" ht="15">
      <c r="B16" s="6">
        <v>1998</v>
      </c>
      <c r="C16" s="22">
        <v>264894.2</v>
      </c>
      <c r="D16" s="23">
        <v>197374.7</v>
      </c>
    </row>
    <row r="17" spans="2:4" ht="15">
      <c r="B17" s="9">
        <v>1999</v>
      </c>
      <c r="C17" s="22">
        <v>262874.1</v>
      </c>
      <c r="D17" s="23">
        <v>197254.2</v>
      </c>
    </row>
    <row r="18" spans="2:4" ht="15">
      <c r="B18" s="6">
        <v>2000</v>
      </c>
      <c r="C18" s="22">
        <v>259119.9</v>
      </c>
      <c r="D18" s="23">
        <v>194900.8</v>
      </c>
    </row>
    <row r="19" spans="2:4" ht="15">
      <c r="B19" s="9">
        <v>2001</v>
      </c>
      <c r="C19" s="22">
        <v>255579</v>
      </c>
      <c r="D19" s="23">
        <v>192092.8</v>
      </c>
    </row>
    <row r="20" spans="2:4" ht="15">
      <c r="B20" s="6">
        <v>2002</v>
      </c>
      <c r="C20" s="22">
        <v>251959.4</v>
      </c>
      <c r="D20" s="23">
        <v>189167.5</v>
      </c>
    </row>
    <row r="21" spans="2:4" ht="15">
      <c r="B21" s="9">
        <v>2003</v>
      </c>
      <c r="C21" s="22">
        <v>251439.7</v>
      </c>
      <c r="D21" s="23">
        <v>185534.5</v>
      </c>
    </row>
    <row r="22" spans="2:4" ht="15">
      <c r="B22" s="6">
        <v>2004</v>
      </c>
      <c r="C22" s="22">
        <v>248265.4</v>
      </c>
      <c r="D22" s="23">
        <v>188762.2</v>
      </c>
    </row>
    <row r="23" spans="2:4" ht="15">
      <c r="B23" s="9">
        <v>2005</v>
      </c>
      <c r="C23" s="22">
        <v>246491.8</v>
      </c>
      <c r="D23" s="23">
        <v>183991.4</v>
      </c>
    </row>
    <row r="24" spans="2:4" ht="15">
      <c r="B24" s="6">
        <v>2006</v>
      </c>
      <c r="C24" s="22">
        <v>245353.9</v>
      </c>
      <c r="D24" s="23">
        <v>182467.6</v>
      </c>
    </row>
    <row r="25" spans="2:4" ht="15">
      <c r="B25" s="9">
        <v>2007</v>
      </c>
      <c r="C25" s="22">
        <v>247048.8</v>
      </c>
      <c r="D25" s="23">
        <v>182728.6</v>
      </c>
    </row>
    <row r="26" spans="2:4" ht="15">
      <c r="B26" s="6">
        <v>2008</v>
      </c>
      <c r="C26" s="22">
        <v>244355.6</v>
      </c>
      <c r="D26" s="23">
        <v>183046.8</v>
      </c>
    </row>
    <row r="27" spans="2:4" ht="15">
      <c r="B27" s="9">
        <v>2009</v>
      </c>
      <c r="C27" s="22">
        <v>243252.6</v>
      </c>
      <c r="D27" s="23">
        <v>178578.2</v>
      </c>
    </row>
    <row r="28" spans="2:4" ht="15">
      <c r="B28" s="6">
        <v>2010</v>
      </c>
      <c r="C28" s="22">
        <v>238571.4</v>
      </c>
      <c r="D28" s="23">
        <v>177925.6</v>
      </c>
    </row>
    <row r="29" spans="2:4" ht="15">
      <c r="B29" s="9">
        <v>2011</v>
      </c>
      <c r="C29" s="22">
        <v>237476</v>
      </c>
      <c r="D29" s="23">
        <v>179344.5</v>
      </c>
    </row>
    <row r="30" spans="2:4" ht="15">
      <c r="B30" s="6">
        <v>2012</v>
      </c>
      <c r="C30" s="22">
        <v>236240.9</v>
      </c>
      <c r="D30" s="23">
        <v>178105.7</v>
      </c>
    </row>
    <row r="31" spans="2:4" ht="15">
      <c r="B31" s="9">
        <v>2013</v>
      </c>
      <c r="C31" s="22">
        <v>235456</v>
      </c>
      <c r="D31" s="23">
        <v>181110.6</v>
      </c>
    </row>
    <row r="32" spans="2:4" ht="15">
      <c r="B32" s="6">
        <v>2014</v>
      </c>
      <c r="C32" s="22">
        <v>239298.1</v>
      </c>
      <c r="D32" s="23">
        <v>184446.6</v>
      </c>
    </row>
    <row r="33" spans="2:6" ht="15">
      <c r="B33" s="24">
        <v>2015</v>
      </c>
      <c r="C33" s="25">
        <v>241682.5</v>
      </c>
      <c r="D33" s="26">
        <v>184790.4</v>
      </c>
      <c r="E33" s="21"/>
      <c r="F33" s="21"/>
    </row>
    <row r="36" ht="15">
      <c r="B36" s="2" t="s">
        <v>0</v>
      </c>
    </row>
    <row r="37" ht="15">
      <c r="B37" s="2" t="s">
        <v>1</v>
      </c>
    </row>
    <row r="38" spans="2:4" ht="15">
      <c r="B38" s="17"/>
      <c r="C38" s="17" t="s">
        <v>64</v>
      </c>
      <c r="D38" s="17"/>
    </row>
    <row r="40" ht="15">
      <c r="B40" s="2" t="s">
        <v>71</v>
      </c>
    </row>
  </sheetData>
  <mergeCells count="1">
    <mergeCell ref="C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45"/>
  <sheetViews>
    <sheetView showGridLines="0" workbookViewId="0" topLeftCell="A1"/>
  </sheetViews>
  <sheetFormatPr defaultColWidth="9.140625" defaultRowHeight="15"/>
  <cols>
    <col min="1" max="2" width="9.140625" style="2" customWidth="1"/>
    <col min="3" max="3" width="11.8515625" style="2" customWidth="1"/>
    <col min="4" max="4" width="12.8515625" style="2" customWidth="1"/>
    <col min="5" max="5" width="17.00390625" style="2" customWidth="1"/>
    <col min="6" max="6" width="13.00390625" style="2" customWidth="1"/>
    <col min="7" max="7" width="12.57421875" style="2" customWidth="1"/>
    <col min="8" max="8" width="15.57421875" style="2" customWidth="1"/>
    <col min="9" max="9" width="12.7109375" style="2" customWidth="1"/>
    <col min="10" max="10" width="12.8515625" style="2" customWidth="1"/>
    <col min="11" max="11" width="16.421875" style="2" customWidth="1"/>
    <col min="12" max="12" width="9.140625" style="2" customWidth="1"/>
    <col min="13" max="13" width="13.8515625" style="2" bestFit="1" customWidth="1"/>
    <col min="14" max="14" width="16.421875" style="2" customWidth="1"/>
    <col min="15" max="16384" width="9.140625" style="2" customWidth="1"/>
  </cols>
  <sheetData>
    <row r="3" ht="15">
      <c r="B3" s="1" t="s">
        <v>102</v>
      </c>
    </row>
    <row r="4" spans="3:17" ht="15">
      <c r="C4" s="202"/>
      <c r="D4" s="202"/>
      <c r="E4" s="202"/>
      <c r="F4" s="202"/>
      <c r="G4" s="202"/>
      <c r="H4" s="202"/>
      <c r="I4" s="202"/>
      <c r="J4" s="202"/>
      <c r="K4" s="202"/>
      <c r="N4" s="1"/>
      <c r="Q4" s="1" t="s">
        <v>102</v>
      </c>
    </row>
    <row r="6" spans="2:11" ht="13.5" customHeight="1">
      <c r="B6" s="163"/>
      <c r="C6" s="181" t="s">
        <v>38</v>
      </c>
      <c r="D6" s="182"/>
      <c r="E6" s="182"/>
      <c r="F6" s="182"/>
      <c r="G6" s="182"/>
      <c r="H6" s="182"/>
      <c r="I6" s="182"/>
      <c r="J6" s="182"/>
      <c r="K6" s="182"/>
    </row>
    <row r="7" spans="2:14" ht="15">
      <c r="B7" s="171"/>
      <c r="C7" s="203" t="s">
        <v>34</v>
      </c>
      <c r="D7" s="186"/>
      <c r="E7" s="186"/>
      <c r="F7" s="203" t="s">
        <v>35</v>
      </c>
      <c r="G7" s="186"/>
      <c r="H7" s="186"/>
      <c r="I7" s="203" t="s">
        <v>36</v>
      </c>
      <c r="J7" s="186"/>
      <c r="K7" s="186"/>
      <c r="M7" s="204" t="s">
        <v>39</v>
      </c>
      <c r="N7" s="192"/>
    </row>
    <row r="8" spans="2:14" ht="15">
      <c r="B8" s="165"/>
      <c r="C8" s="170">
        <v>1990</v>
      </c>
      <c r="D8" s="172">
        <v>2015</v>
      </c>
      <c r="E8" s="41" t="s">
        <v>77</v>
      </c>
      <c r="F8" s="170">
        <v>1990</v>
      </c>
      <c r="G8" s="172">
        <v>2015</v>
      </c>
      <c r="H8" s="172" t="s">
        <v>77</v>
      </c>
      <c r="I8" s="170">
        <v>1990</v>
      </c>
      <c r="J8" s="118">
        <v>2015</v>
      </c>
      <c r="K8" s="172" t="s">
        <v>77</v>
      </c>
      <c r="M8" s="171"/>
      <c r="N8" s="172" t="s">
        <v>77</v>
      </c>
    </row>
    <row r="9" spans="2:14" ht="15">
      <c r="B9" s="165"/>
      <c r="C9" s="196" t="s">
        <v>50</v>
      </c>
      <c r="D9" s="197"/>
      <c r="E9" s="29" t="s">
        <v>5</v>
      </c>
      <c r="F9" s="196" t="s">
        <v>52</v>
      </c>
      <c r="G9" s="197"/>
      <c r="H9" s="41" t="s">
        <v>5</v>
      </c>
      <c r="I9" s="196" t="s">
        <v>52</v>
      </c>
      <c r="J9" s="197"/>
      <c r="K9" s="41" t="s">
        <v>5</v>
      </c>
      <c r="M9" s="173"/>
      <c r="N9" s="29" t="s">
        <v>59</v>
      </c>
    </row>
    <row r="10" spans="2:15" ht="15">
      <c r="B10" s="43" t="s">
        <v>66</v>
      </c>
      <c r="C10" s="44">
        <v>246721.252187092</v>
      </c>
      <c r="D10" s="45">
        <v>192226.85222419302</v>
      </c>
      <c r="E10" s="46">
        <f aca="true" t="shared" si="0" ref="E10:E38">+(D10-C10)/C10*100</f>
        <v>-22.087436521915492</v>
      </c>
      <c r="F10" s="44">
        <v>54297.102289407696</v>
      </c>
      <c r="G10" s="45">
        <v>44847.6634681558</v>
      </c>
      <c r="H10" s="46">
        <f aca="true" t="shared" si="1" ref="H10:H38">+(G10-F10)/F10*100</f>
        <v>-17.403210158224773</v>
      </c>
      <c r="I10" s="44">
        <f aca="true" t="shared" si="2" ref="I10:I38">+C10+F10</f>
        <v>301018.3544764997</v>
      </c>
      <c r="J10" s="44">
        <f aca="true" t="shared" si="3" ref="J10:J38">+D10+G10</f>
        <v>237074.51569234882</v>
      </c>
      <c r="K10" s="119">
        <f aca="true" t="shared" si="4" ref="K10:K38">+(J10-I10)/I10*100</f>
        <v>-21.24250492809831</v>
      </c>
      <c r="M10" s="3" t="s">
        <v>66</v>
      </c>
      <c r="N10" s="120">
        <v>-21.24250492809831</v>
      </c>
      <c r="O10" s="121"/>
    </row>
    <row r="11" spans="2:15" ht="15">
      <c r="B11" s="6" t="s">
        <v>21</v>
      </c>
      <c r="C11" s="7">
        <v>4820.52769596131</v>
      </c>
      <c r="D11" s="8">
        <v>4130.83902499761</v>
      </c>
      <c r="E11" s="50">
        <f t="shared" si="0"/>
        <v>-14.307327215265845</v>
      </c>
      <c r="F11" s="7">
        <v>587.003398153719</v>
      </c>
      <c r="G11" s="8">
        <v>438.09652271412097</v>
      </c>
      <c r="H11" s="50">
        <f t="shared" si="1"/>
        <v>-25.367293597950123</v>
      </c>
      <c r="I11" s="7">
        <f t="shared" si="2"/>
        <v>5407.531094115029</v>
      </c>
      <c r="J11" s="8">
        <f t="shared" si="3"/>
        <v>4568.9355477117315</v>
      </c>
      <c r="K11" s="112">
        <f t="shared" si="4"/>
        <v>-15.507919081888113</v>
      </c>
      <c r="M11" s="150"/>
      <c r="N11" s="158"/>
      <c r="O11" s="121"/>
    </row>
    <row r="12" spans="2:15" ht="15">
      <c r="B12" s="9" t="s">
        <v>19</v>
      </c>
      <c r="C12" s="10">
        <v>5410.28240454445</v>
      </c>
      <c r="D12" s="11">
        <v>4582.75818568828</v>
      </c>
      <c r="E12" s="53">
        <f t="shared" si="0"/>
        <v>-15.295397855037637</v>
      </c>
      <c r="F12" s="10">
        <v>1295.63271737706</v>
      </c>
      <c r="G12" s="11">
        <v>1254.89573659651</v>
      </c>
      <c r="H12" s="53">
        <f t="shared" si="1"/>
        <v>-3.1441766045411343</v>
      </c>
      <c r="I12" s="10">
        <f t="shared" si="2"/>
        <v>6705.915121921511</v>
      </c>
      <c r="J12" s="11">
        <f t="shared" si="3"/>
        <v>5837.65392228479</v>
      </c>
      <c r="K12" s="123">
        <f t="shared" si="4"/>
        <v>-12.94769146120552</v>
      </c>
      <c r="M12" s="6" t="s">
        <v>106</v>
      </c>
      <c r="N12" s="122">
        <v>-70.1363027416431</v>
      </c>
      <c r="O12" s="121"/>
    </row>
    <row r="13" spans="2:15" ht="15">
      <c r="B13" s="9" t="s">
        <v>6</v>
      </c>
      <c r="C13" s="10">
        <v>4804.46920670164</v>
      </c>
      <c r="D13" s="11">
        <v>1529.27234953669</v>
      </c>
      <c r="E13" s="53">
        <f t="shared" si="0"/>
        <v>-68.1697960015324</v>
      </c>
      <c r="F13" s="10">
        <v>714.888205729552</v>
      </c>
      <c r="G13" s="11">
        <v>119.011838718442</v>
      </c>
      <c r="H13" s="53">
        <f t="shared" si="1"/>
        <v>-83.3523846435557</v>
      </c>
      <c r="I13" s="10">
        <f t="shared" si="2"/>
        <v>5519.357412431193</v>
      </c>
      <c r="J13" s="11">
        <f t="shared" si="3"/>
        <v>1648.284188255132</v>
      </c>
      <c r="K13" s="123">
        <f t="shared" si="4"/>
        <v>-70.1363027416431</v>
      </c>
      <c r="M13" s="9" t="s">
        <v>128</v>
      </c>
      <c r="N13" s="124">
        <v>-63.52754132870895</v>
      </c>
      <c r="O13" s="121"/>
    </row>
    <row r="14" spans="2:15" ht="15">
      <c r="B14" s="9" t="s">
        <v>29</v>
      </c>
      <c r="C14" s="10">
        <v>196.971</v>
      </c>
      <c r="D14" s="11">
        <v>224.40099999999998</v>
      </c>
      <c r="E14" s="53">
        <f t="shared" si="0"/>
        <v>13.92590787476328</v>
      </c>
      <c r="F14" s="10">
        <v>111.07175</v>
      </c>
      <c r="G14" s="11">
        <v>137.28975</v>
      </c>
      <c r="H14" s="53">
        <f t="shared" si="1"/>
        <v>23.60456191605877</v>
      </c>
      <c r="I14" s="10">
        <f t="shared" si="2"/>
        <v>308.04275</v>
      </c>
      <c r="J14" s="11">
        <f t="shared" si="3"/>
        <v>361.69075</v>
      </c>
      <c r="K14" s="123">
        <f t="shared" si="4"/>
        <v>17.415764532682545</v>
      </c>
      <c r="M14" s="9" t="s">
        <v>119</v>
      </c>
      <c r="N14" s="124">
        <v>-61.178407485076804</v>
      </c>
      <c r="O14" s="121"/>
    </row>
    <row r="15" spans="2:15" ht="15">
      <c r="B15" s="9" t="s">
        <v>11</v>
      </c>
      <c r="C15" s="10">
        <v>5754.89099867235</v>
      </c>
      <c r="D15" s="11">
        <v>2895.9583704839397</v>
      </c>
      <c r="E15" s="53">
        <f t="shared" si="0"/>
        <v>-49.67831065519685</v>
      </c>
      <c r="F15" s="10">
        <v>1752.0705523678498</v>
      </c>
      <c r="G15" s="11">
        <v>771.466635411776</v>
      </c>
      <c r="H15" s="53">
        <f t="shared" si="1"/>
        <v>-55.968289383713966</v>
      </c>
      <c r="I15" s="10">
        <f t="shared" si="2"/>
        <v>7506.9615510402</v>
      </c>
      <c r="J15" s="11">
        <f t="shared" si="3"/>
        <v>3667.425005895716</v>
      </c>
      <c r="K15" s="123">
        <f t="shared" si="4"/>
        <v>-51.146346215300106</v>
      </c>
      <c r="M15" s="9" t="s">
        <v>118</v>
      </c>
      <c r="N15" s="124">
        <v>-60.21106771377621</v>
      </c>
      <c r="O15" s="121"/>
    </row>
    <row r="16" spans="2:15" ht="15">
      <c r="B16" s="9" t="s">
        <v>17</v>
      </c>
      <c r="C16" s="10">
        <v>34664.19666675</v>
      </c>
      <c r="D16" s="11">
        <v>24781.54805925</v>
      </c>
      <c r="E16" s="53">
        <f t="shared" si="0"/>
        <v>-28.50967152797015</v>
      </c>
      <c r="F16" s="10">
        <v>8072.90787775</v>
      </c>
      <c r="G16" s="11">
        <v>6201.152353500001</v>
      </c>
      <c r="H16" s="53">
        <f t="shared" si="1"/>
        <v>-23.18564205853017</v>
      </c>
      <c r="I16" s="10">
        <f t="shared" si="2"/>
        <v>42737.104544500005</v>
      </c>
      <c r="J16" s="11">
        <f t="shared" si="3"/>
        <v>30982.70041275</v>
      </c>
      <c r="K16" s="123">
        <f t="shared" si="4"/>
        <v>-27.503978701951446</v>
      </c>
      <c r="M16" s="9" t="s">
        <v>110</v>
      </c>
      <c r="N16" s="124">
        <v>-55.626347381646</v>
      </c>
      <c r="O16" s="121"/>
    </row>
    <row r="17" spans="2:15" ht="15">
      <c r="B17" s="9" t="s">
        <v>16</v>
      </c>
      <c r="C17" s="10">
        <v>4039.49838422514</v>
      </c>
      <c r="D17" s="11">
        <v>3667.23069680515</v>
      </c>
      <c r="E17" s="53">
        <f t="shared" si="0"/>
        <v>-9.215690959891269</v>
      </c>
      <c r="F17" s="10">
        <v>1543.6150603083302</v>
      </c>
      <c r="G17" s="11">
        <v>1854.08078809219</v>
      </c>
      <c r="H17" s="53">
        <f t="shared" si="1"/>
        <v>20.112898336314867</v>
      </c>
      <c r="I17" s="10">
        <f t="shared" si="2"/>
        <v>5583.11344453347</v>
      </c>
      <c r="J17" s="11">
        <f t="shared" si="3"/>
        <v>5521.31148489734</v>
      </c>
      <c r="K17" s="123">
        <f t="shared" si="4"/>
        <v>-1.106944364468207</v>
      </c>
      <c r="M17" s="9" t="s">
        <v>107</v>
      </c>
      <c r="N17" s="124">
        <v>-51.146346215300106</v>
      </c>
      <c r="O17" s="121"/>
    </row>
    <row r="18" spans="2:15" ht="15">
      <c r="B18" s="9" t="s">
        <v>7</v>
      </c>
      <c r="C18" s="10">
        <v>1247.1219078229901</v>
      </c>
      <c r="D18" s="11">
        <v>540.50808527182</v>
      </c>
      <c r="E18" s="53">
        <f t="shared" si="0"/>
        <v>-56.659562960020025</v>
      </c>
      <c r="F18" s="10">
        <v>146.719452911212</v>
      </c>
      <c r="G18" s="11">
        <v>77.9902381913133</v>
      </c>
      <c r="H18" s="53">
        <f t="shared" si="1"/>
        <v>-46.84396878271521</v>
      </c>
      <c r="I18" s="10">
        <f t="shared" si="2"/>
        <v>1393.8413607342022</v>
      </c>
      <c r="J18" s="11">
        <f t="shared" si="3"/>
        <v>618.4983234631334</v>
      </c>
      <c r="K18" s="123">
        <f t="shared" si="4"/>
        <v>-55.626347381646</v>
      </c>
      <c r="M18" s="9" t="s">
        <v>132</v>
      </c>
      <c r="N18" s="124">
        <v>-47.156639957362984</v>
      </c>
      <c r="O18" s="121"/>
    </row>
    <row r="19" spans="2:15" ht="15">
      <c r="B19" s="9" t="s">
        <v>30</v>
      </c>
      <c r="C19" s="10">
        <v>14293.8795990571</v>
      </c>
      <c r="D19" s="11">
        <v>14440.9913756854</v>
      </c>
      <c r="E19" s="53">
        <f t="shared" si="0"/>
        <v>1.0291941778913878</v>
      </c>
      <c r="F19" s="10">
        <v>7061.78697049464</v>
      </c>
      <c r="G19" s="11">
        <v>8461.5710019744</v>
      </c>
      <c r="H19" s="53">
        <f t="shared" si="1"/>
        <v>19.821952111105855</v>
      </c>
      <c r="I19" s="10">
        <f t="shared" si="2"/>
        <v>21355.66656955174</v>
      </c>
      <c r="J19" s="11">
        <f t="shared" si="3"/>
        <v>22902.5623776598</v>
      </c>
      <c r="K19" s="123">
        <f t="shared" si="4"/>
        <v>7.243491103731582</v>
      </c>
      <c r="M19" s="9" t="s">
        <v>121</v>
      </c>
      <c r="N19" s="124">
        <v>-44.97931060952696</v>
      </c>
      <c r="O19" s="121"/>
    </row>
    <row r="20" spans="2:15" ht="15">
      <c r="B20" s="9" t="s">
        <v>23</v>
      </c>
      <c r="C20" s="10">
        <v>2422.95056217827</v>
      </c>
      <c r="D20" s="11">
        <v>2117.42607380616</v>
      </c>
      <c r="E20" s="53">
        <f t="shared" si="0"/>
        <v>-12.609604716715268</v>
      </c>
      <c r="F20" s="10">
        <v>369.610944151449</v>
      </c>
      <c r="G20" s="11">
        <v>464.1801970995</v>
      </c>
      <c r="H20" s="53">
        <f t="shared" si="1"/>
        <v>25.586161460982332</v>
      </c>
      <c r="I20" s="10">
        <f t="shared" si="2"/>
        <v>2792.561506329719</v>
      </c>
      <c r="J20" s="11">
        <f t="shared" si="3"/>
        <v>2581.6062709056596</v>
      </c>
      <c r="K20" s="123">
        <f t="shared" si="4"/>
        <v>-7.554184033042814</v>
      </c>
      <c r="M20" s="9" t="s">
        <v>125</v>
      </c>
      <c r="N20" s="124">
        <v>-41.08280128811689</v>
      </c>
      <c r="O20" s="121"/>
    </row>
    <row r="21" spans="2:15" ht="15">
      <c r="B21" s="9" t="s">
        <v>24</v>
      </c>
      <c r="C21" s="10">
        <v>37613.2704096319</v>
      </c>
      <c r="D21" s="11">
        <v>34580.1611358899</v>
      </c>
      <c r="E21" s="53">
        <f t="shared" si="0"/>
        <v>-8.063933927333494</v>
      </c>
      <c r="F21" s="10">
        <v>5391.6427502619</v>
      </c>
      <c r="G21" s="11">
        <v>6219.1868367027</v>
      </c>
      <c r="H21" s="53">
        <f t="shared" si="1"/>
        <v>15.348644648249405</v>
      </c>
      <c r="I21" s="10">
        <f t="shared" si="2"/>
        <v>43004.9131598938</v>
      </c>
      <c r="J21" s="11">
        <f t="shared" si="3"/>
        <v>40799.3479725926</v>
      </c>
      <c r="K21" s="123">
        <f t="shared" si="4"/>
        <v>-5.128635370337398</v>
      </c>
      <c r="M21" s="9" t="s">
        <v>115</v>
      </c>
      <c r="N21" s="124">
        <v>-40.6249165678444</v>
      </c>
      <c r="O21" s="121"/>
    </row>
    <row r="22" spans="2:15" ht="15">
      <c r="B22" s="9" t="s">
        <v>69</v>
      </c>
      <c r="C22" s="10">
        <v>28019.4646965659</v>
      </c>
      <c r="D22" s="11">
        <v>24072.7853324952</v>
      </c>
      <c r="E22" s="53">
        <f t="shared" si="0"/>
        <v>-14.085491663780465</v>
      </c>
      <c r="F22" s="10">
        <v>4444.68452072367</v>
      </c>
      <c r="G22" s="11">
        <v>3516.98937818668</v>
      </c>
      <c r="H22" s="53">
        <f t="shared" si="1"/>
        <v>-20.872013260143504</v>
      </c>
      <c r="I22" s="10">
        <f t="shared" si="2"/>
        <v>32464.14921728957</v>
      </c>
      <c r="J22" s="11">
        <f t="shared" si="3"/>
        <v>27589.774710681882</v>
      </c>
      <c r="K22" s="123">
        <f t="shared" si="4"/>
        <v>-15.014638067310637</v>
      </c>
      <c r="M22" s="9" t="s">
        <v>109</v>
      </c>
      <c r="N22" s="124">
        <v>-27.503978701951446</v>
      </c>
      <c r="O22" s="121"/>
    </row>
    <row r="23" spans="2:15" ht="15">
      <c r="B23" s="9" t="s">
        <v>68</v>
      </c>
      <c r="C23" s="10">
        <v>4023.8062235794605</v>
      </c>
      <c r="D23" s="11">
        <v>3918.87934241559</v>
      </c>
      <c r="E23" s="53">
        <f t="shared" si="0"/>
        <v>-2.60765243984663</v>
      </c>
      <c r="F23" s="10">
        <v>774.2337820030631</v>
      </c>
      <c r="G23" s="11">
        <v>661.1818602942659</v>
      </c>
      <c r="H23" s="53">
        <f t="shared" si="1"/>
        <v>-14.601781055886542</v>
      </c>
      <c r="I23" s="10">
        <f t="shared" si="2"/>
        <v>4798.040005582524</v>
      </c>
      <c r="J23" s="11">
        <f t="shared" si="3"/>
        <v>4580.061202709856</v>
      </c>
      <c r="K23" s="123">
        <f t="shared" si="4"/>
        <v>-4.543080145622993</v>
      </c>
      <c r="M23" s="9" t="s">
        <v>122</v>
      </c>
      <c r="N23" s="124">
        <v>-19.114186138174535</v>
      </c>
      <c r="O23" s="121"/>
    </row>
    <row r="24" spans="2:15" ht="15">
      <c r="B24" s="9" t="s">
        <v>67</v>
      </c>
      <c r="C24" s="10">
        <v>1977.59389711695</v>
      </c>
      <c r="D24" s="11">
        <v>1024.35744459879</v>
      </c>
      <c r="E24" s="53">
        <f t="shared" si="0"/>
        <v>-48.20183020931866</v>
      </c>
      <c r="F24" s="10">
        <v>327.781186372128</v>
      </c>
      <c r="G24" s="11">
        <v>344.460934646977</v>
      </c>
      <c r="H24" s="53">
        <f t="shared" si="1"/>
        <v>5.088683844079024</v>
      </c>
      <c r="I24" s="10">
        <f t="shared" si="2"/>
        <v>2305.375083489078</v>
      </c>
      <c r="J24" s="11">
        <f t="shared" si="3"/>
        <v>1368.818379245767</v>
      </c>
      <c r="K24" s="123">
        <f t="shared" si="4"/>
        <v>-40.6249165678444</v>
      </c>
      <c r="M24" s="9" t="s">
        <v>124</v>
      </c>
      <c r="N24" s="124">
        <v>-15.507919081888113</v>
      </c>
      <c r="O24" s="121"/>
    </row>
    <row r="25" spans="2:15" ht="15">
      <c r="B25" s="9" t="s">
        <v>13</v>
      </c>
      <c r="C25" s="10">
        <v>3753.5018438392603</v>
      </c>
      <c r="D25" s="11">
        <v>2036.69177546209</v>
      </c>
      <c r="E25" s="53">
        <f t="shared" si="0"/>
        <v>-45.73888970362501</v>
      </c>
      <c r="F25" s="10">
        <v>1160.5906619411498</v>
      </c>
      <c r="G25" s="11">
        <v>667.075798503863</v>
      </c>
      <c r="H25" s="53">
        <f t="shared" si="1"/>
        <v>-42.52273257238318</v>
      </c>
      <c r="I25" s="10">
        <f t="shared" si="2"/>
        <v>4914.092505780411</v>
      </c>
      <c r="J25" s="11">
        <f t="shared" si="3"/>
        <v>2703.767573965953</v>
      </c>
      <c r="K25" s="123">
        <f t="shared" si="4"/>
        <v>-44.97931060952696</v>
      </c>
      <c r="M25" s="9" t="s">
        <v>131</v>
      </c>
      <c r="N25" s="124">
        <v>-15.014638067310637</v>
      </c>
      <c r="O25" s="121"/>
    </row>
    <row r="26" spans="2:15" ht="15">
      <c r="B26" s="9" t="s">
        <v>25</v>
      </c>
      <c r="C26" s="10">
        <v>11356.9729547556</v>
      </c>
      <c r="D26" s="11">
        <v>10936.4556340697</v>
      </c>
      <c r="E26" s="53">
        <f t="shared" si="0"/>
        <v>-3.702723625046701</v>
      </c>
      <c r="F26" s="10">
        <v>1342.2855727783</v>
      </c>
      <c r="G26" s="11">
        <v>1284.58456748289</v>
      </c>
      <c r="H26" s="53">
        <f t="shared" si="1"/>
        <v>-4.298713065654054</v>
      </c>
      <c r="I26" s="10">
        <f t="shared" si="2"/>
        <v>12699.2585275339</v>
      </c>
      <c r="J26" s="11">
        <f t="shared" si="3"/>
        <v>12221.04020155259</v>
      </c>
      <c r="K26" s="123">
        <f t="shared" si="4"/>
        <v>-3.765718486197134</v>
      </c>
      <c r="M26" s="9" t="s">
        <v>116</v>
      </c>
      <c r="N26" s="124">
        <v>-13.76588384797264</v>
      </c>
      <c r="O26" s="121"/>
    </row>
    <row r="27" spans="2:15" ht="15">
      <c r="B27" s="9" t="s">
        <v>18</v>
      </c>
      <c r="C27" s="10">
        <v>15491.350249178</v>
      </c>
      <c r="D27" s="11">
        <v>13774.1062545711</v>
      </c>
      <c r="E27" s="53">
        <f t="shared" si="0"/>
        <v>-11.085179580766505</v>
      </c>
      <c r="F27" s="10">
        <v>3934.4457911220297</v>
      </c>
      <c r="G27" s="11">
        <v>2977.5572662771597</v>
      </c>
      <c r="H27" s="53">
        <f t="shared" si="1"/>
        <v>-24.320795752328397</v>
      </c>
      <c r="I27" s="10">
        <f t="shared" si="2"/>
        <v>19425.79604030003</v>
      </c>
      <c r="J27" s="11">
        <f t="shared" si="3"/>
        <v>16751.66352084826</v>
      </c>
      <c r="K27" s="123">
        <f t="shared" si="4"/>
        <v>-13.76588384797264</v>
      </c>
      <c r="M27" s="9" t="s">
        <v>123</v>
      </c>
      <c r="N27" s="124">
        <v>-13.566062245714102</v>
      </c>
      <c r="O27" s="121"/>
    </row>
    <row r="28" spans="2:15" ht="15">
      <c r="B28" s="9" t="s">
        <v>10</v>
      </c>
      <c r="C28" s="10">
        <v>4282.34509793954</v>
      </c>
      <c r="D28" s="11">
        <v>1637.44212344226</v>
      </c>
      <c r="E28" s="53">
        <f t="shared" si="0"/>
        <v>-61.76295730509626</v>
      </c>
      <c r="F28" s="10">
        <v>622.027736576666</v>
      </c>
      <c r="G28" s="11">
        <v>266.51351378621</v>
      </c>
      <c r="H28" s="53">
        <f t="shared" si="1"/>
        <v>-57.1540788111847</v>
      </c>
      <c r="I28" s="10">
        <f t="shared" si="2"/>
        <v>4904.372834516206</v>
      </c>
      <c r="J28" s="11">
        <f t="shared" si="3"/>
        <v>1903.95563722847</v>
      </c>
      <c r="K28" s="123">
        <f t="shared" si="4"/>
        <v>-61.178407485076804</v>
      </c>
      <c r="M28" s="9" t="s">
        <v>105</v>
      </c>
      <c r="N28" s="124">
        <v>-12.94769146120552</v>
      </c>
      <c r="O28" s="121"/>
    </row>
    <row r="29" spans="2:15" ht="15">
      <c r="B29" s="9" t="s">
        <v>27</v>
      </c>
      <c r="C29" s="10">
        <v>434.033775</v>
      </c>
      <c r="D29" s="11">
        <v>429.60215</v>
      </c>
      <c r="E29" s="53">
        <f t="shared" si="0"/>
        <v>-1.0210322917842043</v>
      </c>
      <c r="F29" s="10">
        <v>51.974075</v>
      </c>
      <c r="G29" s="11">
        <v>64.19475</v>
      </c>
      <c r="H29" s="53">
        <f t="shared" si="1"/>
        <v>23.513020674249614</v>
      </c>
      <c r="I29" s="10">
        <f t="shared" si="2"/>
        <v>486.00784999999996</v>
      </c>
      <c r="J29" s="11">
        <f t="shared" si="3"/>
        <v>493.7969</v>
      </c>
      <c r="K29" s="123">
        <f t="shared" si="4"/>
        <v>1.6026592986101011</v>
      </c>
      <c r="M29" s="9" t="s">
        <v>130</v>
      </c>
      <c r="N29" s="124">
        <v>-7.709228309071349</v>
      </c>
      <c r="O29" s="121"/>
    </row>
    <row r="30" spans="2:15" ht="15">
      <c r="B30" s="9" t="s">
        <v>8</v>
      </c>
      <c r="C30" s="10">
        <v>2221.54112763344</v>
      </c>
      <c r="D30" s="11">
        <v>858.230353249371</v>
      </c>
      <c r="E30" s="53">
        <f t="shared" si="0"/>
        <v>-61.36779361975506</v>
      </c>
      <c r="F30" s="10">
        <v>189.611814467499</v>
      </c>
      <c r="G30" s="11">
        <v>101.14165820046401</v>
      </c>
      <c r="H30" s="53">
        <f t="shared" si="1"/>
        <v>-46.6585674080976</v>
      </c>
      <c r="I30" s="10">
        <f t="shared" si="2"/>
        <v>2411.1529421009386</v>
      </c>
      <c r="J30" s="11">
        <f t="shared" si="3"/>
        <v>959.372011449835</v>
      </c>
      <c r="K30" s="123">
        <f t="shared" si="4"/>
        <v>-60.21106771377621</v>
      </c>
      <c r="M30" s="9" t="s">
        <v>129</v>
      </c>
      <c r="N30" s="124">
        <v>-7.554184033042814</v>
      </c>
      <c r="O30" s="121"/>
    </row>
    <row r="31" spans="2:15" ht="15">
      <c r="B31" s="9" t="s">
        <v>22</v>
      </c>
      <c r="C31" s="10">
        <v>38.0482901091488</v>
      </c>
      <c r="D31" s="11">
        <v>30.9200136965298</v>
      </c>
      <c r="E31" s="53">
        <f t="shared" si="0"/>
        <v>-18.734814080133894</v>
      </c>
      <c r="F31" s="10">
        <v>5.203173640505501</v>
      </c>
      <c r="G31" s="11">
        <v>4.0642847645305</v>
      </c>
      <c r="H31" s="53">
        <f t="shared" si="1"/>
        <v>-21.88835035427253</v>
      </c>
      <c r="I31" s="10">
        <f t="shared" si="2"/>
        <v>43.251463749654306</v>
      </c>
      <c r="J31" s="11">
        <f t="shared" si="3"/>
        <v>34.9842984610603</v>
      </c>
      <c r="K31" s="123">
        <f t="shared" si="4"/>
        <v>-19.114186138174535</v>
      </c>
      <c r="M31" s="9" t="s">
        <v>127</v>
      </c>
      <c r="N31" s="124">
        <v>-7.527829236879264</v>
      </c>
      <c r="O31" s="121"/>
    </row>
    <row r="32" spans="2:15" ht="15">
      <c r="B32" s="9" t="s">
        <v>15</v>
      </c>
      <c r="C32" s="10">
        <v>9227.39703763714</v>
      </c>
      <c r="D32" s="11">
        <v>8511.55235354349</v>
      </c>
      <c r="E32" s="53">
        <f t="shared" si="0"/>
        <v>-7.757818170973129</v>
      </c>
      <c r="F32" s="10">
        <v>5810.631513305761</v>
      </c>
      <c r="G32" s="11">
        <v>4486.4078836502395</v>
      </c>
      <c r="H32" s="53">
        <f t="shared" si="1"/>
        <v>-22.789667983990768</v>
      </c>
      <c r="I32" s="10">
        <f t="shared" si="2"/>
        <v>15038.028550942901</v>
      </c>
      <c r="J32" s="11">
        <f t="shared" si="3"/>
        <v>12997.960237193729</v>
      </c>
      <c r="K32" s="123">
        <f t="shared" si="4"/>
        <v>-13.566062245714102</v>
      </c>
      <c r="M32" s="9" t="s">
        <v>114</v>
      </c>
      <c r="N32" s="124">
        <v>-5.128635370337398</v>
      </c>
      <c r="O32" s="121"/>
    </row>
    <row r="33" spans="2:15" ht="15">
      <c r="B33" s="9" t="s">
        <v>14</v>
      </c>
      <c r="C33" s="10">
        <v>21554.0979292866</v>
      </c>
      <c r="D33" s="11">
        <v>12419.468906078198</v>
      </c>
      <c r="E33" s="53">
        <f t="shared" si="0"/>
        <v>-42.38001076721813</v>
      </c>
      <c r="F33" s="10">
        <v>2273.6659804970996</v>
      </c>
      <c r="G33" s="11">
        <v>1619.18210524743</v>
      </c>
      <c r="H33" s="53">
        <f t="shared" si="1"/>
        <v>-28.785401235874474</v>
      </c>
      <c r="I33" s="10">
        <f t="shared" si="2"/>
        <v>23827.7639097837</v>
      </c>
      <c r="J33" s="11">
        <f t="shared" si="3"/>
        <v>14038.651011325628</v>
      </c>
      <c r="K33" s="123">
        <f t="shared" si="4"/>
        <v>-41.08280128811689</v>
      </c>
      <c r="M33" s="9" t="s">
        <v>112</v>
      </c>
      <c r="N33" s="124">
        <v>-4.543080145622993</v>
      </c>
      <c r="O33" s="121"/>
    </row>
    <row r="34" spans="2:15" ht="15">
      <c r="B34" s="9" t="s">
        <v>28</v>
      </c>
      <c r="C34" s="10">
        <v>3520.64235586308</v>
      </c>
      <c r="D34" s="11">
        <v>3479.3890831240997</v>
      </c>
      <c r="E34" s="53">
        <f t="shared" si="0"/>
        <v>-1.1717541451002371</v>
      </c>
      <c r="F34" s="10">
        <v>673.6514157123789</v>
      </c>
      <c r="G34" s="11">
        <v>591.234278082858</v>
      </c>
      <c r="H34" s="53">
        <f t="shared" si="1"/>
        <v>-12.234389434536505</v>
      </c>
      <c r="I34" s="10">
        <f t="shared" si="2"/>
        <v>4194.293771575459</v>
      </c>
      <c r="J34" s="11">
        <f t="shared" si="3"/>
        <v>4070.6233612069577</v>
      </c>
      <c r="K34" s="123">
        <f t="shared" si="4"/>
        <v>-2.94853954214199</v>
      </c>
      <c r="M34" s="9" t="s">
        <v>111</v>
      </c>
      <c r="N34" s="124">
        <v>-3.765718486197134</v>
      </c>
      <c r="O34" s="121"/>
    </row>
    <row r="35" spans="2:15" ht="15">
      <c r="B35" s="9" t="s">
        <v>12</v>
      </c>
      <c r="C35" s="10">
        <v>18744.6804976364</v>
      </c>
      <c r="D35" s="11">
        <v>10682.1950153868</v>
      </c>
      <c r="E35" s="53">
        <f t="shared" si="0"/>
        <v>-43.01212540414458</v>
      </c>
      <c r="F35" s="10">
        <v>4505.86082099363</v>
      </c>
      <c r="G35" s="11">
        <v>1604.17224547895</v>
      </c>
      <c r="H35" s="53">
        <f t="shared" si="1"/>
        <v>-64.39809596415367</v>
      </c>
      <c r="I35" s="10">
        <f t="shared" si="2"/>
        <v>23250.54131863003</v>
      </c>
      <c r="J35" s="11">
        <f t="shared" si="3"/>
        <v>12286.36726086575</v>
      </c>
      <c r="K35" s="123">
        <f t="shared" si="4"/>
        <v>-47.156639957362984</v>
      </c>
      <c r="M35" s="9" t="s">
        <v>126</v>
      </c>
      <c r="N35" s="124">
        <v>-2.94853954214199</v>
      </c>
      <c r="O35" s="121"/>
    </row>
    <row r="36" spans="2:15" ht="15">
      <c r="B36" s="9" t="s">
        <v>20</v>
      </c>
      <c r="C36" s="10">
        <v>3288.1056438998</v>
      </c>
      <c r="D36" s="11">
        <v>3005.12404893324</v>
      </c>
      <c r="E36" s="53">
        <f t="shared" si="0"/>
        <v>-8.60621967823803</v>
      </c>
      <c r="F36" s="10">
        <v>245.083568679455</v>
      </c>
      <c r="G36" s="11">
        <v>255.68354065679998</v>
      </c>
      <c r="H36" s="53">
        <f t="shared" si="1"/>
        <v>4.3250439164319054</v>
      </c>
      <c r="I36" s="10">
        <f t="shared" si="2"/>
        <v>3533.1892125792547</v>
      </c>
      <c r="J36" s="11">
        <f t="shared" si="3"/>
        <v>3260.8075895900397</v>
      </c>
      <c r="K36" s="123">
        <f t="shared" si="4"/>
        <v>-7.709228309071349</v>
      </c>
      <c r="M36" s="9" t="s">
        <v>108</v>
      </c>
      <c r="N36" s="124">
        <v>-1.106944364468207</v>
      </c>
      <c r="O36" s="121"/>
    </row>
    <row r="37" spans="2:15" ht="15">
      <c r="B37" s="59" t="s">
        <v>26</v>
      </c>
      <c r="C37" s="10">
        <v>935.5244625</v>
      </c>
      <c r="D37" s="11">
        <v>932.5132600000001</v>
      </c>
      <c r="E37" s="53">
        <f t="shared" si="0"/>
        <v>-0.3218731974098398</v>
      </c>
      <c r="F37" s="10">
        <v>341.51357132</v>
      </c>
      <c r="G37" s="11">
        <v>248.39153134403</v>
      </c>
      <c r="H37" s="53">
        <f t="shared" si="1"/>
        <v>-27.267449318643372</v>
      </c>
      <c r="I37" s="10">
        <f t="shared" si="2"/>
        <v>1277.03803382</v>
      </c>
      <c r="J37" s="11">
        <f t="shared" si="3"/>
        <v>1180.90479134403</v>
      </c>
      <c r="K37" s="123">
        <f t="shared" si="4"/>
        <v>-7.527829236879264</v>
      </c>
      <c r="M37" s="9" t="s">
        <v>120</v>
      </c>
      <c r="N37" s="124">
        <v>1.6026592986101011</v>
      </c>
      <c r="O37" s="121"/>
    </row>
    <row r="38" spans="2:15" ht="15">
      <c r="B38" s="12" t="s">
        <v>9</v>
      </c>
      <c r="C38" s="13">
        <v>2584.0872628533198</v>
      </c>
      <c r="D38" s="14">
        <v>986.044770713561</v>
      </c>
      <c r="E38" s="65">
        <f t="shared" si="0"/>
        <v>-61.84166127482934</v>
      </c>
      <c r="F38" s="13">
        <v>546.9074252253911</v>
      </c>
      <c r="G38" s="14">
        <v>155.905972896265</v>
      </c>
      <c r="H38" s="65">
        <f t="shared" si="1"/>
        <v>-71.49316946428125</v>
      </c>
      <c r="I38" s="13">
        <f t="shared" si="2"/>
        <v>3130.994688078711</v>
      </c>
      <c r="J38" s="14">
        <f t="shared" si="3"/>
        <v>1141.950743609826</v>
      </c>
      <c r="K38" s="116">
        <f t="shared" si="4"/>
        <v>-63.52754132870895</v>
      </c>
      <c r="M38" s="59" t="s">
        <v>113</v>
      </c>
      <c r="N38" s="125">
        <v>7.243491103731582</v>
      </c>
      <c r="O38" s="121"/>
    </row>
    <row r="39" spans="4:14" ht="15">
      <c r="D39" s="21"/>
      <c r="J39" s="21"/>
      <c r="M39" s="12" t="s">
        <v>117</v>
      </c>
      <c r="N39" s="126">
        <v>17.415764532682545</v>
      </c>
    </row>
    <row r="41" ht="15">
      <c r="B41" s="2" t="s">
        <v>0</v>
      </c>
    </row>
    <row r="42" ht="15">
      <c r="B42" s="2" t="s">
        <v>1</v>
      </c>
    </row>
    <row r="43" spans="2:6" ht="15">
      <c r="B43" s="17"/>
      <c r="C43" s="17" t="s">
        <v>70</v>
      </c>
      <c r="D43" s="17"/>
      <c r="E43" s="17"/>
      <c r="F43" s="17"/>
    </row>
    <row r="45" ht="15">
      <c r="B45" s="2" t="s">
        <v>71</v>
      </c>
    </row>
  </sheetData>
  <mergeCells count="9">
    <mergeCell ref="C4:K4"/>
    <mergeCell ref="C6:K6"/>
    <mergeCell ref="C7:E7"/>
    <mergeCell ref="M7:N7"/>
    <mergeCell ref="C9:D9"/>
    <mergeCell ref="F9:G9"/>
    <mergeCell ref="I9:J9"/>
    <mergeCell ref="F7:H7"/>
    <mergeCell ref="I7:K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48"/>
  <sheetViews>
    <sheetView showGridLines="0" workbookViewId="0" topLeftCell="A1"/>
  </sheetViews>
  <sheetFormatPr defaultColWidth="9.140625" defaultRowHeight="15"/>
  <cols>
    <col min="1" max="2" width="9.140625" style="2" customWidth="1"/>
    <col min="3" max="3" width="12.421875" style="2" customWidth="1"/>
    <col min="4" max="4" width="12.140625" style="2" customWidth="1"/>
    <col min="5" max="5" width="15.8515625" style="2" customWidth="1"/>
    <col min="6" max="7" width="12.421875" style="2" customWidth="1"/>
    <col min="8" max="8" width="15.57421875" style="2" customWidth="1"/>
    <col min="9" max="9" width="11.8515625" style="2" customWidth="1"/>
    <col min="10" max="10" width="12.57421875" style="2" customWidth="1"/>
    <col min="11" max="11" width="15.421875" style="2" customWidth="1"/>
    <col min="12" max="12" width="9.140625" style="2" customWidth="1"/>
    <col min="13" max="13" width="14.8515625" style="2" customWidth="1"/>
    <col min="14" max="14" width="16.140625" style="2" customWidth="1"/>
    <col min="15" max="16384" width="9.140625" style="2" customWidth="1"/>
  </cols>
  <sheetData>
    <row r="3" spans="2:3" ht="15">
      <c r="B3" s="1" t="s">
        <v>103</v>
      </c>
      <c r="C3" s="1"/>
    </row>
    <row r="4" ht="15">
      <c r="Q4" s="1"/>
    </row>
    <row r="6" spans="2:14" ht="15" customHeight="1">
      <c r="B6" s="163"/>
      <c r="C6" s="181" t="s">
        <v>48</v>
      </c>
      <c r="D6" s="182"/>
      <c r="E6" s="182"/>
      <c r="F6" s="185"/>
      <c r="G6" s="185"/>
      <c r="H6" s="182"/>
      <c r="I6" s="185"/>
      <c r="J6" s="185"/>
      <c r="K6" s="185"/>
      <c r="M6" s="207"/>
      <c r="N6" s="204" t="s">
        <v>49</v>
      </c>
    </row>
    <row r="7" spans="2:14" ht="15" customHeight="1">
      <c r="B7" s="171"/>
      <c r="C7" s="198" t="s">
        <v>47</v>
      </c>
      <c r="D7" s="184"/>
      <c r="E7" s="184"/>
      <c r="F7" s="198" t="s">
        <v>35</v>
      </c>
      <c r="G7" s="199"/>
      <c r="H7" s="210"/>
      <c r="I7" s="198" t="s">
        <v>46</v>
      </c>
      <c r="J7" s="184"/>
      <c r="K7" s="184"/>
      <c r="M7" s="208"/>
      <c r="N7" s="206"/>
    </row>
    <row r="8" spans="2:14" ht="15" customHeight="1">
      <c r="B8" s="165"/>
      <c r="C8" s="164">
        <v>1990</v>
      </c>
      <c r="D8" s="41">
        <v>2015</v>
      </c>
      <c r="E8" s="41" t="s">
        <v>77</v>
      </c>
      <c r="F8" s="164">
        <v>1990</v>
      </c>
      <c r="G8" s="41">
        <v>2015</v>
      </c>
      <c r="H8" s="41" t="s">
        <v>77</v>
      </c>
      <c r="I8" s="164">
        <v>1990</v>
      </c>
      <c r="J8" s="41">
        <v>2015</v>
      </c>
      <c r="K8" s="41" t="s">
        <v>77</v>
      </c>
      <c r="M8" s="208"/>
      <c r="N8" s="135" t="s">
        <v>79</v>
      </c>
    </row>
    <row r="9" spans="2:14" ht="15" customHeight="1">
      <c r="B9" s="165"/>
      <c r="C9" s="183" t="s">
        <v>50</v>
      </c>
      <c r="D9" s="184"/>
      <c r="E9" s="41" t="s">
        <v>5</v>
      </c>
      <c r="F9" s="183" t="s">
        <v>50</v>
      </c>
      <c r="G9" s="184"/>
      <c r="H9" s="41" t="s">
        <v>5</v>
      </c>
      <c r="I9" s="183" t="s">
        <v>50</v>
      </c>
      <c r="J9" s="184"/>
      <c r="K9" s="41" t="s">
        <v>5</v>
      </c>
      <c r="M9" s="209"/>
      <c r="N9" s="169" t="s">
        <v>5</v>
      </c>
    </row>
    <row r="10" spans="2:14" ht="15">
      <c r="B10" s="43" t="s">
        <v>66</v>
      </c>
      <c r="C10" s="44">
        <v>196843.765959408</v>
      </c>
      <c r="D10" s="45">
        <v>163437.72047492498</v>
      </c>
      <c r="E10" s="136">
        <f aca="true" t="shared" si="0" ref="E10:E38">+(D10-C10)/C10</f>
        <v>-0.1697084249616105</v>
      </c>
      <c r="F10" s="44">
        <v>29496.6152087004</v>
      </c>
      <c r="G10" s="45">
        <v>20854.3980882861</v>
      </c>
      <c r="H10" s="136">
        <f aca="true" t="shared" si="1" ref="H10:H38">+(G10-F10)/F10</f>
        <v>-0.29299012985954975</v>
      </c>
      <c r="I10" s="44">
        <f aca="true" t="shared" si="2" ref="I10:I38">+F10+C10</f>
        <v>226340.38116810838</v>
      </c>
      <c r="J10" s="45">
        <f aca="true" t="shared" si="3" ref="J10:J38">+G10+D10</f>
        <v>184292.1185632111</v>
      </c>
      <c r="K10" s="136">
        <f aca="true" t="shared" si="4" ref="K10:K38">+(J10-I10)/I10</f>
        <v>-0.18577446228504424</v>
      </c>
      <c r="M10" s="43" t="s">
        <v>66</v>
      </c>
      <c r="N10" s="137">
        <v>-0.18577446228504424</v>
      </c>
    </row>
    <row r="11" spans="2:14" ht="15">
      <c r="B11" s="6" t="s">
        <v>21</v>
      </c>
      <c r="C11" s="7">
        <v>2247.02395573718</v>
      </c>
      <c r="D11" s="8">
        <v>2050.3492047866</v>
      </c>
      <c r="E11" s="92">
        <f t="shared" si="0"/>
        <v>-0.0875267708866314</v>
      </c>
      <c r="F11" s="7">
        <v>438.27426430594204</v>
      </c>
      <c r="G11" s="8">
        <v>438.7831289357</v>
      </c>
      <c r="H11" s="92">
        <f t="shared" si="1"/>
        <v>0.001161064363575652</v>
      </c>
      <c r="I11" s="7">
        <f t="shared" si="2"/>
        <v>2685.298220043122</v>
      </c>
      <c r="J11" s="8">
        <f t="shared" si="3"/>
        <v>2489.1323337223</v>
      </c>
      <c r="K11" s="92">
        <f t="shared" si="4"/>
        <v>-0.07305180663236431</v>
      </c>
      <c r="M11" s="150"/>
      <c r="N11" s="160"/>
    </row>
    <row r="12" spans="2:14" ht="15">
      <c r="B12" s="9" t="s">
        <v>19</v>
      </c>
      <c r="C12" s="10">
        <v>4407.81151331707</v>
      </c>
      <c r="D12" s="11">
        <v>3276.55251679669</v>
      </c>
      <c r="E12" s="95">
        <f t="shared" si="0"/>
        <v>-0.2566486777174051</v>
      </c>
      <c r="F12" s="10">
        <v>972.214057618752</v>
      </c>
      <c r="G12" s="11">
        <v>736.306216836203</v>
      </c>
      <c r="H12" s="95">
        <f t="shared" si="1"/>
        <v>-0.24265010255083028</v>
      </c>
      <c r="I12" s="10">
        <f t="shared" si="2"/>
        <v>5380.0255709358225</v>
      </c>
      <c r="J12" s="11">
        <f t="shared" si="3"/>
        <v>4012.858733632893</v>
      </c>
      <c r="K12" s="95">
        <f t="shared" si="4"/>
        <v>-0.254119022163889</v>
      </c>
      <c r="M12" s="6" t="s">
        <v>128</v>
      </c>
      <c r="N12" s="138">
        <v>-0.47098358081911973</v>
      </c>
    </row>
    <row r="13" spans="2:14" ht="15">
      <c r="B13" s="9" t="s">
        <v>6</v>
      </c>
      <c r="C13" s="10">
        <v>5225.271255356821</v>
      </c>
      <c r="D13" s="11">
        <v>3600.88525490453</v>
      </c>
      <c r="E13" s="95">
        <f t="shared" si="0"/>
        <v>-0.31087113396974553</v>
      </c>
      <c r="F13" s="10">
        <v>1196.26385963601</v>
      </c>
      <c r="G13" s="11">
        <v>477.57339498294</v>
      </c>
      <c r="H13" s="95">
        <f t="shared" si="1"/>
        <v>-0.6007792167789368</v>
      </c>
      <c r="I13" s="10">
        <f t="shared" si="2"/>
        <v>6421.535114992831</v>
      </c>
      <c r="J13" s="11">
        <f t="shared" si="3"/>
        <v>4078.45864988747</v>
      </c>
      <c r="K13" s="95">
        <f t="shared" si="4"/>
        <v>-0.3648779338813873</v>
      </c>
      <c r="M13" s="9" t="s">
        <v>107</v>
      </c>
      <c r="N13" s="139">
        <v>-0.4591550786269486</v>
      </c>
    </row>
    <row r="14" spans="2:14" ht="15">
      <c r="B14" s="9" t="s">
        <v>29</v>
      </c>
      <c r="C14" s="10">
        <v>148.98980840000002</v>
      </c>
      <c r="D14" s="11">
        <v>132.40437999999997</v>
      </c>
      <c r="E14" s="95">
        <f t="shared" si="0"/>
        <v>-0.11131921423425388</v>
      </c>
      <c r="F14" s="10">
        <v>71.71668000000001</v>
      </c>
      <c r="G14" s="11">
        <v>64.3829</v>
      </c>
      <c r="H14" s="95">
        <f t="shared" si="1"/>
        <v>-0.10226045042798974</v>
      </c>
      <c r="I14" s="10">
        <f t="shared" si="2"/>
        <v>220.7064884</v>
      </c>
      <c r="J14" s="11">
        <f t="shared" si="3"/>
        <v>196.78727999999998</v>
      </c>
      <c r="K14" s="95">
        <f t="shared" si="4"/>
        <v>-0.10837564664909068</v>
      </c>
      <c r="M14" s="9" t="s">
        <v>132</v>
      </c>
      <c r="N14" s="139">
        <v>-0.4471032664208294</v>
      </c>
    </row>
    <row r="15" spans="2:14" ht="15">
      <c r="B15" s="9" t="s">
        <v>11</v>
      </c>
      <c r="C15" s="10">
        <v>5797.33074548432</v>
      </c>
      <c r="D15" s="11">
        <v>3457.7607597920996</v>
      </c>
      <c r="E15" s="95">
        <f t="shared" si="0"/>
        <v>-0.4035598602882141</v>
      </c>
      <c r="F15" s="10">
        <v>2459.334023572</v>
      </c>
      <c r="G15" s="11">
        <v>1007.8144480318101</v>
      </c>
      <c r="H15" s="95">
        <f t="shared" si="1"/>
        <v>-0.590208390412932</v>
      </c>
      <c r="I15" s="10">
        <f t="shared" si="2"/>
        <v>8256.66476905632</v>
      </c>
      <c r="J15" s="11">
        <f t="shared" si="3"/>
        <v>4465.575207823909</v>
      </c>
      <c r="K15" s="95">
        <f t="shared" si="4"/>
        <v>-0.4591550786269486</v>
      </c>
      <c r="M15" s="9" t="s">
        <v>110</v>
      </c>
      <c r="N15" s="139">
        <v>-0.4394231314303367</v>
      </c>
    </row>
    <row r="16" spans="2:14" ht="15">
      <c r="B16" s="9" t="s">
        <v>17</v>
      </c>
      <c r="C16" s="10">
        <v>28575.04925494</v>
      </c>
      <c r="D16" s="11">
        <v>27527.082351859997</v>
      </c>
      <c r="E16" s="95">
        <f t="shared" si="0"/>
        <v>-0.03667419411005329</v>
      </c>
      <c r="F16" s="10">
        <v>5085.396536900001</v>
      </c>
      <c r="G16" s="11">
        <v>3833.40911306</v>
      </c>
      <c r="H16" s="95">
        <f t="shared" si="1"/>
        <v>-0.246192684239172</v>
      </c>
      <c r="I16" s="10">
        <f t="shared" si="2"/>
        <v>33660.44579184</v>
      </c>
      <c r="J16" s="11">
        <f t="shared" si="3"/>
        <v>31360.491464919996</v>
      </c>
      <c r="K16" s="95">
        <f t="shared" si="4"/>
        <v>-0.06832810061825031</v>
      </c>
      <c r="M16" s="9" t="s">
        <v>123</v>
      </c>
      <c r="N16" s="139">
        <v>-0.39133882918492774</v>
      </c>
    </row>
    <row r="17" spans="2:14" ht="15">
      <c r="B17" s="9" t="s">
        <v>16</v>
      </c>
      <c r="C17" s="10">
        <v>5447.89269447796</v>
      </c>
      <c r="D17" s="11">
        <v>3863.92416403267</v>
      </c>
      <c r="E17" s="95">
        <f t="shared" si="0"/>
        <v>-0.29074884900923553</v>
      </c>
      <c r="F17" s="10">
        <v>978.396733664335</v>
      </c>
      <c r="G17" s="11">
        <v>732.022474398755</v>
      </c>
      <c r="H17" s="95">
        <f t="shared" si="1"/>
        <v>-0.2518142700076769</v>
      </c>
      <c r="I17" s="10">
        <f t="shared" si="2"/>
        <v>6426.289428142294</v>
      </c>
      <c r="J17" s="11">
        <f t="shared" si="3"/>
        <v>4595.946638431425</v>
      </c>
      <c r="K17" s="95">
        <f t="shared" si="4"/>
        <v>-0.2848210946888496</v>
      </c>
      <c r="M17" s="9" t="s">
        <v>106</v>
      </c>
      <c r="N17" s="139">
        <v>-0.3648779338813873</v>
      </c>
    </row>
    <row r="18" spans="2:14" ht="15">
      <c r="B18" s="9" t="s">
        <v>7</v>
      </c>
      <c r="C18" s="10">
        <v>1128.4696375222202</v>
      </c>
      <c r="D18" s="11">
        <v>646.1188387960119</v>
      </c>
      <c r="E18" s="95">
        <f t="shared" si="0"/>
        <v>-0.4274379945084792</v>
      </c>
      <c r="F18" s="10">
        <v>134.30246882282202</v>
      </c>
      <c r="G18" s="11">
        <v>61.761994296009696</v>
      </c>
      <c r="H18" s="95">
        <f t="shared" si="1"/>
        <v>-0.5401276325196303</v>
      </c>
      <c r="I18" s="10">
        <f t="shared" si="2"/>
        <v>1262.7721063450422</v>
      </c>
      <c r="J18" s="11">
        <f t="shared" si="3"/>
        <v>707.8808330920216</v>
      </c>
      <c r="K18" s="95">
        <f t="shared" si="4"/>
        <v>-0.4394231314303367</v>
      </c>
      <c r="M18" s="9" t="s">
        <v>115</v>
      </c>
      <c r="N18" s="139">
        <v>-0.3364776886992041</v>
      </c>
    </row>
    <row r="19" spans="2:14" ht="15">
      <c r="B19" s="9" t="s">
        <v>30</v>
      </c>
      <c r="C19" s="10">
        <v>9524.677027715921</v>
      </c>
      <c r="D19" s="11">
        <v>10309.349842747899</v>
      </c>
      <c r="E19" s="95">
        <f t="shared" si="0"/>
        <v>0.08238314147016776</v>
      </c>
      <c r="F19" s="10">
        <v>1398.28474257971</v>
      </c>
      <c r="G19" s="11">
        <v>1781.69377785077</v>
      </c>
      <c r="H19" s="95">
        <f t="shared" si="1"/>
        <v>0.2741995414780145</v>
      </c>
      <c r="I19" s="10">
        <f t="shared" si="2"/>
        <v>10922.961770295631</v>
      </c>
      <c r="J19" s="11">
        <f t="shared" si="3"/>
        <v>12091.04362059867</v>
      </c>
      <c r="K19" s="95">
        <f t="shared" si="4"/>
        <v>0.10693819816156186</v>
      </c>
      <c r="M19" s="9" t="s">
        <v>118</v>
      </c>
      <c r="N19" s="139">
        <v>-0.3239569313759309</v>
      </c>
    </row>
    <row r="20" spans="2:14" ht="15">
      <c r="B20" s="9" t="s">
        <v>23</v>
      </c>
      <c r="C20" s="10">
        <v>3796.30090055945</v>
      </c>
      <c r="D20" s="11">
        <v>3427.0436574881196</v>
      </c>
      <c r="E20" s="95">
        <f t="shared" si="0"/>
        <v>-0.09726764362037633</v>
      </c>
      <c r="F20" s="10">
        <v>285.057901011213</v>
      </c>
      <c r="G20" s="11">
        <v>287.90530622177704</v>
      </c>
      <c r="H20" s="95">
        <f t="shared" si="1"/>
        <v>0.009988866123209223</v>
      </c>
      <c r="I20" s="10">
        <f t="shared" si="2"/>
        <v>4081.3588015706628</v>
      </c>
      <c r="J20" s="11">
        <f t="shared" si="3"/>
        <v>3714.948963709897</v>
      </c>
      <c r="K20" s="95">
        <f t="shared" si="4"/>
        <v>-0.08977643370138333</v>
      </c>
      <c r="M20" s="9" t="s">
        <v>119</v>
      </c>
      <c r="N20" s="139">
        <v>-0.3236510745344596</v>
      </c>
    </row>
    <row r="21" spans="2:14" ht="15">
      <c r="B21" s="9" t="s">
        <v>24</v>
      </c>
      <c r="C21" s="10">
        <v>35747.9436552952</v>
      </c>
      <c r="D21" s="11">
        <v>33563.8382501184</v>
      </c>
      <c r="E21" s="95">
        <f t="shared" si="0"/>
        <v>-0.06109737181633041</v>
      </c>
      <c r="F21" s="10">
        <v>2348.4533010411</v>
      </c>
      <c r="G21" s="11">
        <v>1858.69606513888</v>
      </c>
      <c r="H21" s="95">
        <f t="shared" si="1"/>
        <v>-0.20854459217268845</v>
      </c>
      <c r="I21" s="10">
        <f t="shared" si="2"/>
        <v>38096.396956336306</v>
      </c>
      <c r="J21" s="11">
        <f t="shared" si="3"/>
        <v>35422.53431525728</v>
      </c>
      <c r="K21" s="95">
        <f t="shared" si="4"/>
        <v>-0.07018675923982094</v>
      </c>
      <c r="M21" s="9" t="s">
        <v>112</v>
      </c>
      <c r="N21" s="139">
        <v>-0.31479391492690645</v>
      </c>
    </row>
    <row r="22" spans="2:14" ht="15">
      <c r="B22" s="9" t="s">
        <v>69</v>
      </c>
      <c r="C22" s="10">
        <v>16830.4943257518</v>
      </c>
      <c r="D22" s="11">
        <v>14366.1642347259</v>
      </c>
      <c r="E22" s="95">
        <f t="shared" si="0"/>
        <v>-0.14642054138928684</v>
      </c>
      <c r="F22" s="10">
        <v>1769.04652312197</v>
      </c>
      <c r="G22" s="11">
        <v>1469.2097988313199</v>
      </c>
      <c r="H22" s="95">
        <f t="shared" si="1"/>
        <v>-0.16949058171828385</v>
      </c>
      <c r="I22" s="10">
        <f t="shared" si="2"/>
        <v>18599.54084887377</v>
      </c>
      <c r="J22" s="11">
        <f t="shared" si="3"/>
        <v>15835.37403355722</v>
      </c>
      <c r="K22" s="95">
        <f t="shared" si="4"/>
        <v>-0.14861478773998468</v>
      </c>
      <c r="M22" s="9" t="s">
        <v>125</v>
      </c>
      <c r="N22" s="139">
        <v>-0.28486777811394537</v>
      </c>
    </row>
    <row r="23" spans="2:14" ht="15">
      <c r="B23" s="9" t="s">
        <v>68</v>
      </c>
      <c r="C23" s="10">
        <v>4811.452438536569</v>
      </c>
      <c r="D23" s="11">
        <v>3208.95654813983</v>
      </c>
      <c r="E23" s="95">
        <f t="shared" si="0"/>
        <v>-0.33305865762317455</v>
      </c>
      <c r="F23" s="10">
        <v>324.0653003987</v>
      </c>
      <c r="G23" s="11">
        <v>309.93145657943097</v>
      </c>
      <c r="H23" s="95">
        <f t="shared" si="1"/>
        <v>-0.04361418455440942</v>
      </c>
      <c r="I23" s="10">
        <f t="shared" si="2"/>
        <v>5135.517738935269</v>
      </c>
      <c r="J23" s="11">
        <f t="shared" si="3"/>
        <v>3518.888004719261</v>
      </c>
      <c r="K23" s="95">
        <f t="shared" si="4"/>
        <v>-0.31479391492690645</v>
      </c>
      <c r="M23" s="9" t="s">
        <v>108</v>
      </c>
      <c r="N23" s="139">
        <v>-0.2848210946888496</v>
      </c>
    </row>
    <row r="24" spans="2:14" ht="15">
      <c r="B24" s="9" t="s">
        <v>67</v>
      </c>
      <c r="C24" s="10">
        <v>1359.8446546181399</v>
      </c>
      <c r="D24" s="11">
        <v>970.4374869540881</v>
      </c>
      <c r="E24" s="95">
        <f t="shared" si="0"/>
        <v>-0.2863615092662197</v>
      </c>
      <c r="F24" s="10">
        <v>323.845316645066</v>
      </c>
      <c r="G24" s="11">
        <v>146.728374292445</v>
      </c>
      <c r="H24" s="95">
        <f t="shared" si="1"/>
        <v>-0.5469183380124064</v>
      </c>
      <c r="I24" s="10">
        <f t="shared" si="2"/>
        <v>1683.689971263206</v>
      </c>
      <c r="J24" s="11">
        <f t="shared" si="3"/>
        <v>1117.165861246533</v>
      </c>
      <c r="K24" s="95">
        <f t="shared" si="4"/>
        <v>-0.3364776886992041</v>
      </c>
      <c r="M24" s="9" t="s">
        <v>105</v>
      </c>
      <c r="N24" s="139">
        <v>-0.254119022163889</v>
      </c>
    </row>
    <row r="25" spans="2:14" ht="15">
      <c r="B25" s="9" t="s">
        <v>13</v>
      </c>
      <c r="C25" s="10">
        <v>3692.1996702440797</v>
      </c>
      <c r="D25" s="11">
        <v>3302.84305707243</v>
      </c>
      <c r="E25" s="95">
        <f t="shared" si="0"/>
        <v>-0.1054538345554618</v>
      </c>
      <c r="F25" s="10">
        <v>903.595625688145</v>
      </c>
      <c r="G25" s="11">
        <v>466.01324015942504</v>
      </c>
      <c r="H25" s="95">
        <f t="shared" si="1"/>
        <v>-0.48426793256715184</v>
      </c>
      <c r="I25" s="10">
        <f t="shared" si="2"/>
        <v>4595.795295932225</v>
      </c>
      <c r="J25" s="11">
        <f t="shared" si="3"/>
        <v>3768.856297231855</v>
      </c>
      <c r="K25" s="95">
        <f t="shared" si="4"/>
        <v>-0.17993381894800667</v>
      </c>
      <c r="M25" s="9" t="s">
        <v>120</v>
      </c>
      <c r="N25" s="139">
        <v>-0.20450336470140607</v>
      </c>
    </row>
    <row r="26" spans="2:14" ht="15">
      <c r="B26" s="9" t="s">
        <v>25</v>
      </c>
      <c r="C26" s="10">
        <v>6566.35700595448</v>
      </c>
      <c r="D26" s="11">
        <v>6079.52143638148</v>
      </c>
      <c r="E26" s="95">
        <f t="shared" si="0"/>
        <v>-0.0741408926032394</v>
      </c>
      <c r="F26" s="10">
        <v>479.698131792874</v>
      </c>
      <c r="G26" s="11">
        <v>505.73005970212404</v>
      </c>
      <c r="H26" s="95">
        <f t="shared" si="1"/>
        <v>0.05426731142761718</v>
      </c>
      <c r="I26" s="10">
        <f t="shared" si="2"/>
        <v>7046.055137747354</v>
      </c>
      <c r="J26" s="11">
        <f t="shared" si="3"/>
        <v>6585.251496083604</v>
      </c>
      <c r="K26" s="95">
        <f t="shared" si="4"/>
        <v>-0.06539881290384991</v>
      </c>
      <c r="M26" s="9" t="s">
        <v>116</v>
      </c>
      <c r="N26" s="139">
        <v>-0.19866330726313752</v>
      </c>
    </row>
    <row r="27" spans="2:14" ht="15">
      <c r="B27" s="9" t="s">
        <v>18</v>
      </c>
      <c r="C27" s="10">
        <v>10928.6518512139</v>
      </c>
      <c r="D27" s="11">
        <v>8960.041190444119</v>
      </c>
      <c r="E27" s="95">
        <f t="shared" si="0"/>
        <v>-0.18013298324176344</v>
      </c>
      <c r="F27" s="10">
        <v>2885.16760354005</v>
      </c>
      <c r="G27" s="11">
        <v>2109.47920549254</v>
      </c>
      <c r="H27" s="95">
        <f t="shared" si="1"/>
        <v>-0.26885384304736887</v>
      </c>
      <c r="I27" s="10">
        <f t="shared" si="2"/>
        <v>13813.81945475395</v>
      </c>
      <c r="J27" s="11">
        <f t="shared" si="3"/>
        <v>11069.520395936659</v>
      </c>
      <c r="K27" s="95">
        <f t="shared" si="4"/>
        <v>-0.19866330726313752</v>
      </c>
      <c r="M27" s="9" t="s">
        <v>121</v>
      </c>
      <c r="N27" s="139">
        <v>-0.17993381894800667</v>
      </c>
    </row>
    <row r="28" spans="2:14" ht="15">
      <c r="B28" s="9" t="s">
        <v>10</v>
      </c>
      <c r="C28" s="10">
        <v>3298.54627310745</v>
      </c>
      <c r="D28" s="11">
        <v>2431.71365819997</v>
      </c>
      <c r="E28" s="95">
        <f t="shared" si="0"/>
        <v>-0.2627923161104744</v>
      </c>
      <c r="F28" s="10">
        <v>594.260502778936</v>
      </c>
      <c r="G28" s="11">
        <v>201.182021715762</v>
      </c>
      <c r="H28" s="95">
        <f t="shared" si="1"/>
        <v>-0.6614581975834234</v>
      </c>
      <c r="I28" s="10">
        <f t="shared" si="2"/>
        <v>3892.806775886386</v>
      </c>
      <c r="J28" s="11">
        <f t="shared" si="3"/>
        <v>2632.8956799157318</v>
      </c>
      <c r="K28" s="95">
        <f t="shared" si="4"/>
        <v>-0.3236510745344596</v>
      </c>
      <c r="M28" s="9" t="s">
        <v>131</v>
      </c>
      <c r="N28" s="139">
        <v>-0.14861478773998468</v>
      </c>
    </row>
    <row r="29" spans="2:14" ht="15">
      <c r="B29" s="9" t="s">
        <v>27</v>
      </c>
      <c r="C29" s="10">
        <v>188.731292414611</v>
      </c>
      <c r="D29" s="11">
        <v>146.146232481167</v>
      </c>
      <c r="E29" s="95">
        <f t="shared" si="0"/>
        <v>-0.22563857529196465</v>
      </c>
      <c r="F29" s="10">
        <v>39.0821934</v>
      </c>
      <c r="G29" s="11">
        <v>35.078628959999996</v>
      </c>
      <c r="H29" s="95">
        <f t="shared" si="1"/>
        <v>-0.10243960463078833</v>
      </c>
      <c r="I29" s="10">
        <f t="shared" si="2"/>
        <v>227.813485814611</v>
      </c>
      <c r="J29" s="11">
        <f t="shared" si="3"/>
        <v>181.224861441167</v>
      </c>
      <c r="K29" s="95">
        <f t="shared" si="4"/>
        <v>-0.20450336470140607</v>
      </c>
      <c r="M29" s="9" t="s">
        <v>117</v>
      </c>
      <c r="N29" s="139">
        <v>-0.10837564664909068</v>
      </c>
    </row>
    <row r="30" spans="2:14" ht="15">
      <c r="B30" s="9" t="s">
        <v>8</v>
      </c>
      <c r="C30" s="10">
        <v>2287.24998303869</v>
      </c>
      <c r="D30" s="11">
        <v>1657.62051582196</v>
      </c>
      <c r="E30" s="95">
        <f t="shared" si="0"/>
        <v>-0.27527794158303837</v>
      </c>
      <c r="F30" s="10">
        <v>307.43385508444896</v>
      </c>
      <c r="G30" s="11">
        <v>96.4975082120844</v>
      </c>
      <c r="H30" s="95">
        <f t="shared" si="1"/>
        <v>-0.6861194477570549</v>
      </c>
      <c r="I30" s="10">
        <f t="shared" si="2"/>
        <v>2594.683838123139</v>
      </c>
      <c r="J30" s="11">
        <f t="shared" si="3"/>
        <v>1754.1180240340443</v>
      </c>
      <c r="K30" s="95">
        <f t="shared" si="4"/>
        <v>-0.3239569313759309</v>
      </c>
      <c r="M30" s="9" t="s">
        <v>130</v>
      </c>
      <c r="N30" s="139">
        <v>-0.10105566145047623</v>
      </c>
    </row>
    <row r="31" spans="2:14" ht="15">
      <c r="B31" s="9" t="s">
        <v>22</v>
      </c>
      <c r="C31" s="10">
        <v>20.8847032711519</v>
      </c>
      <c r="D31" s="11">
        <v>20.2974669166442</v>
      </c>
      <c r="E31" s="95">
        <f t="shared" si="0"/>
        <v>-0.028118012828980427</v>
      </c>
      <c r="F31" s="10">
        <v>12.994078233180801</v>
      </c>
      <c r="G31" s="11">
        <v>10.6164017786116</v>
      </c>
      <c r="H31" s="95">
        <f t="shared" si="1"/>
        <v>-0.18298154066040076</v>
      </c>
      <c r="I31" s="10">
        <f t="shared" si="2"/>
        <v>33.8787815043327</v>
      </c>
      <c r="J31" s="11">
        <f t="shared" si="3"/>
        <v>30.9138686952558</v>
      </c>
      <c r="K31" s="95">
        <f t="shared" si="4"/>
        <v>-0.08751533194007352</v>
      </c>
      <c r="M31" s="9" t="s">
        <v>126</v>
      </c>
      <c r="N31" s="139">
        <v>-0.0992648080385005</v>
      </c>
    </row>
    <row r="32" spans="2:14" ht="15">
      <c r="B32" s="9" t="s">
        <v>15</v>
      </c>
      <c r="C32" s="10">
        <v>9167.3959380158</v>
      </c>
      <c r="D32" s="11">
        <v>5469.33605637782</v>
      </c>
      <c r="E32" s="95">
        <f t="shared" si="0"/>
        <v>-0.40339262170434753</v>
      </c>
      <c r="F32" s="10">
        <v>926.196459054</v>
      </c>
      <c r="G32" s="11">
        <v>674.2417097527959</v>
      </c>
      <c r="H32" s="95">
        <f t="shared" si="1"/>
        <v>-0.27203164818676373</v>
      </c>
      <c r="I32" s="10">
        <f t="shared" si="2"/>
        <v>10093.592397069799</v>
      </c>
      <c r="J32" s="11">
        <f t="shared" si="3"/>
        <v>6143.577766130616</v>
      </c>
      <c r="K32" s="95">
        <f t="shared" si="4"/>
        <v>-0.39133882918492774</v>
      </c>
      <c r="M32" s="9" t="s">
        <v>129</v>
      </c>
      <c r="N32" s="139">
        <v>-0.08977643370138333</v>
      </c>
    </row>
    <row r="33" spans="2:14" ht="15">
      <c r="B33" s="9" t="s">
        <v>14</v>
      </c>
      <c r="C33" s="10">
        <v>17608.1970323973</v>
      </c>
      <c r="D33" s="11">
        <v>12718.464561414</v>
      </c>
      <c r="E33" s="95">
        <f t="shared" si="0"/>
        <v>-0.27769637413681175</v>
      </c>
      <c r="F33" s="10">
        <v>3095.78296207209</v>
      </c>
      <c r="G33" s="11">
        <v>2087.61865391532</v>
      </c>
      <c r="H33" s="95">
        <f t="shared" si="1"/>
        <v>-0.3256572959113318</v>
      </c>
      <c r="I33" s="10">
        <f t="shared" si="2"/>
        <v>20703.97999446939</v>
      </c>
      <c r="J33" s="11">
        <f t="shared" si="3"/>
        <v>14806.083215329321</v>
      </c>
      <c r="K33" s="95">
        <f t="shared" si="4"/>
        <v>-0.28486777811394537</v>
      </c>
      <c r="M33" s="9" t="s">
        <v>122</v>
      </c>
      <c r="N33" s="139">
        <v>-0.08751533194007352</v>
      </c>
    </row>
    <row r="34" spans="2:14" ht="15">
      <c r="B34" s="9" t="s">
        <v>28</v>
      </c>
      <c r="C34" s="10">
        <v>2306.27207666928</v>
      </c>
      <c r="D34" s="11">
        <v>2113.68042407195</v>
      </c>
      <c r="E34" s="95">
        <f t="shared" si="0"/>
        <v>-0.08350777627046992</v>
      </c>
      <c r="F34" s="10">
        <v>254.21809020271303</v>
      </c>
      <c r="G34" s="11">
        <v>192.643177901027</v>
      </c>
      <c r="H34" s="95">
        <f t="shared" si="1"/>
        <v>-0.24221294500555135</v>
      </c>
      <c r="I34" s="10">
        <f t="shared" si="2"/>
        <v>2560.490166871993</v>
      </c>
      <c r="J34" s="11">
        <f t="shared" si="3"/>
        <v>2306.3236019729766</v>
      </c>
      <c r="K34" s="95">
        <f t="shared" si="4"/>
        <v>-0.0992648080385005</v>
      </c>
      <c r="M34" s="9" t="s">
        <v>127</v>
      </c>
      <c r="N34" s="139">
        <v>-0.08446273764885862</v>
      </c>
    </row>
    <row r="35" spans="2:14" ht="15">
      <c r="B35" s="9" t="s">
        <v>12</v>
      </c>
      <c r="C35" s="10">
        <v>8846.591761566311</v>
      </c>
      <c r="D35" s="11">
        <v>4898.86869497541</v>
      </c>
      <c r="E35" s="95">
        <f t="shared" si="0"/>
        <v>-0.44624225611287244</v>
      </c>
      <c r="F35" s="10">
        <v>1204.4904940011302</v>
      </c>
      <c r="G35" s="11">
        <v>658.341853063391</v>
      </c>
      <c r="H35" s="95">
        <f t="shared" si="1"/>
        <v>-0.45342710769224776</v>
      </c>
      <c r="I35" s="10">
        <f t="shared" si="2"/>
        <v>10051.082255567442</v>
      </c>
      <c r="J35" s="11">
        <f t="shared" si="3"/>
        <v>5557.210548038801</v>
      </c>
      <c r="K35" s="95">
        <f t="shared" si="4"/>
        <v>-0.4471032664208294</v>
      </c>
      <c r="M35" s="9" t="s">
        <v>124</v>
      </c>
      <c r="N35" s="139">
        <v>-0.07305180663236431</v>
      </c>
    </row>
    <row r="36" spans="2:14" ht="15">
      <c r="B36" s="9" t="s">
        <v>20</v>
      </c>
      <c r="C36" s="10">
        <v>3541.68266145799</v>
      </c>
      <c r="D36" s="11">
        <v>3166.4972840621203</v>
      </c>
      <c r="E36" s="95">
        <f t="shared" si="0"/>
        <v>-0.10593421637652274</v>
      </c>
      <c r="F36" s="10">
        <v>362.203894000723</v>
      </c>
      <c r="G36" s="11">
        <v>342.87943330709095</v>
      </c>
      <c r="H36" s="95">
        <f t="shared" si="1"/>
        <v>-0.05335243771176425</v>
      </c>
      <c r="I36" s="10">
        <f t="shared" si="2"/>
        <v>3903.886555458713</v>
      </c>
      <c r="J36" s="11">
        <f t="shared" si="3"/>
        <v>3509.3767173692113</v>
      </c>
      <c r="K36" s="95">
        <f t="shared" si="4"/>
        <v>-0.10105566145047623</v>
      </c>
      <c r="M36" s="9" t="s">
        <v>114</v>
      </c>
      <c r="N36" s="139">
        <v>-0.07018675923982094</v>
      </c>
    </row>
    <row r="37" spans="2:14" ht="15">
      <c r="B37" s="9" t="s">
        <v>26</v>
      </c>
      <c r="C37" s="10">
        <v>441.158474713433</v>
      </c>
      <c r="D37" s="11">
        <v>445.786769834708</v>
      </c>
      <c r="E37" s="95">
        <f t="shared" si="0"/>
        <v>0.010491230218985268</v>
      </c>
      <c r="F37" s="10">
        <v>152.026624484</v>
      </c>
      <c r="G37" s="11">
        <v>97.296291952</v>
      </c>
      <c r="H37" s="95">
        <f t="shared" si="1"/>
        <v>-0.36000491833428866</v>
      </c>
      <c r="I37" s="10">
        <f t="shared" si="2"/>
        <v>593.185099197433</v>
      </c>
      <c r="J37" s="11">
        <f t="shared" si="3"/>
        <v>543.0830617867081</v>
      </c>
      <c r="K37" s="95">
        <f t="shared" si="4"/>
        <v>-0.08446273764885862</v>
      </c>
      <c r="M37" s="9" t="s">
        <v>109</v>
      </c>
      <c r="N37" s="139">
        <v>-0.06832810061825031</v>
      </c>
    </row>
    <row r="38" spans="2:14" ht="15">
      <c r="B38" s="12" t="s">
        <v>9</v>
      </c>
      <c r="C38" s="13">
        <v>2901.2953676306397</v>
      </c>
      <c r="D38" s="14">
        <v>1626.03563572788</v>
      </c>
      <c r="E38" s="102">
        <f t="shared" si="0"/>
        <v>-0.43954839832257697</v>
      </c>
      <c r="F38" s="13">
        <v>494.812982398957</v>
      </c>
      <c r="G38" s="14">
        <v>170.561442755065</v>
      </c>
      <c r="H38" s="102">
        <f t="shared" si="1"/>
        <v>-0.6553011969731526</v>
      </c>
      <c r="I38" s="13">
        <f t="shared" si="2"/>
        <v>3396.1083500295967</v>
      </c>
      <c r="J38" s="14">
        <f t="shared" si="3"/>
        <v>1796.5970784829449</v>
      </c>
      <c r="K38" s="102">
        <f t="shared" si="4"/>
        <v>-0.47098358081911973</v>
      </c>
      <c r="M38" s="9" t="s">
        <v>111</v>
      </c>
      <c r="N38" s="140">
        <v>-0.06539881290384991</v>
      </c>
    </row>
    <row r="39" spans="13:14" ht="15">
      <c r="M39" s="12" t="s">
        <v>113</v>
      </c>
      <c r="N39" s="141">
        <v>0.10693819816156186</v>
      </c>
    </row>
    <row r="41" ht="15">
      <c r="B41" s="2" t="s">
        <v>138</v>
      </c>
    </row>
    <row r="42" ht="15">
      <c r="B42" s="2" t="s">
        <v>139</v>
      </c>
    </row>
    <row r="44" ht="15">
      <c r="B44" s="2" t="s">
        <v>0</v>
      </c>
    </row>
    <row r="45" ht="15">
      <c r="B45" s="2" t="s">
        <v>1</v>
      </c>
    </row>
    <row r="46" spans="2:6" ht="15">
      <c r="B46" s="17" t="s">
        <v>65</v>
      </c>
      <c r="C46" s="17" t="s">
        <v>70</v>
      </c>
      <c r="D46" s="17"/>
      <c r="E46" s="17"/>
      <c r="F46" s="17"/>
    </row>
    <row r="48" ht="15">
      <c r="B48" s="2" t="s">
        <v>71</v>
      </c>
    </row>
  </sheetData>
  <mergeCells count="9">
    <mergeCell ref="N6:N7"/>
    <mergeCell ref="M6:M9"/>
    <mergeCell ref="C6:K6"/>
    <mergeCell ref="C7:E7"/>
    <mergeCell ref="F7:H7"/>
    <mergeCell ref="I7:K7"/>
    <mergeCell ref="C9:D9"/>
    <mergeCell ref="F9:G9"/>
    <mergeCell ref="I9:J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4"/>
  <sheetViews>
    <sheetView showGridLines="0" workbookViewId="0" topLeftCell="A1"/>
  </sheetViews>
  <sheetFormatPr defaultColWidth="9.140625" defaultRowHeight="15"/>
  <cols>
    <col min="1" max="2" width="9.140625" style="2" customWidth="1"/>
    <col min="3" max="3" width="12.8515625" style="2" customWidth="1"/>
    <col min="4" max="4" width="13.28125" style="2" customWidth="1"/>
    <col min="5" max="5" width="16.00390625" style="2" customWidth="1"/>
    <col min="6" max="6" width="10.8515625" style="2" customWidth="1"/>
    <col min="7" max="7" width="13.28125" style="2" customWidth="1"/>
    <col min="8" max="8" width="15.8515625" style="2" customWidth="1"/>
    <col min="9" max="12" width="9.140625" style="2" customWidth="1"/>
    <col min="13" max="13" width="10.00390625" style="2" bestFit="1" customWidth="1"/>
    <col min="14" max="16384" width="9.140625" style="2" customWidth="1"/>
  </cols>
  <sheetData>
    <row r="2" spans="7:11" ht="15">
      <c r="G2" s="35"/>
      <c r="H2" s="35"/>
      <c r="I2" s="35"/>
      <c r="K2" s="36"/>
    </row>
    <row r="3" spans="2:11" ht="15">
      <c r="B3" s="1" t="s">
        <v>95</v>
      </c>
      <c r="H3" s="35"/>
      <c r="I3" s="35"/>
      <c r="K3" s="36"/>
    </row>
    <row r="4" spans="2:16" ht="15">
      <c r="B4" s="1"/>
      <c r="G4" s="35"/>
      <c r="H4" s="35"/>
      <c r="I4" s="35"/>
      <c r="K4" s="1"/>
      <c r="P4" s="35"/>
    </row>
    <row r="5" spans="7:11" ht="15">
      <c r="G5" s="35"/>
      <c r="H5" s="35"/>
      <c r="I5" s="35"/>
      <c r="K5" s="36"/>
    </row>
    <row r="6" spans="2:11" ht="24.75" customHeight="1">
      <c r="B6" s="166"/>
      <c r="C6" s="189" t="s">
        <v>37</v>
      </c>
      <c r="D6" s="185"/>
      <c r="E6" s="185"/>
      <c r="G6" s="192" t="s">
        <v>37</v>
      </c>
      <c r="H6" s="192"/>
      <c r="I6" s="37"/>
      <c r="J6" s="37"/>
      <c r="K6" s="36"/>
    </row>
    <row r="7" spans="2:11" ht="15">
      <c r="B7" s="171"/>
      <c r="C7" s="38">
        <v>1990</v>
      </c>
      <c r="D7" s="39" t="s">
        <v>73</v>
      </c>
      <c r="E7" s="40" t="s">
        <v>74</v>
      </c>
      <c r="G7" s="165"/>
      <c r="H7" s="41" t="s">
        <v>58</v>
      </c>
      <c r="I7" s="35"/>
      <c r="K7" s="36"/>
    </row>
    <row r="8" spans="2:9" ht="15">
      <c r="B8" s="165"/>
      <c r="C8" s="190" t="s">
        <v>40</v>
      </c>
      <c r="D8" s="191"/>
      <c r="E8" s="42" t="s">
        <v>5</v>
      </c>
      <c r="G8" s="165"/>
      <c r="H8" s="41" t="s">
        <v>5</v>
      </c>
      <c r="I8" s="35"/>
    </row>
    <row r="9" spans="2:13" ht="15">
      <c r="B9" s="43" t="s">
        <v>66</v>
      </c>
      <c r="C9" s="44">
        <v>20839721916.13545</v>
      </c>
      <c r="D9" s="45">
        <v>16625359562.412014</v>
      </c>
      <c r="E9" s="46">
        <f aca="true" t="shared" si="0" ref="E9:E16">(D9-C9)/C9*100</f>
        <v>-20.222737955348652</v>
      </c>
      <c r="G9" s="43" t="s">
        <v>66</v>
      </c>
      <c r="H9" s="47">
        <f>+E9/100</f>
        <v>-0.20222737955348652</v>
      </c>
      <c r="L9" s="48"/>
      <c r="M9" s="49"/>
    </row>
    <row r="10" spans="2:13" ht="15">
      <c r="B10" s="6" t="s">
        <v>9</v>
      </c>
      <c r="C10" s="7">
        <v>343226298.5709531</v>
      </c>
      <c r="D10" s="8">
        <v>159433230.16957885</v>
      </c>
      <c r="E10" s="50">
        <f t="shared" si="0"/>
        <v>-53.54865555658458</v>
      </c>
      <c r="G10" s="150"/>
      <c r="H10" s="153"/>
      <c r="L10" s="48"/>
      <c r="M10" s="49"/>
    </row>
    <row r="11" spans="2:13" ht="15">
      <c r="B11" s="9" t="s">
        <v>82</v>
      </c>
      <c r="C11" s="10">
        <v>481112021.7795574</v>
      </c>
      <c r="D11" s="11">
        <v>239298357.0270302</v>
      </c>
      <c r="E11" s="53">
        <f t="shared" si="0"/>
        <v>-50.26140561985889</v>
      </c>
      <c r="G11" s="51" t="s">
        <v>128</v>
      </c>
      <c r="H11" s="52">
        <v>-0.5354865555658458</v>
      </c>
      <c r="L11" s="48"/>
      <c r="M11" s="49"/>
    </row>
    <row r="12" spans="2:13" ht="15">
      <c r="B12" s="9" t="s">
        <v>12</v>
      </c>
      <c r="C12" s="10">
        <v>926982635.1</v>
      </c>
      <c r="D12" s="11">
        <v>471010393</v>
      </c>
      <c r="E12" s="53">
        <f t="shared" si="0"/>
        <v>-49.18886555526589</v>
      </c>
      <c r="G12" s="51" t="s">
        <v>112</v>
      </c>
      <c r="H12" s="52">
        <v>-0.5026140561985889</v>
      </c>
      <c r="L12" s="48"/>
      <c r="M12" s="49"/>
    </row>
    <row r="13" spans="2:13" ht="15">
      <c r="B13" s="9" t="s">
        <v>7</v>
      </c>
      <c r="C13" s="10">
        <v>94315769.51066819</v>
      </c>
      <c r="D13" s="11">
        <v>48607643.67768123</v>
      </c>
      <c r="E13" s="53">
        <f t="shared" si="0"/>
        <v>-48.46286688867745</v>
      </c>
      <c r="F13" s="54"/>
      <c r="G13" s="51" t="s">
        <v>132</v>
      </c>
      <c r="H13" s="52">
        <v>-0.4918886555526589</v>
      </c>
      <c r="L13" s="48"/>
      <c r="M13" s="49"/>
    </row>
    <row r="14" spans="2:13" ht="15">
      <c r="B14" s="9" t="s">
        <v>8</v>
      </c>
      <c r="C14" s="10">
        <v>183380557.39059132</v>
      </c>
      <c r="D14" s="11">
        <v>94757768.09692712</v>
      </c>
      <c r="E14" s="53">
        <f t="shared" si="0"/>
        <v>-48.32725483809177</v>
      </c>
      <c r="F14" s="55"/>
      <c r="G14" s="51" t="s">
        <v>110</v>
      </c>
      <c r="H14" s="52">
        <v>-0.4846286688867745</v>
      </c>
      <c r="L14" s="48"/>
      <c r="M14" s="49"/>
    </row>
    <row r="15" spans="2:13" ht="15">
      <c r="B15" s="9" t="s">
        <v>11</v>
      </c>
      <c r="C15" s="10">
        <v>612402960.7099595</v>
      </c>
      <c r="D15" s="11">
        <v>353299189.1294932</v>
      </c>
      <c r="E15" s="53">
        <f t="shared" si="0"/>
        <v>-42.30935971963412</v>
      </c>
      <c r="F15" s="55"/>
      <c r="G15" s="51" t="s">
        <v>118</v>
      </c>
      <c r="H15" s="52">
        <v>-0.4832725483809177</v>
      </c>
      <c r="L15" s="48"/>
      <c r="M15" s="49"/>
    </row>
    <row r="16" spans="2:13" ht="15">
      <c r="B16" s="9" t="s">
        <v>19</v>
      </c>
      <c r="C16" s="10">
        <v>386343975.60409886</v>
      </c>
      <c r="D16" s="11">
        <v>243661927.50153124</v>
      </c>
      <c r="E16" s="53">
        <f t="shared" si="0"/>
        <v>-36.93135058712013</v>
      </c>
      <c r="F16" s="55"/>
      <c r="G16" s="51" t="s">
        <v>107</v>
      </c>
      <c r="H16" s="52">
        <v>-0.42309359719634115</v>
      </c>
      <c r="L16" s="48"/>
      <c r="M16" s="49"/>
    </row>
    <row r="17" spans="2:13" ht="15">
      <c r="B17" s="9" t="s">
        <v>16</v>
      </c>
      <c r="C17" s="10">
        <v>619155326.818894</v>
      </c>
      <c r="D17" s="11">
        <v>419721602.845218</v>
      </c>
      <c r="E17" s="53">
        <f>(D17-C17)/C17*100</f>
        <v>-32.210612641956864</v>
      </c>
      <c r="F17" s="56"/>
      <c r="G17" s="51" t="s">
        <v>105</v>
      </c>
      <c r="H17" s="52">
        <v>-0.36931350587120126</v>
      </c>
      <c r="L17" s="48"/>
      <c r="M17" s="49"/>
    </row>
    <row r="18" spans="2:13" ht="15">
      <c r="B18" s="9" t="s">
        <v>6</v>
      </c>
      <c r="C18" s="10">
        <v>532552294.32009673</v>
      </c>
      <c r="D18" s="11">
        <v>365770754.0082284</v>
      </c>
      <c r="E18" s="53">
        <f aca="true" t="shared" si="1" ref="E18:E37">(D18-C18)/C18*100</f>
        <v>-31.31740151918721</v>
      </c>
      <c r="F18" s="56"/>
      <c r="G18" s="51" t="s">
        <v>108</v>
      </c>
      <c r="H18" s="52">
        <v>-0.32210612641956865</v>
      </c>
      <c r="L18" s="48"/>
      <c r="M18" s="49"/>
    </row>
    <row r="19" spans="2:13" ht="15">
      <c r="B19" s="9" t="s">
        <v>10</v>
      </c>
      <c r="C19" s="10">
        <v>284880205.2859085</v>
      </c>
      <c r="D19" s="11">
        <v>200056514.06174928</v>
      </c>
      <c r="E19" s="53">
        <f t="shared" si="1"/>
        <v>-29.775214160292172</v>
      </c>
      <c r="F19" s="56"/>
      <c r="G19" s="51" t="s">
        <v>106</v>
      </c>
      <c r="H19" s="52">
        <v>-0.3131740151918721</v>
      </c>
      <c r="L19" s="48"/>
      <c r="M19" s="49"/>
    </row>
    <row r="20" spans="2:13" ht="15">
      <c r="B20" s="9" t="s">
        <v>15</v>
      </c>
      <c r="C20" s="10">
        <v>824448950.2907339</v>
      </c>
      <c r="D20" s="11">
        <v>583374220.9130334</v>
      </c>
      <c r="E20" s="53">
        <f t="shared" si="1"/>
        <v>-29.24071033054113</v>
      </c>
      <c r="F20" s="56"/>
      <c r="G20" s="51" t="s">
        <v>119</v>
      </c>
      <c r="H20" s="52">
        <v>-0.29775214160292174</v>
      </c>
      <c r="L20" s="48"/>
      <c r="M20" s="49"/>
    </row>
    <row r="21" spans="2:13" ht="15">
      <c r="B21" s="9" t="s">
        <v>23</v>
      </c>
      <c r="C21" s="10">
        <v>301295374.00532174</v>
      </c>
      <c r="D21" s="11">
        <v>218000782.58692586</v>
      </c>
      <c r="E21" s="53">
        <f t="shared" si="1"/>
        <v>-27.64549296297017</v>
      </c>
      <c r="F21" s="56"/>
      <c r="G21" s="57" t="s">
        <v>123</v>
      </c>
      <c r="H21" s="52">
        <v>-0.2924071033054113</v>
      </c>
      <c r="L21" s="48"/>
      <c r="M21" s="49"/>
    </row>
    <row r="22" spans="2:13" ht="15">
      <c r="B22" s="9" t="s">
        <v>27</v>
      </c>
      <c r="C22" s="10">
        <v>25563552</v>
      </c>
      <c r="D22" s="11">
        <v>18611466.46</v>
      </c>
      <c r="E22" s="53">
        <f t="shared" si="1"/>
        <v>-27.195303453917514</v>
      </c>
      <c r="F22" s="56"/>
      <c r="G22" s="51" t="s">
        <v>129</v>
      </c>
      <c r="H22" s="52">
        <v>-0.2764549296297017</v>
      </c>
      <c r="L22" s="48"/>
      <c r="M22" s="49"/>
    </row>
    <row r="23" spans="2:13" ht="15">
      <c r="B23" s="9" t="s">
        <v>29</v>
      </c>
      <c r="C23" s="10">
        <v>26639885</v>
      </c>
      <c r="D23" s="11">
        <v>19637089</v>
      </c>
      <c r="E23" s="53">
        <f t="shared" si="1"/>
        <v>-26.28688524744007</v>
      </c>
      <c r="F23" s="56"/>
      <c r="G23" s="51" t="s">
        <v>120</v>
      </c>
      <c r="H23" s="52">
        <v>-0.27195303453917513</v>
      </c>
      <c r="L23" s="48"/>
      <c r="M23" s="49"/>
    </row>
    <row r="24" spans="2:13" ht="15">
      <c r="B24" s="9" t="s">
        <v>81</v>
      </c>
      <c r="C24" s="10">
        <v>2009469117.3862815</v>
      </c>
      <c r="D24" s="11">
        <v>1482080934.124909</v>
      </c>
      <c r="E24" s="53">
        <f t="shared" si="1"/>
        <v>-26.245149960171915</v>
      </c>
      <c r="F24" s="56"/>
      <c r="G24" s="51" t="s">
        <v>117</v>
      </c>
      <c r="H24" s="52">
        <v>-0.27195303453917513</v>
      </c>
      <c r="L24" s="48"/>
      <c r="M24" s="49"/>
    </row>
    <row r="25" spans="2:13" ht="15">
      <c r="B25" s="9" t="s">
        <v>67</v>
      </c>
      <c r="C25" s="10">
        <v>154745680.21830237</v>
      </c>
      <c r="D25" s="11">
        <v>115443464.13902664</v>
      </c>
      <c r="E25" s="53">
        <f t="shared" si="1"/>
        <v>-25.39794068812223</v>
      </c>
      <c r="F25" s="56"/>
      <c r="G25" s="51" t="s">
        <v>131</v>
      </c>
      <c r="H25" s="52">
        <v>-0.26245149960171915</v>
      </c>
      <c r="L25" s="48"/>
      <c r="M25" s="49"/>
    </row>
    <row r="26" spans="2:13" ht="15">
      <c r="B26" s="9" t="s">
        <v>14</v>
      </c>
      <c r="C26" s="10">
        <v>1754623879.4151015</v>
      </c>
      <c r="D26" s="11">
        <v>1311114328.4288704</v>
      </c>
      <c r="E26" s="53">
        <f t="shared" si="1"/>
        <v>-25.276616612220828</v>
      </c>
      <c r="F26" s="56"/>
      <c r="G26" s="51" t="s">
        <v>115</v>
      </c>
      <c r="H26" s="52">
        <v>-0.2539794068812223</v>
      </c>
      <c r="L26" s="48"/>
      <c r="M26" s="49"/>
    </row>
    <row r="27" spans="2:13" ht="15">
      <c r="B27" s="9" t="s">
        <v>28</v>
      </c>
      <c r="C27" s="10">
        <v>218740507.2598014</v>
      </c>
      <c r="D27" s="11">
        <v>165222560.25953138</v>
      </c>
      <c r="E27" s="53">
        <f t="shared" si="1"/>
        <v>-24.466408929328274</v>
      </c>
      <c r="F27" s="56"/>
      <c r="G27" s="51" t="s">
        <v>125</v>
      </c>
      <c r="H27" s="52">
        <v>-0.25276616612220826</v>
      </c>
      <c r="L27" s="48"/>
      <c r="M27" s="49"/>
    </row>
    <row r="28" spans="2:13" ht="15">
      <c r="B28" s="9" t="s">
        <v>18</v>
      </c>
      <c r="C28" s="10">
        <v>1352976758.833878</v>
      </c>
      <c r="D28" s="11">
        <v>1094491133.8268538</v>
      </c>
      <c r="E28" s="53">
        <f t="shared" si="1"/>
        <v>-19.1049567791402</v>
      </c>
      <c r="F28" s="56"/>
      <c r="G28" s="51" t="s">
        <v>126</v>
      </c>
      <c r="H28" s="52">
        <v>-0.24466408929328273</v>
      </c>
      <c r="L28" s="48"/>
      <c r="M28" s="49"/>
    </row>
    <row r="29" spans="2:13" ht="15">
      <c r="B29" s="9" t="s">
        <v>13</v>
      </c>
      <c r="C29" s="10">
        <v>536236819.98168933</v>
      </c>
      <c r="D29" s="11">
        <v>464658034.11622024</v>
      </c>
      <c r="E29" s="53">
        <f t="shared" si="1"/>
        <v>-13.348353413686375</v>
      </c>
      <c r="F29" s="56"/>
      <c r="G29" s="51" t="s">
        <v>116</v>
      </c>
      <c r="H29" s="52">
        <v>-0.191049567791402</v>
      </c>
      <c r="L29" s="48"/>
      <c r="M29" s="49"/>
    </row>
    <row r="30" spans="2:13" ht="15">
      <c r="B30" s="9" t="s">
        <v>24</v>
      </c>
      <c r="C30" s="10">
        <v>3250038862.729353</v>
      </c>
      <c r="D30" s="11">
        <v>2856167235.7754703</v>
      </c>
      <c r="E30" s="53">
        <f t="shared" si="1"/>
        <v>-12.11898206728251</v>
      </c>
      <c r="F30" s="56"/>
      <c r="G30" s="51" t="s">
        <v>121</v>
      </c>
      <c r="H30" s="52">
        <v>-0.13348353413686376</v>
      </c>
      <c r="L30" s="48"/>
      <c r="M30" s="49"/>
    </row>
    <row r="31" spans="2:13" ht="15">
      <c r="B31" s="9" t="s">
        <v>20</v>
      </c>
      <c r="C31" s="10">
        <v>309712207.9087286</v>
      </c>
      <c r="D31" s="11">
        <v>273696011.2155106</v>
      </c>
      <c r="E31" s="53">
        <f t="shared" si="1"/>
        <v>-11.62892381169291</v>
      </c>
      <c r="F31" s="56"/>
      <c r="G31" s="58" t="s">
        <v>114</v>
      </c>
      <c r="H31" s="52">
        <v>-0.12118982067282509</v>
      </c>
      <c r="L31" s="48"/>
      <c r="M31" s="49"/>
    </row>
    <row r="32" spans="2:13" ht="15">
      <c r="B32" s="9" t="s">
        <v>25</v>
      </c>
      <c r="C32" s="10">
        <v>511712675.1846129</v>
      </c>
      <c r="D32" s="11">
        <v>472161156.4795867</v>
      </c>
      <c r="E32" s="53">
        <f t="shared" si="1"/>
        <v>-7.729243503838745</v>
      </c>
      <c r="F32" s="56"/>
      <c r="G32" s="51" t="s">
        <v>130</v>
      </c>
      <c r="H32" s="52">
        <v>-0.11628923811692911</v>
      </c>
      <c r="L32" s="48"/>
      <c r="M32" s="49"/>
    </row>
    <row r="33" spans="2:13" ht="15">
      <c r="B33" s="9" t="s">
        <v>21</v>
      </c>
      <c r="C33" s="10">
        <v>284541277.73308396</v>
      </c>
      <c r="D33" s="11">
        <v>263315542.30463392</v>
      </c>
      <c r="E33" s="53">
        <f t="shared" si="1"/>
        <v>-7.459633132160532</v>
      </c>
      <c r="F33" s="56"/>
      <c r="G33" s="51" t="s">
        <v>111</v>
      </c>
      <c r="H33" s="52">
        <v>-0.07729243503838745</v>
      </c>
      <c r="L33" s="48"/>
      <c r="M33" s="49"/>
    </row>
    <row r="34" spans="2:13" ht="15">
      <c r="B34" s="9" t="s">
        <v>17</v>
      </c>
      <c r="C34" s="10">
        <v>3343333675.13</v>
      </c>
      <c r="D34" s="11">
        <v>3126564550.84</v>
      </c>
      <c r="E34" s="53">
        <f t="shared" si="1"/>
        <v>-6.48362219728401</v>
      </c>
      <c r="F34" s="56"/>
      <c r="G34" s="51" t="s">
        <v>124</v>
      </c>
      <c r="H34" s="52">
        <v>-0.07459633132160531</v>
      </c>
      <c r="L34" s="48"/>
      <c r="M34" s="49"/>
    </row>
    <row r="35" spans="2:13" ht="15">
      <c r="B35" s="9" t="s">
        <v>26</v>
      </c>
      <c r="C35" s="10">
        <v>56064987.95</v>
      </c>
      <c r="D35" s="11">
        <v>53118469.989999995</v>
      </c>
      <c r="E35" s="53">
        <f t="shared" si="1"/>
        <v>-5.255540164617138</v>
      </c>
      <c r="F35" s="56"/>
      <c r="G35" s="51" t="s">
        <v>109</v>
      </c>
      <c r="H35" s="52">
        <v>-0.0648362219728401</v>
      </c>
      <c r="L35" s="48"/>
      <c r="M35" s="49"/>
    </row>
    <row r="36" spans="2:13" ht="15">
      <c r="B36" s="59" t="s">
        <v>22</v>
      </c>
      <c r="C36" s="60">
        <v>2354610.9778329707</v>
      </c>
      <c r="D36" s="61">
        <v>2231970.8829727983</v>
      </c>
      <c r="E36" s="62">
        <f t="shared" si="1"/>
        <v>-5.208507732901265</v>
      </c>
      <c r="F36" s="56"/>
      <c r="G36" s="51" t="s">
        <v>127</v>
      </c>
      <c r="H36" s="52">
        <v>-0.052555401646171375</v>
      </c>
      <c r="L36" s="48"/>
      <c r="M36" s="49"/>
    </row>
    <row r="37" spans="2:13" ht="15">
      <c r="B37" s="12" t="s">
        <v>30</v>
      </c>
      <c r="C37" s="13">
        <v>1412871049.04</v>
      </c>
      <c r="D37" s="14">
        <v>1509853231.5510304</v>
      </c>
      <c r="E37" s="65">
        <f t="shared" si="1"/>
        <v>6.864192070247789</v>
      </c>
      <c r="F37" s="56"/>
      <c r="G37" s="63" t="s">
        <v>122</v>
      </c>
      <c r="H37" s="64">
        <v>-0.05208507732901265</v>
      </c>
      <c r="L37" s="48"/>
      <c r="M37" s="49"/>
    </row>
    <row r="38" spans="7:8" ht="15">
      <c r="G38" s="66" t="s">
        <v>113</v>
      </c>
      <c r="H38" s="67">
        <v>0.06864192070247789</v>
      </c>
    </row>
    <row r="40" spans="2:3" ht="15">
      <c r="B40" s="178" t="s">
        <v>62</v>
      </c>
      <c r="C40" s="28"/>
    </row>
    <row r="41" spans="2:3" ht="15">
      <c r="B41" s="179" t="s">
        <v>61</v>
      </c>
      <c r="C41" s="28"/>
    </row>
    <row r="42" spans="2:3" ht="15">
      <c r="B42" s="34"/>
      <c r="C42" s="28"/>
    </row>
    <row r="43" ht="15">
      <c r="B43" s="2" t="s">
        <v>71</v>
      </c>
    </row>
    <row r="44" spans="2:3" ht="15">
      <c r="B44" s="33"/>
      <c r="C44" s="28"/>
    </row>
  </sheetData>
  <mergeCells count="3">
    <mergeCell ref="C6:E6"/>
    <mergeCell ref="C8:D8"/>
    <mergeCell ref="G6:H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U23"/>
  <sheetViews>
    <sheetView showGridLines="0" workbookViewId="0" topLeftCell="A1"/>
  </sheetViews>
  <sheetFormatPr defaultColWidth="9.140625" defaultRowHeight="15"/>
  <cols>
    <col min="1" max="1" width="9.140625" style="2" customWidth="1"/>
    <col min="2" max="2" width="8.00390625" style="2" customWidth="1"/>
    <col min="3" max="28" width="6.28125" style="2" customWidth="1"/>
    <col min="29" max="29" width="15.421875" style="2" customWidth="1"/>
    <col min="30" max="41" width="9.140625" style="2" customWidth="1"/>
    <col min="42" max="42" width="11.28125" style="2" customWidth="1"/>
    <col min="43" max="45" width="9.140625" style="2" customWidth="1"/>
    <col min="46" max="46" width="12.00390625" style="2" customWidth="1"/>
    <col min="47" max="47" width="12.421875" style="2" customWidth="1"/>
    <col min="48" max="16384" width="9.140625" style="2" customWidth="1"/>
  </cols>
  <sheetData>
    <row r="2" spans="37:38" ht="15">
      <c r="AK2" s="27"/>
      <c r="AL2" s="27"/>
    </row>
    <row r="3" spans="2:38" ht="15">
      <c r="B3" s="1" t="s">
        <v>143</v>
      </c>
      <c r="AK3" s="27"/>
      <c r="AL3" s="27"/>
    </row>
    <row r="6" spans="2:47" ht="15">
      <c r="B6" s="175"/>
      <c r="C6" s="181" t="s">
        <v>54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P6" s="28"/>
      <c r="AQ6" s="28"/>
      <c r="AT6" s="28"/>
      <c r="AU6" s="28"/>
    </row>
    <row r="7" spans="2:47" ht="23.25" customHeight="1">
      <c r="B7" s="176"/>
      <c r="C7" s="168">
        <v>1990</v>
      </c>
      <c r="D7" s="29">
        <v>1991</v>
      </c>
      <c r="E7" s="29">
        <v>1992</v>
      </c>
      <c r="F7" s="29">
        <v>1993</v>
      </c>
      <c r="G7" s="29">
        <v>1994</v>
      </c>
      <c r="H7" s="29">
        <v>1995</v>
      </c>
      <c r="I7" s="29">
        <v>1996</v>
      </c>
      <c r="J7" s="29">
        <v>1997</v>
      </c>
      <c r="K7" s="29">
        <v>1998</v>
      </c>
      <c r="L7" s="29">
        <v>1999</v>
      </c>
      <c r="M7" s="29">
        <v>2000</v>
      </c>
      <c r="N7" s="29">
        <v>2001</v>
      </c>
      <c r="O7" s="29">
        <v>2002</v>
      </c>
      <c r="P7" s="29">
        <v>2003</v>
      </c>
      <c r="Q7" s="29">
        <v>2004</v>
      </c>
      <c r="R7" s="29">
        <v>2005</v>
      </c>
      <c r="S7" s="29">
        <v>2006</v>
      </c>
      <c r="T7" s="29">
        <v>2007</v>
      </c>
      <c r="U7" s="29">
        <v>2008</v>
      </c>
      <c r="V7" s="29">
        <v>2009</v>
      </c>
      <c r="W7" s="29">
        <v>2010</v>
      </c>
      <c r="X7" s="29">
        <v>2011</v>
      </c>
      <c r="Y7" s="29">
        <v>2012</v>
      </c>
      <c r="Z7" s="29">
        <v>2013</v>
      </c>
      <c r="AA7" s="29">
        <v>2014</v>
      </c>
      <c r="AB7" s="29">
        <v>2015</v>
      </c>
      <c r="AC7" s="30" t="s">
        <v>72</v>
      </c>
      <c r="AP7" s="28"/>
      <c r="AQ7" s="28"/>
      <c r="AT7" s="28"/>
      <c r="AU7" s="28"/>
    </row>
    <row r="8" spans="2:47" ht="15">
      <c r="B8" s="9" t="s">
        <v>55</v>
      </c>
      <c r="C8" s="10">
        <v>100</v>
      </c>
      <c r="D8" s="11">
        <v>95.50340112209084</v>
      </c>
      <c r="E8" s="11">
        <v>91.12655620208962</v>
      </c>
      <c r="F8" s="11">
        <v>88.03121979547014</v>
      </c>
      <c r="G8" s="11">
        <v>86.75322755386806</v>
      </c>
      <c r="H8" s="11">
        <v>86.3175203362358</v>
      </c>
      <c r="I8" s="8">
        <v>86.19435991354524</v>
      </c>
      <c r="J8" s="11">
        <v>84.62951885685254</v>
      </c>
      <c r="K8" s="11">
        <v>83.37249346660545</v>
      </c>
      <c r="L8" s="11">
        <v>82.41976479986445</v>
      </c>
      <c r="M8" s="11">
        <v>81.40668662765187</v>
      </c>
      <c r="N8" s="11">
        <v>80.33891643338032</v>
      </c>
      <c r="O8" s="11">
        <v>78.40653213843613</v>
      </c>
      <c r="P8" s="11">
        <v>77.49929456385229</v>
      </c>
      <c r="Q8" s="11">
        <v>76.43328755007583</v>
      </c>
      <c r="R8" s="11">
        <v>75.82701845040602</v>
      </c>
      <c r="S8" s="11">
        <v>75.36135123136344</v>
      </c>
      <c r="T8" s="11">
        <v>75.71024011491497</v>
      </c>
      <c r="U8" s="11">
        <v>75.45224610265811</v>
      </c>
      <c r="V8" s="11">
        <v>74.72880485749576</v>
      </c>
      <c r="W8" s="11">
        <v>73.81421913727179</v>
      </c>
      <c r="X8" s="11">
        <v>72.641443789886</v>
      </c>
      <c r="Y8" s="8">
        <v>72.5850410264168</v>
      </c>
      <c r="Z8" s="11">
        <v>73.0457705693237</v>
      </c>
      <c r="AA8" s="11">
        <v>73.5794173998308</v>
      </c>
      <c r="AB8" s="11">
        <v>74.0957399809092</v>
      </c>
      <c r="AC8" s="31">
        <f>(AB8-C8)/C8*100</f>
        <v>-25.904260019090795</v>
      </c>
      <c r="AP8" s="28"/>
      <c r="AQ8" s="28"/>
      <c r="AT8" s="28"/>
      <c r="AU8" s="28"/>
    </row>
    <row r="9" spans="2:47" ht="15">
      <c r="B9" s="9" t="s">
        <v>56</v>
      </c>
      <c r="C9" s="10">
        <v>100</v>
      </c>
      <c r="D9" s="11">
        <v>98.41283594105957</v>
      </c>
      <c r="E9" s="11">
        <v>96.44621798660225</v>
      </c>
      <c r="F9" s="11">
        <v>93.58705954719059</v>
      </c>
      <c r="G9" s="11">
        <v>90.76066691287821</v>
      </c>
      <c r="H9" s="11">
        <v>88.57297646577476</v>
      </c>
      <c r="I9" s="11">
        <v>88.99186110565607</v>
      </c>
      <c r="J9" s="11">
        <v>88.8592799691552</v>
      </c>
      <c r="K9" s="11">
        <v>89.12961506341595</v>
      </c>
      <c r="L9" s="11">
        <v>88.7372910992488</v>
      </c>
      <c r="M9" s="11">
        <v>86.30056081249671</v>
      </c>
      <c r="N9" s="11">
        <v>79.33443635441695</v>
      </c>
      <c r="O9" s="11">
        <v>77.40037047927818</v>
      </c>
      <c r="P9" s="11">
        <v>76.906990468657</v>
      </c>
      <c r="Q9" s="11">
        <v>76.7491873284193</v>
      </c>
      <c r="R9" s="11">
        <v>76.40088359970675</v>
      </c>
      <c r="S9" s="11">
        <v>75.5238251410398</v>
      </c>
      <c r="T9" s="11">
        <v>74.7800622229333</v>
      </c>
      <c r="U9" s="11">
        <v>71.93830534139893</v>
      </c>
      <c r="V9" s="11">
        <v>70.52442337540816</v>
      </c>
      <c r="W9" s="11">
        <v>67.94459658247119</v>
      </c>
      <c r="X9" s="11">
        <v>66.958790416323</v>
      </c>
      <c r="Y9" s="11">
        <v>66.4890054942819</v>
      </c>
      <c r="Z9" s="11">
        <v>66.6507032248442</v>
      </c>
      <c r="AA9" s="11">
        <v>66.89956649883108</v>
      </c>
      <c r="AB9" s="11">
        <v>67.32652065057454</v>
      </c>
      <c r="AC9" s="31">
        <f>(AB9-C9)/C9*100</f>
        <v>-32.67347934942546</v>
      </c>
      <c r="AP9" s="28"/>
      <c r="AQ9" s="28"/>
      <c r="AT9" s="28"/>
      <c r="AU9" s="28"/>
    </row>
    <row r="10" spans="2:47" ht="15">
      <c r="B10" s="9" t="s">
        <v>90</v>
      </c>
      <c r="C10" s="10">
        <v>100</v>
      </c>
      <c r="D10" s="11">
        <v>97.30826375675214</v>
      </c>
      <c r="E10" s="11">
        <v>97.05619741165921</v>
      </c>
      <c r="F10" s="11">
        <v>95.4835614229699</v>
      </c>
      <c r="G10" s="11">
        <v>92.75974158755962</v>
      </c>
      <c r="H10" s="11">
        <v>92.68052049420497</v>
      </c>
      <c r="I10" s="11">
        <v>91.79234033711475</v>
      </c>
      <c r="J10" s="11">
        <v>92.88877070514661</v>
      </c>
      <c r="K10" s="11">
        <v>94.9680150592071</v>
      </c>
      <c r="L10" s="11">
        <v>92.98131016997154</v>
      </c>
      <c r="M10" s="11">
        <v>90.04300274993464</v>
      </c>
      <c r="N10" s="11">
        <v>89.8104405733087</v>
      </c>
      <c r="O10" s="11">
        <v>90.78147793931628</v>
      </c>
      <c r="P10" s="11">
        <v>90.44458077647067</v>
      </c>
      <c r="Q10" s="11">
        <v>89.90394185613023</v>
      </c>
      <c r="R10" s="11">
        <v>90.97533285633801</v>
      </c>
      <c r="S10" s="11">
        <v>91.59611007021738</v>
      </c>
      <c r="T10" s="11">
        <v>92.01356133642213</v>
      </c>
      <c r="U10" s="11">
        <v>87.78120919774508</v>
      </c>
      <c r="V10" s="11">
        <v>86.3410603551523</v>
      </c>
      <c r="W10" s="11">
        <v>86.15337917195602</v>
      </c>
      <c r="X10" s="11">
        <v>85.13680020358159</v>
      </c>
      <c r="Y10" s="11">
        <v>82.86912947716888</v>
      </c>
      <c r="Z10" s="11">
        <v>82.15918378896805</v>
      </c>
      <c r="AA10" s="11">
        <v>83.22909600701315</v>
      </c>
      <c r="AB10" s="11">
        <v>83.85014055743167</v>
      </c>
      <c r="AC10" s="31">
        <f>(AB10-C10)/C10*100</f>
        <v>-16.149859442568328</v>
      </c>
      <c r="AP10" s="28"/>
      <c r="AQ10" s="28"/>
      <c r="AT10" s="28"/>
      <c r="AU10" s="28"/>
    </row>
    <row r="11" spans="2:47" ht="15">
      <c r="B11" s="12" t="s">
        <v>57</v>
      </c>
      <c r="C11" s="13">
        <v>100</v>
      </c>
      <c r="D11" s="14">
        <v>98.5176815226898</v>
      </c>
      <c r="E11" s="14">
        <v>94.56205675904782</v>
      </c>
      <c r="F11" s="14">
        <v>93.00086940426921</v>
      </c>
      <c r="G11" s="14">
        <v>94.86104257428283</v>
      </c>
      <c r="H11" s="14">
        <v>95.7637783361457</v>
      </c>
      <c r="I11" s="14">
        <v>97.39098485570527</v>
      </c>
      <c r="J11" s="14">
        <v>99.83251009369276</v>
      </c>
      <c r="K11" s="14">
        <v>100.231000962559</v>
      </c>
      <c r="L11" s="14">
        <v>100.29325751484231</v>
      </c>
      <c r="M11" s="14">
        <v>99.56956169358303</v>
      </c>
      <c r="N11" s="14">
        <v>103.94760227267199</v>
      </c>
      <c r="O11" s="14">
        <v>102.22631936974602</v>
      </c>
      <c r="P11" s="14">
        <v>97.14660325207035</v>
      </c>
      <c r="Q11" s="14">
        <v>96.61767339431783</v>
      </c>
      <c r="R11" s="14">
        <v>95.18169583767511</v>
      </c>
      <c r="S11" s="14">
        <v>93.54666945243484</v>
      </c>
      <c r="T11" s="14">
        <v>95.63530201211586</v>
      </c>
      <c r="U11" s="14">
        <v>96.39990293126685</v>
      </c>
      <c r="V11" s="14">
        <v>95.6743242489322</v>
      </c>
      <c r="W11" s="14">
        <v>97.48847976962011</v>
      </c>
      <c r="X11" s="14">
        <v>97.78003370931914</v>
      </c>
      <c r="Y11" s="14">
        <v>97.67411872771015</v>
      </c>
      <c r="Z11" s="14">
        <v>99.56316875029324</v>
      </c>
      <c r="AA11" s="14">
        <v>101.3760505190356</v>
      </c>
      <c r="AB11" s="14">
        <v>103.67163340617228</v>
      </c>
      <c r="AC11" s="32">
        <f>(AB11-C11)/C11*100</f>
        <v>3.671633406172276</v>
      </c>
      <c r="AP11" s="28"/>
      <c r="AQ11" s="28"/>
      <c r="AT11" s="28"/>
      <c r="AU11" s="28"/>
    </row>
    <row r="12" spans="2:47" ht="15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P12" s="28"/>
      <c r="AQ12" s="28"/>
      <c r="AT12" s="28"/>
      <c r="AU12" s="28"/>
    </row>
    <row r="13" spans="42:47" ht="15">
      <c r="AP13" s="28"/>
      <c r="AQ13" s="28"/>
      <c r="AT13" s="28"/>
      <c r="AU13" s="28"/>
    </row>
    <row r="14" spans="2:3" ht="15">
      <c r="B14" s="178" t="s">
        <v>63</v>
      </c>
      <c r="C14" s="28"/>
    </row>
    <row r="15" spans="2:3" ht="15">
      <c r="B15" s="33"/>
      <c r="C15" s="28"/>
    </row>
    <row r="16" spans="2:3" ht="15">
      <c r="B16" s="34"/>
      <c r="C16" s="28"/>
    </row>
    <row r="17" ht="15">
      <c r="B17" s="2" t="s">
        <v>71</v>
      </c>
    </row>
    <row r="18" spans="42:47" ht="15">
      <c r="AP18" s="28"/>
      <c r="AQ18" s="28"/>
      <c r="AT18" s="28"/>
      <c r="AU18" s="28"/>
    </row>
    <row r="19" spans="42:47" ht="15">
      <c r="AP19" s="28"/>
      <c r="AQ19" s="28"/>
      <c r="AT19" s="28"/>
      <c r="AU19" s="28"/>
    </row>
    <row r="20" spans="42:47" ht="15">
      <c r="AP20" s="28"/>
      <c r="AQ20" s="28"/>
      <c r="AT20" s="28"/>
      <c r="AU20" s="28"/>
    </row>
    <row r="21" spans="42:47" ht="15">
      <c r="AP21" s="28"/>
      <c r="AQ21" s="28"/>
      <c r="AT21" s="28"/>
      <c r="AU21" s="28"/>
    </row>
    <row r="22" spans="43:47" ht="15">
      <c r="AQ22" s="28"/>
      <c r="AU22" s="28"/>
    </row>
    <row r="23" spans="42:47" ht="15">
      <c r="AP23" s="28"/>
      <c r="AQ23" s="28"/>
      <c r="AT23" s="28"/>
      <c r="AU23" s="28"/>
    </row>
  </sheetData>
  <mergeCells count="1">
    <mergeCell ref="C6:AC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9"/>
  <sheetViews>
    <sheetView showGridLines="0" workbookViewId="0" topLeftCell="A1"/>
  </sheetViews>
  <sheetFormatPr defaultColWidth="9.140625" defaultRowHeight="15"/>
  <cols>
    <col min="1" max="1" width="9.140625" style="2" customWidth="1"/>
    <col min="2" max="2" width="15.140625" style="2" customWidth="1"/>
    <col min="3" max="3" width="13.57421875" style="2" customWidth="1"/>
    <col min="4" max="4" width="13.00390625" style="2" customWidth="1"/>
    <col min="5" max="5" width="16.00390625" style="2" customWidth="1"/>
    <col min="6" max="16384" width="9.140625" style="2" customWidth="1"/>
  </cols>
  <sheetData>
    <row r="3" ht="15">
      <c r="B3" s="1" t="s">
        <v>96</v>
      </c>
    </row>
    <row r="4" ht="15">
      <c r="B4" s="1"/>
    </row>
    <row r="6" spans="2:5" ht="13.5" customHeight="1">
      <c r="B6" s="80"/>
      <c r="C6" s="193" t="s">
        <v>31</v>
      </c>
      <c r="D6" s="192"/>
      <c r="E6" s="192"/>
    </row>
    <row r="7" spans="2:5" ht="15">
      <c r="B7" s="81"/>
      <c r="C7" s="82">
        <v>1990</v>
      </c>
      <c r="D7" s="83">
        <v>2015</v>
      </c>
      <c r="E7" s="84" t="s">
        <v>77</v>
      </c>
    </row>
    <row r="8" spans="2:5" ht="15">
      <c r="B8" s="85"/>
      <c r="C8" s="194" t="s">
        <v>52</v>
      </c>
      <c r="D8" s="195"/>
      <c r="E8" s="86" t="s">
        <v>5</v>
      </c>
    </row>
    <row r="9" spans="2:5" ht="15">
      <c r="B9" s="43" t="s">
        <v>66</v>
      </c>
      <c r="C9" s="87">
        <v>533.042669780539</v>
      </c>
      <c r="D9" s="88">
        <v>426.472948009741</v>
      </c>
      <c r="E9" s="89">
        <v>-0.19992718747014043</v>
      </c>
    </row>
    <row r="10" spans="2:5" ht="15">
      <c r="B10" s="150"/>
      <c r="C10" s="154"/>
      <c r="D10" s="155"/>
      <c r="E10" s="156"/>
    </row>
    <row r="11" spans="2:5" ht="15">
      <c r="B11" s="6" t="s">
        <v>128</v>
      </c>
      <c r="C11" s="90">
        <v>6.5271030381083</v>
      </c>
      <c r="D11" s="91">
        <v>2.9385478220927697</v>
      </c>
      <c r="E11" s="92">
        <v>-0.5497929472024351</v>
      </c>
    </row>
    <row r="12" spans="2:5" ht="15">
      <c r="B12" s="9" t="s">
        <v>106</v>
      </c>
      <c r="C12" s="93">
        <v>12.07384109448514</v>
      </c>
      <c r="D12" s="94">
        <v>5.8705299857504505</v>
      </c>
      <c r="E12" s="95">
        <v>-0.5137810792928292</v>
      </c>
    </row>
    <row r="13" spans="2:5" ht="15">
      <c r="B13" s="9" t="s">
        <v>110</v>
      </c>
      <c r="C13" s="93">
        <v>2.65661346707924</v>
      </c>
      <c r="D13" s="94">
        <v>1.326379156555155</v>
      </c>
      <c r="E13" s="95">
        <v>-0.5007255767571577</v>
      </c>
    </row>
    <row r="14" spans="2:5" ht="15">
      <c r="B14" s="9" t="s">
        <v>119</v>
      </c>
      <c r="C14" s="93">
        <v>8.79717961040259</v>
      </c>
      <c r="D14" s="94">
        <v>4.53685131714421</v>
      </c>
      <c r="E14" s="95">
        <v>-0.4842834274090049</v>
      </c>
    </row>
    <row r="15" spans="2:5" ht="15">
      <c r="B15" s="9" t="s">
        <v>107</v>
      </c>
      <c r="C15" s="93">
        <v>15.76362632009651</v>
      </c>
      <c r="D15" s="94">
        <v>8.133000213719619</v>
      </c>
      <c r="E15" s="95">
        <v>-0.48406540166769024</v>
      </c>
    </row>
    <row r="16" spans="2:5" ht="15">
      <c r="B16" s="9" t="s">
        <v>118</v>
      </c>
      <c r="C16" s="93">
        <v>5.0058367802240795</v>
      </c>
      <c r="D16" s="94">
        <v>2.713490035483876</v>
      </c>
      <c r="E16" s="95">
        <v>-0.45793477601912336</v>
      </c>
    </row>
    <row r="17" spans="2:5" ht="15">
      <c r="B17" s="9" t="s">
        <v>132</v>
      </c>
      <c r="C17" s="93">
        <v>34.0395851830405</v>
      </c>
      <c r="D17" s="94">
        <v>18.5186873340398</v>
      </c>
      <c r="E17" s="95">
        <v>-0.4559661278344149</v>
      </c>
    </row>
    <row r="18" spans="2:5" ht="15">
      <c r="B18" s="9" t="s">
        <v>115</v>
      </c>
      <c r="C18" s="93">
        <v>3.98906505475228</v>
      </c>
      <c r="D18" s="94">
        <v>2.4859842404922903</v>
      </c>
      <c r="E18" s="95">
        <v>-0.37680027616228756</v>
      </c>
    </row>
    <row r="19" spans="2:5" ht="15">
      <c r="B19" s="9" t="s">
        <v>125</v>
      </c>
      <c r="C19" s="93">
        <v>44.5622272738141</v>
      </c>
      <c r="D19" s="94">
        <v>28.8793228910041</v>
      </c>
      <c r="E19" s="95">
        <v>-0.3519326869917401</v>
      </c>
    </row>
    <row r="20" spans="2:5" ht="15">
      <c r="B20" s="96" t="s">
        <v>121</v>
      </c>
      <c r="C20" s="93">
        <v>9.590889614826139</v>
      </c>
      <c r="D20" s="94">
        <v>6.4915445447109</v>
      </c>
      <c r="E20" s="95">
        <v>-0.32315511851206136</v>
      </c>
    </row>
    <row r="21" spans="2:5" ht="15">
      <c r="B21" s="96" t="s">
        <v>123</v>
      </c>
      <c r="C21" s="93">
        <v>25.131620948012703</v>
      </c>
      <c r="D21" s="94">
        <v>19.14153800332432</v>
      </c>
      <c r="E21" s="95">
        <v>-0.23834845182009842</v>
      </c>
    </row>
    <row r="22" spans="2:5" ht="15">
      <c r="B22" s="9" t="s">
        <v>105</v>
      </c>
      <c r="C22" s="93">
        <v>12.085940692857331</v>
      </c>
      <c r="D22" s="94">
        <v>9.85051265591768</v>
      </c>
      <c r="E22" s="95">
        <v>-0.18496102982374946</v>
      </c>
    </row>
    <row r="23" spans="2:5" ht="15">
      <c r="B23" s="9" t="s">
        <v>112</v>
      </c>
      <c r="C23" s="93">
        <v>10.060383405462531</v>
      </c>
      <c r="D23" s="94">
        <v>8.28359764077934</v>
      </c>
      <c r="E23" s="95">
        <v>-0.17661213226907857</v>
      </c>
    </row>
    <row r="24" spans="2:5" ht="15">
      <c r="B24" s="9" t="s">
        <v>109</v>
      </c>
      <c r="C24" s="93">
        <v>76.39794382722</v>
      </c>
      <c r="D24" s="94">
        <v>63.88417251592</v>
      </c>
      <c r="E24" s="95">
        <v>-0.16379722652746898</v>
      </c>
    </row>
    <row r="25" spans="2:5" ht="15">
      <c r="B25" s="9" t="s">
        <v>116</v>
      </c>
      <c r="C25" s="93">
        <v>35.1347957777452</v>
      </c>
      <c r="D25" s="94">
        <v>29.5149880076817</v>
      </c>
      <c r="E25" s="95">
        <v>-0.15994991989175442</v>
      </c>
    </row>
    <row r="26" spans="2:5" ht="15">
      <c r="B26" s="9" t="s">
        <v>108</v>
      </c>
      <c r="C26" s="93">
        <v>12.01224481987566</v>
      </c>
      <c r="D26" s="94">
        <v>10.12117175503843</v>
      </c>
      <c r="E26" s="95">
        <v>-0.15742878148039643</v>
      </c>
    </row>
    <row r="27" spans="2:5" ht="15">
      <c r="B27" s="9" t="s">
        <v>131</v>
      </c>
      <c r="C27" s="93">
        <v>51.332523003453204</v>
      </c>
      <c r="D27" s="94">
        <v>43.4251487442391</v>
      </c>
      <c r="E27" s="95">
        <v>-0.15404218995201469</v>
      </c>
    </row>
    <row r="28" spans="2:5" ht="15">
      <c r="B28" s="9" t="s">
        <v>122</v>
      </c>
      <c r="C28" s="93">
        <v>0.077130245253987</v>
      </c>
      <c r="D28" s="94">
        <v>0.065898167156316</v>
      </c>
      <c r="E28" s="95">
        <v>-0.145624820207484</v>
      </c>
    </row>
    <row r="29" spans="2:5" ht="15">
      <c r="B29" s="9" t="s">
        <v>124</v>
      </c>
      <c r="C29" s="93">
        <v>8.09449105890434</v>
      </c>
      <c r="D29" s="94">
        <v>7.05872204881471</v>
      </c>
      <c r="E29" s="95">
        <v>-0.12795974478843034</v>
      </c>
    </row>
    <row r="30" spans="2:5" ht="15">
      <c r="B30" s="9" t="s">
        <v>130</v>
      </c>
      <c r="C30" s="93">
        <v>7.43707576803797</v>
      </c>
      <c r="D30" s="94">
        <v>6.7701843069592496</v>
      </c>
      <c r="E30" s="95">
        <v>-0.08967119360875601</v>
      </c>
    </row>
    <row r="31" spans="2:5" ht="15">
      <c r="B31" s="9" t="s">
        <v>129</v>
      </c>
      <c r="C31" s="93">
        <v>6.877942645082239</v>
      </c>
      <c r="D31" s="94">
        <v>6.29912265046734</v>
      </c>
      <c r="E31" s="95">
        <v>-0.08415597868190397</v>
      </c>
    </row>
    <row r="32" spans="2:5" ht="15">
      <c r="B32" s="9" t="s">
        <v>127</v>
      </c>
      <c r="C32" s="93">
        <v>1.870223133017433</v>
      </c>
      <c r="D32" s="94">
        <v>1.723987853130738</v>
      </c>
      <c r="E32" s="95">
        <v>-0.07819135444590393</v>
      </c>
    </row>
    <row r="33" spans="2:5" ht="15">
      <c r="B33" s="9" t="s">
        <v>114</v>
      </c>
      <c r="C33" s="93">
        <v>81.33906186239119</v>
      </c>
      <c r="D33" s="94">
        <v>76.3673435812118</v>
      </c>
      <c r="E33" s="95">
        <v>-0.06112337869830005</v>
      </c>
    </row>
    <row r="34" spans="2:5" ht="15">
      <c r="B34" s="9" t="s">
        <v>126</v>
      </c>
      <c r="C34" s="93">
        <v>6.94729218116144</v>
      </c>
      <c r="D34" s="94">
        <v>6.56488821681416</v>
      </c>
      <c r="E34" s="95">
        <v>-0.05504359891242541</v>
      </c>
    </row>
    <row r="35" spans="2:7" ht="15">
      <c r="B35" s="9" t="s">
        <v>120</v>
      </c>
      <c r="C35" s="93">
        <v>0.713821335814611</v>
      </c>
      <c r="D35" s="94">
        <v>0.675021761441167</v>
      </c>
      <c r="E35" s="95">
        <v>-0.05435474176344993</v>
      </c>
      <c r="G35" s="2" t="s">
        <v>135</v>
      </c>
    </row>
    <row r="36" spans="2:5" ht="15">
      <c r="B36" s="9" t="s">
        <v>111</v>
      </c>
      <c r="C36" s="93">
        <v>19.74531366528126</v>
      </c>
      <c r="D36" s="94">
        <v>18.8062916976362</v>
      </c>
      <c r="E36" s="95">
        <v>-0.04755670046894046</v>
      </c>
    </row>
    <row r="37" spans="2:5" ht="15">
      <c r="B37" s="59" t="s">
        <v>113</v>
      </c>
      <c r="C37" s="97">
        <v>34.2496964473912</v>
      </c>
      <c r="D37" s="98">
        <v>35.4671189973998</v>
      </c>
      <c r="E37" s="99">
        <v>0.035545498976278685</v>
      </c>
    </row>
    <row r="38" spans="2:5" ht="15">
      <c r="B38" s="12" t="s">
        <v>117</v>
      </c>
      <c r="C38" s="100">
        <v>0.5292015184000001</v>
      </c>
      <c r="D38" s="101">
        <v>0.55890185</v>
      </c>
      <c r="E38" s="102">
        <v>0.05612291455587018</v>
      </c>
    </row>
    <row r="39" ht="15">
      <c r="D39" s="21"/>
    </row>
    <row r="41" ht="15">
      <c r="B41" s="2" t="s">
        <v>0</v>
      </c>
    </row>
    <row r="42" spans="2:6" ht="15">
      <c r="B42" s="2" t="s">
        <v>1</v>
      </c>
      <c r="F42" s="17"/>
    </row>
    <row r="43" spans="2:5" ht="15">
      <c r="B43" s="17"/>
      <c r="C43" s="17" t="s">
        <v>70</v>
      </c>
      <c r="D43" s="17"/>
      <c r="E43" s="17"/>
    </row>
    <row r="45" ht="15">
      <c r="B45" s="2" t="s">
        <v>71</v>
      </c>
    </row>
    <row r="46" spans="1:11" ht="15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</row>
    <row r="47" spans="1:11" ht="15">
      <c r="A47" s="180"/>
      <c r="B47" s="180" t="s">
        <v>32</v>
      </c>
      <c r="C47" s="180"/>
      <c r="D47" s="180"/>
      <c r="E47" s="180"/>
      <c r="F47" s="180"/>
      <c r="G47" s="180"/>
      <c r="H47" s="180"/>
      <c r="I47" s="180"/>
      <c r="J47" s="180"/>
      <c r="K47" s="180"/>
    </row>
    <row r="48" spans="1:11" ht="15">
      <c r="A48" s="180"/>
      <c r="B48" s="180" t="s">
        <v>33</v>
      </c>
      <c r="C48" s="180"/>
      <c r="D48" s="180"/>
      <c r="E48" s="180"/>
      <c r="F48" s="180"/>
      <c r="G48" s="180"/>
      <c r="H48" s="180"/>
      <c r="I48" s="180"/>
      <c r="J48" s="180"/>
      <c r="K48" s="180"/>
    </row>
    <row r="49" spans="1:11" ht="15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</row>
  </sheetData>
  <mergeCells count="2">
    <mergeCell ref="C6:E6"/>
    <mergeCell ref="C8:D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5"/>
  <sheetViews>
    <sheetView showGridLines="0" workbookViewId="0" topLeftCell="A1"/>
  </sheetViews>
  <sheetFormatPr defaultColWidth="9.140625" defaultRowHeight="15"/>
  <cols>
    <col min="1" max="2" width="9.140625" style="2" customWidth="1"/>
    <col min="3" max="3" width="26.57421875" style="2" customWidth="1"/>
    <col min="4" max="4" width="8.140625" style="2" customWidth="1"/>
    <col min="5" max="5" width="28.140625" style="2" customWidth="1"/>
    <col min="6" max="6" width="8.00390625" style="2" customWidth="1"/>
    <col min="7" max="7" width="9.140625" style="2" customWidth="1"/>
    <col min="8" max="8" width="13.8515625" style="2" bestFit="1" customWidth="1"/>
    <col min="9" max="9" width="18.8515625" style="2" customWidth="1"/>
    <col min="10" max="10" width="20.00390625" style="2" customWidth="1"/>
    <col min="11" max="22" width="9.140625" style="2" customWidth="1"/>
    <col min="23" max="23" width="15.57421875" style="2" customWidth="1"/>
    <col min="24" max="16384" width="9.140625" style="2" customWidth="1"/>
  </cols>
  <sheetData>
    <row r="3" ht="13.5">
      <c r="B3" s="1" t="s">
        <v>101</v>
      </c>
    </row>
    <row r="4" ht="15">
      <c r="B4" s="1"/>
    </row>
    <row r="7" spans="2:10" ht="11.25" customHeight="1">
      <c r="B7" s="185"/>
      <c r="C7" s="181" t="s">
        <v>38</v>
      </c>
      <c r="D7" s="182"/>
      <c r="E7" s="185"/>
      <c r="F7" s="185"/>
      <c r="H7" s="185"/>
      <c r="I7" s="181" t="s">
        <v>38</v>
      </c>
      <c r="J7" s="182"/>
    </row>
    <row r="8" spans="2:10" ht="11.25" customHeight="1">
      <c r="B8" s="186"/>
      <c r="C8" s="198" t="s">
        <v>34</v>
      </c>
      <c r="D8" s="199"/>
      <c r="E8" s="200" t="s">
        <v>35</v>
      </c>
      <c r="F8" s="199"/>
      <c r="G8" s="103"/>
      <c r="H8" s="186"/>
      <c r="I8" s="104" t="s">
        <v>34</v>
      </c>
      <c r="J8" s="105" t="s">
        <v>35</v>
      </c>
    </row>
    <row r="9" spans="2:10" ht="11.25" customHeight="1">
      <c r="B9" s="201"/>
      <c r="C9" s="106" t="s">
        <v>50</v>
      </c>
      <c r="D9" s="29" t="s">
        <v>5</v>
      </c>
      <c r="E9" s="29" t="s">
        <v>50</v>
      </c>
      <c r="F9" s="29" t="s">
        <v>5</v>
      </c>
      <c r="H9" s="201"/>
      <c r="I9" s="196" t="s">
        <v>50</v>
      </c>
      <c r="J9" s="197"/>
    </row>
    <row r="10" spans="2:10" ht="15">
      <c r="B10" s="3" t="s">
        <v>66</v>
      </c>
      <c r="C10" s="4">
        <v>192226.85222419302</v>
      </c>
      <c r="D10" s="107">
        <v>100</v>
      </c>
      <c r="E10" s="5">
        <v>44847.6634681558</v>
      </c>
      <c r="F10" s="5"/>
      <c r="H10" s="3" t="s">
        <v>66</v>
      </c>
      <c r="I10" s="108">
        <v>192226.85222419302</v>
      </c>
      <c r="J10" s="109">
        <v>44847.6634681558</v>
      </c>
    </row>
    <row r="11" spans="1:10" ht="15">
      <c r="A11" s="110"/>
      <c r="B11" s="6" t="s">
        <v>21</v>
      </c>
      <c r="C11" s="7">
        <v>4130.83902499761</v>
      </c>
      <c r="D11" s="111">
        <f aca="true" t="shared" si="0" ref="D11:D38">+C11/$C$10*100</f>
        <v>2.14893963939015</v>
      </c>
      <c r="E11" s="20">
        <v>438.09652271412097</v>
      </c>
      <c r="F11" s="112">
        <f aca="true" t="shared" si="1" ref="F11:F38">+E11/$E$10*100</f>
        <v>0.9768547318528479</v>
      </c>
      <c r="H11" s="150"/>
      <c r="I11" s="157"/>
      <c r="J11" s="110"/>
    </row>
    <row r="12" spans="1:10" ht="15">
      <c r="A12" s="110"/>
      <c r="B12" s="9" t="s">
        <v>19</v>
      </c>
      <c r="C12" s="10">
        <v>4582.75818568828</v>
      </c>
      <c r="D12" s="113">
        <f t="shared" si="0"/>
        <v>2.384036430219144</v>
      </c>
      <c r="E12" s="23">
        <v>1254.89573659651</v>
      </c>
      <c r="F12" s="112">
        <f t="shared" si="1"/>
        <v>2.798129578116265</v>
      </c>
      <c r="H12" s="9" t="s">
        <v>114</v>
      </c>
      <c r="I12" s="22">
        <v>34580.1611358899</v>
      </c>
      <c r="J12" s="23">
        <v>6219.1868367027</v>
      </c>
    </row>
    <row r="13" spans="1:10" ht="15">
      <c r="A13" s="110"/>
      <c r="B13" s="9" t="s">
        <v>6</v>
      </c>
      <c r="C13" s="10">
        <v>1529.27234953669</v>
      </c>
      <c r="D13" s="113">
        <f t="shared" si="0"/>
        <v>0.7955560484094639</v>
      </c>
      <c r="E13" s="23">
        <v>119.011838718442</v>
      </c>
      <c r="F13" s="112">
        <f t="shared" si="1"/>
        <v>0.26536909509889334</v>
      </c>
      <c r="H13" s="9" t="s">
        <v>109</v>
      </c>
      <c r="I13" s="22">
        <v>24781.54805925</v>
      </c>
      <c r="J13" s="23">
        <v>6201.152353500001</v>
      </c>
    </row>
    <row r="14" spans="1:10" ht="15">
      <c r="A14" s="110"/>
      <c r="B14" s="9" t="s">
        <v>29</v>
      </c>
      <c r="C14" s="10">
        <v>224.40099999999998</v>
      </c>
      <c r="D14" s="113">
        <f t="shared" si="0"/>
        <v>0.11673759279909679</v>
      </c>
      <c r="E14" s="23">
        <v>137.28975</v>
      </c>
      <c r="F14" s="112">
        <f t="shared" si="1"/>
        <v>0.3061246437007425</v>
      </c>
      <c r="H14" s="9" t="s">
        <v>131</v>
      </c>
      <c r="I14" s="22">
        <v>24072.7853324952</v>
      </c>
      <c r="J14" s="23">
        <v>3516.98937818668</v>
      </c>
    </row>
    <row r="15" spans="1:10" ht="15">
      <c r="A15" s="110"/>
      <c r="B15" s="9" t="s">
        <v>11</v>
      </c>
      <c r="C15" s="10">
        <v>2895.9583704839397</v>
      </c>
      <c r="D15" s="113">
        <f t="shared" si="0"/>
        <v>1.506531651002848</v>
      </c>
      <c r="E15" s="23">
        <v>771.466635411776</v>
      </c>
      <c r="F15" s="112">
        <f t="shared" si="1"/>
        <v>1.7201935970634412</v>
      </c>
      <c r="H15" s="9" t="s">
        <v>113</v>
      </c>
      <c r="I15" s="22">
        <v>14440.9913756854</v>
      </c>
      <c r="J15" s="23">
        <v>8461.5710019744</v>
      </c>
    </row>
    <row r="16" spans="1:10" ht="15">
      <c r="A16" s="110"/>
      <c r="B16" s="9" t="s">
        <v>17</v>
      </c>
      <c r="C16" s="10">
        <v>24781.54805925</v>
      </c>
      <c r="D16" s="113">
        <f t="shared" si="0"/>
        <v>12.891824306807786</v>
      </c>
      <c r="E16" s="23">
        <v>6201.152353500001</v>
      </c>
      <c r="F16" s="112">
        <f t="shared" si="1"/>
        <v>13.827146999315016</v>
      </c>
      <c r="H16" s="9" t="s">
        <v>116</v>
      </c>
      <c r="I16" s="22">
        <v>13774.1062545711</v>
      </c>
      <c r="J16" s="23">
        <v>2977.5572662771597</v>
      </c>
    </row>
    <row r="17" spans="1:10" ht="15">
      <c r="A17" s="110"/>
      <c r="B17" s="9" t="s">
        <v>16</v>
      </c>
      <c r="C17" s="10">
        <v>3667.23069680515</v>
      </c>
      <c r="D17" s="113">
        <f t="shared" si="0"/>
        <v>1.9077619252320073</v>
      </c>
      <c r="E17" s="23">
        <v>1854.08078809219</v>
      </c>
      <c r="F17" s="112">
        <f t="shared" si="1"/>
        <v>4.134174770127512</v>
      </c>
      <c r="H17" s="9" t="s">
        <v>125</v>
      </c>
      <c r="I17" s="22">
        <v>12419.468906078198</v>
      </c>
      <c r="J17" s="23">
        <v>1619.18210524743</v>
      </c>
    </row>
    <row r="18" spans="1:10" ht="15">
      <c r="A18" s="110"/>
      <c r="B18" s="9" t="s">
        <v>7</v>
      </c>
      <c r="C18" s="10">
        <v>540.50808527182</v>
      </c>
      <c r="D18" s="113">
        <f t="shared" si="0"/>
        <v>0.28118240454847004</v>
      </c>
      <c r="E18" s="23">
        <v>77.9902381913133</v>
      </c>
      <c r="F18" s="112">
        <f t="shared" si="1"/>
        <v>0.1739003376322837</v>
      </c>
      <c r="H18" s="9" t="s">
        <v>111</v>
      </c>
      <c r="I18" s="22">
        <v>10936.4556340697</v>
      </c>
      <c r="J18" s="23">
        <v>1284.58456748289</v>
      </c>
    </row>
    <row r="19" spans="1:10" ht="15">
      <c r="A19" s="110"/>
      <c r="B19" s="9" t="s">
        <v>30</v>
      </c>
      <c r="C19" s="10">
        <v>14440.9913756854</v>
      </c>
      <c r="D19" s="113">
        <f t="shared" si="0"/>
        <v>7.51247352208783</v>
      </c>
      <c r="E19" s="23">
        <v>8461.5710019744</v>
      </c>
      <c r="F19" s="112">
        <f t="shared" si="1"/>
        <v>18.867361970780397</v>
      </c>
      <c r="H19" s="9" t="s">
        <v>132</v>
      </c>
      <c r="I19" s="22">
        <v>10682.1950153868</v>
      </c>
      <c r="J19" s="23">
        <v>1604.17224547895</v>
      </c>
    </row>
    <row r="20" spans="1:10" ht="15">
      <c r="A20" s="110"/>
      <c r="B20" s="9" t="s">
        <v>23</v>
      </c>
      <c r="C20" s="10">
        <v>2117.42607380616</v>
      </c>
      <c r="D20" s="113">
        <f t="shared" si="0"/>
        <v>1.1015246045524476</v>
      </c>
      <c r="E20" s="23">
        <v>464.1801970995</v>
      </c>
      <c r="F20" s="112">
        <f t="shared" si="1"/>
        <v>1.0350153412765692</v>
      </c>
      <c r="H20" s="9" t="s">
        <v>123</v>
      </c>
      <c r="I20" s="22">
        <v>8511.55235354349</v>
      </c>
      <c r="J20" s="23">
        <v>4486.4078836502395</v>
      </c>
    </row>
    <row r="21" spans="1:10" ht="15">
      <c r="A21" s="110"/>
      <c r="B21" s="9" t="s">
        <v>24</v>
      </c>
      <c r="C21" s="10">
        <v>34580.1611358899</v>
      </c>
      <c r="D21" s="113">
        <f t="shared" si="0"/>
        <v>17.98924590179486</v>
      </c>
      <c r="E21" s="23">
        <v>6219.1868367027</v>
      </c>
      <c r="F21" s="112">
        <f t="shared" si="1"/>
        <v>13.867359759151443</v>
      </c>
      <c r="H21" s="6" t="s">
        <v>105</v>
      </c>
      <c r="I21" s="19">
        <v>4582.75818568828</v>
      </c>
      <c r="J21" s="20">
        <v>1254.89573659651</v>
      </c>
    </row>
    <row r="22" spans="1:10" ht="15">
      <c r="A22" s="110"/>
      <c r="B22" s="9" t="s">
        <v>69</v>
      </c>
      <c r="C22" s="10">
        <v>24072.7853324952</v>
      </c>
      <c r="D22" s="113">
        <f t="shared" si="0"/>
        <v>12.523112694172017</v>
      </c>
      <c r="E22" s="23">
        <v>3516.98937818668</v>
      </c>
      <c r="F22" s="112">
        <f t="shared" si="1"/>
        <v>7.842079399931119</v>
      </c>
      <c r="H22" s="6" t="s">
        <v>124</v>
      </c>
      <c r="I22" s="19">
        <v>4130.83902499761</v>
      </c>
      <c r="J22" s="20">
        <v>438.09652271412097</v>
      </c>
    </row>
    <row r="23" spans="1:10" ht="15">
      <c r="A23" s="110"/>
      <c r="B23" s="9" t="s">
        <v>68</v>
      </c>
      <c r="C23" s="10">
        <v>3918.87934241559</v>
      </c>
      <c r="D23" s="113">
        <f t="shared" si="0"/>
        <v>2.0386742523594075</v>
      </c>
      <c r="E23" s="23">
        <v>661.1818602942659</v>
      </c>
      <c r="F23" s="112">
        <f t="shared" si="1"/>
        <v>1.4742838515182397</v>
      </c>
      <c r="H23" s="9" t="s">
        <v>112</v>
      </c>
      <c r="I23" s="22">
        <v>3918.87934241559</v>
      </c>
      <c r="J23" s="23">
        <v>661.1818602942659</v>
      </c>
    </row>
    <row r="24" spans="1:10" ht="15">
      <c r="A24" s="110"/>
      <c r="B24" s="9" t="s">
        <v>67</v>
      </c>
      <c r="C24" s="10">
        <v>1024.35744459879</v>
      </c>
      <c r="D24" s="113">
        <f t="shared" si="0"/>
        <v>0.5328898812763619</v>
      </c>
      <c r="E24" s="23">
        <v>344.460934646977</v>
      </c>
      <c r="F24" s="112">
        <f t="shared" si="1"/>
        <v>0.7680688535570251</v>
      </c>
      <c r="H24" s="9" t="s">
        <v>108</v>
      </c>
      <c r="I24" s="22">
        <v>3667.23069680515</v>
      </c>
      <c r="J24" s="23">
        <v>1854.08078809219</v>
      </c>
    </row>
    <row r="25" spans="1:10" ht="15">
      <c r="A25" s="110"/>
      <c r="B25" s="9" t="s">
        <v>13</v>
      </c>
      <c r="C25" s="10">
        <v>2036.69177546209</v>
      </c>
      <c r="D25" s="113">
        <f t="shared" si="0"/>
        <v>1.0595251141535151</v>
      </c>
      <c r="E25" s="23">
        <v>667.075798503863</v>
      </c>
      <c r="F25" s="112">
        <f t="shared" si="1"/>
        <v>1.4874259814617141</v>
      </c>
      <c r="H25" s="9" t="s">
        <v>126</v>
      </c>
      <c r="I25" s="22">
        <v>3479.3890831240997</v>
      </c>
      <c r="J25" s="23">
        <v>591.234278082858</v>
      </c>
    </row>
    <row r="26" spans="1:10" ht="15">
      <c r="A26" s="110"/>
      <c r="B26" s="9" t="s">
        <v>25</v>
      </c>
      <c r="C26" s="10">
        <v>10936.4556340697</v>
      </c>
      <c r="D26" s="113">
        <f t="shared" si="0"/>
        <v>5.689348552258754</v>
      </c>
      <c r="E26" s="23">
        <v>1284.58456748289</v>
      </c>
      <c r="F26" s="112">
        <f t="shared" si="1"/>
        <v>2.864328859395345</v>
      </c>
      <c r="H26" s="9" t="s">
        <v>130</v>
      </c>
      <c r="I26" s="22">
        <v>3005.12404893324</v>
      </c>
      <c r="J26" s="23">
        <v>255.68354065679998</v>
      </c>
    </row>
    <row r="27" spans="1:10" ht="15">
      <c r="A27" s="110"/>
      <c r="B27" s="9" t="s">
        <v>18</v>
      </c>
      <c r="C27" s="10">
        <v>13774.1062545711</v>
      </c>
      <c r="D27" s="113">
        <f t="shared" si="0"/>
        <v>7.165547422327055</v>
      </c>
      <c r="E27" s="23">
        <v>2977.5572662771597</v>
      </c>
      <c r="F27" s="112">
        <f t="shared" si="1"/>
        <v>6.6392695539008</v>
      </c>
      <c r="H27" s="9" t="s">
        <v>107</v>
      </c>
      <c r="I27" s="22">
        <v>2895.9583704839397</v>
      </c>
      <c r="J27" s="23">
        <v>771.466635411776</v>
      </c>
    </row>
    <row r="28" spans="1:10" ht="15">
      <c r="A28" s="110"/>
      <c r="B28" s="9" t="s">
        <v>10</v>
      </c>
      <c r="C28" s="10">
        <v>1637.44212344226</v>
      </c>
      <c r="D28" s="113">
        <f t="shared" si="0"/>
        <v>0.8518279857865648</v>
      </c>
      <c r="E28" s="23">
        <v>266.51351378621</v>
      </c>
      <c r="F28" s="112">
        <f t="shared" si="1"/>
        <v>0.594263988748151</v>
      </c>
      <c r="H28" s="9" t="s">
        <v>129</v>
      </c>
      <c r="I28" s="22">
        <v>2117.42607380616</v>
      </c>
      <c r="J28" s="23">
        <v>464.1801970995</v>
      </c>
    </row>
    <row r="29" spans="1:10" ht="15">
      <c r="A29" s="110"/>
      <c r="B29" s="9" t="s">
        <v>27</v>
      </c>
      <c r="C29" s="10">
        <v>429.60215</v>
      </c>
      <c r="D29" s="113">
        <f t="shared" si="0"/>
        <v>0.2234870649075383</v>
      </c>
      <c r="E29" s="23">
        <v>64.19475</v>
      </c>
      <c r="F29" s="112">
        <f t="shared" si="1"/>
        <v>0.14313956410590187</v>
      </c>
      <c r="H29" s="9" t="s">
        <v>121</v>
      </c>
      <c r="I29" s="22">
        <v>2036.69177546209</v>
      </c>
      <c r="J29" s="23">
        <v>667.075798503863</v>
      </c>
    </row>
    <row r="30" spans="1:10" ht="15">
      <c r="A30" s="110"/>
      <c r="B30" s="9" t="s">
        <v>8</v>
      </c>
      <c r="C30" s="10">
        <v>858.230353249371</v>
      </c>
      <c r="D30" s="113">
        <f t="shared" si="0"/>
        <v>0.4464674645186522</v>
      </c>
      <c r="E30" s="23">
        <v>101.14165820046401</v>
      </c>
      <c r="F30" s="112">
        <f t="shared" si="1"/>
        <v>0.22552269255293514</v>
      </c>
      <c r="H30" s="9" t="s">
        <v>119</v>
      </c>
      <c r="I30" s="22">
        <v>1637.44212344226</v>
      </c>
      <c r="J30" s="23">
        <v>266.51351378621</v>
      </c>
    </row>
    <row r="31" spans="1:10" ht="15">
      <c r="A31" s="110"/>
      <c r="B31" s="9" t="s">
        <v>22</v>
      </c>
      <c r="C31" s="10">
        <v>30.9200136965298</v>
      </c>
      <c r="D31" s="113">
        <f t="shared" si="0"/>
        <v>0.0160851688194259</v>
      </c>
      <c r="E31" s="23">
        <v>4.0642847645305</v>
      </c>
      <c r="F31" s="112">
        <f t="shared" si="1"/>
        <v>0.00906242254385528</v>
      </c>
      <c r="H31" s="9" t="s">
        <v>106</v>
      </c>
      <c r="I31" s="22">
        <v>1529.27234953669</v>
      </c>
      <c r="J31" s="23">
        <v>119.011838718442</v>
      </c>
    </row>
    <row r="32" spans="1:10" ht="15">
      <c r="A32" s="110"/>
      <c r="B32" s="9" t="s">
        <v>15</v>
      </c>
      <c r="C32" s="10">
        <v>8511.55235354349</v>
      </c>
      <c r="D32" s="113">
        <f t="shared" si="0"/>
        <v>4.427868560016016</v>
      </c>
      <c r="E32" s="23">
        <v>4486.4078836502395</v>
      </c>
      <c r="F32" s="112">
        <f t="shared" si="1"/>
        <v>10.00366025051857</v>
      </c>
      <c r="H32" s="9" t="s">
        <v>115</v>
      </c>
      <c r="I32" s="22">
        <v>1024.35744459879</v>
      </c>
      <c r="J32" s="23">
        <v>344.460934646977</v>
      </c>
    </row>
    <row r="33" spans="1:10" ht="15">
      <c r="A33" s="110"/>
      <c r="B33" s="9" t="s">
        <v>14</v>
      </c>
      <c r="C33" s="10">
        <v>12419.468906078198</v>
      </c>
      <c r="D33" s="113">
        <f t="shared" si="0"/>
        <v>6.460839764255957</v>
      </c>
      <c r="E33" s="23">
        <v>1619.18210524743</v>
      </c>
      <c r="F33" s="112">
        <f t="shared" si="1"/>
        <v>3.610404600893276</v>
      </c>
      <c r="H33" s="9" t="s">
        <v>128</v>
      </c>
      <c r="I33" s="22">
        <v>986.044770713561</v>
      </c>
      <c r="J33" s="23">
        <v>155.905972896265</v>
      </c>
    </row>
    <row r="34" spans="1:10" ht="15">
      <c r="A34" s="110"/>
      <c r="B34" s="9" t="s">
        <v>28</v>
      </c>
      <c r="C34" s="10">
        <v>3479.3890831240997</v>
      </c>
      <c r="D34" s="113">
        <f t="shared" si="0"/>
        <v>1.8100432082538132</v>
      </c>
      <c r="E34" s="23">
        <v>591.234278082858</v>
      </c>
      <c r="F34" s="112">
        <f t="shared" si="1"/>
        <v>1.3183167914704532</v>
      </c>
      <c r="H34" s="9" t="s">
        <v>127</v>
      </c>
      <c r="I34" s="22">
        <v>932.5132600000001</v>
      </c>
      <c r="J34" s="23">
        <v>248.39153134403</v>
      </c>
    </row>
    <row r="35" spans="1:10" ht="15">
      <c r="A35" s="110"/>
      <c r="B35" s="9" t="s">
        <v>12</v>
      </c>
      <c r="C35" s="10">
        <v>10682.1950153868</v>
      </c>
      <c r="D35" s="113">
        <f t="shared" si="0"/>
        <v>5.557077427938227</v>
      </c>
      <c r="E35" s="23">
        <v>1604.17224547895</v>
      </c>
      <c r="F35" s="112">
        <f t="shared" si="1"/>
        <v>3.576936057366727</v>
      </c>
      <c r="H35" s="9" t="s">
        <v>118</v>
      </c>
      <c r="I35" s="22">
        <v>858.230353249371</v>
      </c>
      <c r="J35" s="23">
        <v>101.14165820046401</v>
      </c>
    </row>
    <row r="36" spans="1:10" ht="15">
      <c r="A36" s="110"/>
      <c r="B36" s="9" t="s">
        <v>20</v>
      </c>
      <c r="C36" s="10">
        <v>3005.12404893324</v>
      </c>
      <c r="D36" s="113">
        <f t="shared" si="0"/>
        <v>1.563321676530593</v>
      </c>
      <c r="E36" s="23">
        <v>255.68354065679998</v>
      </c>
      <c r="F36" s="112">
        <f t="shared" si="1"/>
        <v>0.5701156334227953</v>
      </c>
      <c r="H36" s="9" t="s">
        <v>110</v>
      </c>
      <c r="I36" s="22">
        <v>540.50808527182</v>
      </c>
      <c r="J36" s="23">
        <v>77.9902381913133</v>
      </c>
    </row>
    <row r="37" spans="1:10" ht="15">
      <c r="A37" s="110"/>
      <c r="B37" s="9" t="s">
        <v>26</v>
      </c>
      <c r="C37" s="10">
        <v>932.5132600000001</v>
      </c>
      <c r="D37" s="113">
        <f t="shared" si="0"/>
        <v>0.4851108204760152</v>
      </c>
      <c r="E37" s="23">
        <v>248.39153134403</v>
      </c>
      <c r="F37" s="114">
        <f t="shared" si="1"/>
        <v>0.5538561256828933</v>
      </c>
      <c r="H37" s="9" t="s">
        <v>120</v>
      </c>
      <c r="I37" s="22">
        <v>429.60215</v>
      </c>
      <c r="J37" s="23">
        <v>64.19475</v>
      </c>
    </row>
    <row r="38" spans="1:10" ht="15">
      <c r="A38" s="110"/>
      <c r="B38" s="12" t="s">
        <v>9</v>
      </c>
      <c r="C38" s="13">
        <v>986.044770713561</v>
      </c>
      <c r="D38" s="115">
        <f t="shared" si="0"/>
        <v>0.5129589125059089</v>
      </c>
      <c r="E38" s="26">
        <v>155.905972896265</v>
      </c>
      <c r="F38" s="116">
        <f t="shared" si="1"/>
        <v>0.3476345495835395</v>
      </c>
      <c r="H38" s="9" t="s">
        <v>117</v>
      </c>
      <c r="I38" s="22">
        <v>224.40099999999998</v>
      </c>
      <c r="J38" s="23">
        <v>137.28975</v>
      </c>
    </row>
    <row r="39" spans="1:10" ht="15">
      <c r="A39" s="117"/>
      <c r="H39" s="12" t="s">
        <v>122</v>
      </c>
      <c r="I39" s="25">
        <v>30.9200136965298</v>
      </c>
      <c r="J39" s="26">
        <v>4.0642847645305</v>
      </c>
    </row>
    <row r="40" ht="15">
      <c r="A40" s="103"/>
    </row>
    <row r="41" spans="1:2" ht="15">
      <c r="A41" s="103"/>
      <c r="B41" s="2" t="s">
        <v>0</v>
      </c>
    </row>
    <row r="42" ht="15">
      <c r="B42" s="2" t="s">
        <v>1</v>
      </c>
    </row>
    <row r="43" spans="2:6" ht="15">
      <c r="B43" s="17"/>
      <c r="C43" s="17" t="s">
        <v>70</v>
      </c>
      <c r="D43" s="17"/>
      <c r="E43" s="17"/>
      <c r="F43" s="17"/>
    </row>
    <row r="45" ht="15">
      <c r="B45" s="2" t="s">
        <v>71</v>
      </c>
    </row>
  </sheetData>
  <mergeCells count="7">
    <mergeCell ref="I9:J9"/>
    <mergeCell ref="C7:F7"/>
    <mergeCell ref="C8:D8"/>
    <mergeCell ref="E8:F8"/>
    <mergeCell ref="B7:B9"/>
    <mergeCell ref="H7:H9"/>
    <mergeCell ref="I7:J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KUKUCKA Miroslav (ESTAT)</dc:creator>
  <cp:keywords/>
  <dc:description/>
  <cp:lastModifiedBy>COOK Edward James</cp:lastModifiedBy>
  <dcterms:created xsi:type="dcterms:W3CDTF">2012-11-22T13:54:39Z</dcterms:created>
  <dcterms:modified xsi:type="dcterms:W3CDTF">2018-02-21T15:44:27Z</dcterms:modified>
  <cp:category/>
  <cp:version/>
  <cp:contentType/>
  <cp:contentStatus/>
</cp:coreProperties>
</file>