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8800" windowHeight="12150" activeTab="1"/>
  </bookViews>
  <sheets>
    <sheet name="Table 1" sheetId="1" r:id="rId1"/>
    <sheet name="Figure 1" sheetId="13" r:id="rId2"/>
    <sheet name="Figure 2  " sheetId="19" r:id="rId3"/>
    <sheet name="Figure 3" sheetId="7" r:id="rId4"/>
    <sheet name="Figure 4" sheetId="8" r:id="rId5"/>
    <sheet name="Figure 5" sheetId="9" r:id="rId6"/>
    <sheet name="Figure 6" sheetId="10" r:id="rId7"/>
    <sheet name="Figure 7" sheetId="11" r:id="rId8"/>
    <sheet name="Figure 8" sheetId="12" r:id="rId9"/>
  </sheets>
  <definedNames/>
  <calcPr calcId="145621"/>
</workbook>
</file>

<file path=xl/sharedStrings.xml><?xml version="1.0" encoding="utf-8"?>
<sst xmlns="http://schemas.openxmlformats.org/spreadsheetml/2006/main" count="417" uniqueCount="143">
  <si>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</si>
  <si>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</si>
  <si>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</si>
  <si>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</si>
  <si>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</si>
  <si>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</si>
  <si>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</si>
  <si>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</si>
  <si>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</si>
  <si>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</si>
  <si>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</si>
  <si>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</si>
  <si>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</si>
  <si>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</si>
  <si>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</si>
  <si>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</si>
  <si>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</si>
  <si>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PL</t>
  </si>
  <si>
    <t>PT</t>
  </si>
  <si>
    <t>RO</t>
  </si>
  <si>
    <t>SI</t>
  </si>
  <si>
    <t>SK</t>
  </si>
  <si>
    <t>FI</t>
  </si>
  <si>
    <t>SE</t>
  </si>
  <si>
    <t>AT</t>
  </si>
  <si>
    <t>kilotonnes</t>
  </si>
  <si>
    <t>%</t>
  </si>
  <si>
    <t xml:space="preserve">NH3 emissions from agriculture </t>
  </si>
  <si>
    <t>Data can be downloaded from the EEA website at: http://www.eea.europa.eu/data-and-maps/data/data-viewers/air-emissions-viewer-lrtap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</si>
  <si>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</si>
  <si>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</si>
  <si>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</si>
  <si>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</si>
  <si>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</si>
  <si>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</si>
  <si>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</si>
  <si>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</si>
  <si>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</si>
  <si>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</si>
  <si>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</si>
  <si>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</si>
  <si>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</si>
  <si>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</si>
  <si>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</si>
  <si>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Agriculture</t>
  </si>
  <si>
    <t>Share of agriculture to total NH3 emissions</t>
  </si>
  <si>
    <t>NH3 emissions from agriculture</t>
  </si>
  <si>
    <t xml:space="preserve">NH3 emissions from other sectors </t>
  </si>
  <si>
    <t xml:space="preserve"> %</t>
  </si>
  <si>
    <t xml:space="preserve">Total NH3 emissions  </t>
  </si>
  <si>
    <t xml:space="preserve">kilotonnes </t>
  </si>
  <si>
    <t xml:space="preserve">Other sectors </t>
  </si>
  <si>
    <t>NH3 emissions</t>
  </si>
  <si>
    <t xml:space="preserve">Poultry </t>
  </si>
  <si>
    <t>Swine</t>
  </si>
  <si>
    <t xml:space="preserve">Sheep </t>
  </si>
  <si>
    <t>Cattle</t>
  </si>
  <si>
    <t>Livestock index (1990 = 100)</t>
  </si>
  <si>
    <t>kg N per year</t>
  </si>
  <si>
    <t>Nitrogenous fertiliser applications</t>
  </si>
  <si>
    <t>xml extract from SES2</t>
  </si>
  <si>
    <t xml:space="preserve"> </t>
  </si>
  <si>
    <t>National total</t>
  </si>
  <si>
    <t xml:space="preserve">NH3 emissions </t>
  </si>
  <si>
    <t>Share</t>
  </si>
  <si>
    <t>Manure management</t>
  </si>
  <si>
    <t>Agricultural soils</t>
  </si>
  <si>
    <t xml:space="preserve"> NH3 emissions</t>
  </si>
  <si>
    <t>Share of agriculture to total</t>
  </si>
  <si>
    <t>Agricultural NH3 emissions</t>
  </si>
  <si>
    <t xml:space="preserve">UAA </t>
  </si>
  <si>
    <t>Emissions per UAA</t>
  </si>
  <si>
    <t>million ha</t>
  </si>
  <si>
    <t>kilotonnes per million ha</t>
  </si>
  <si>
    <t xml:space="preserve">Source: European Environment Agency 
 </t>
  </si>
  <si>
    <t>Others</t>
  </si>
  <si>
    <t>of which:</t>
  </si>
  <si>
    <t xml:space="preserve">Emissions 1990 </t>
  </si>
  <si>
    <t>Data extracted in September 2017</t>
  </si>
  <si>
    <t>Table 1.   Ammonia emissions from agriculture (kilotonnes and %), 1990 and 2015, EU-28</t>
  </si>
  <si>
    <t>Emissions 2015</t>
  </si>
  <si>
    <t>Change         1990-2015</t>
  </si>
  <si>
    <t xml:space="preserve">Share of 2015 emissions in EU-28 </t>
  </si>
  <si>
    <t>EU-28</t>
  </si>
  <si>
    <t>GB</t>
  </si>
  <si>
    <t>GR</t>
  </si>
  <si>
    <t>HR</t>
  </si>
  <si>
    <t xml:space="preserve">                                  http://www.eea.europa.eu/data-and-maps/data/national-emissions-reported-to-the-convention-on-long-range-transboundary-air-pollution-lrtap-convention-11</t>
  </si>
  <si>
    <t xml:space="preserve">  http://www.eea.europa.eu/data-and-maps/data/national-emissions-reported-to-the-convention-on-long-range-transboundary-air-pollution-lrtap-convention-11</t>
  </si>
  <si>
    <t xml:space="preserve">Figure 1.  Total and agricultural ammonia emissions, (kilotonnes), 1990-2015, EU-28 </t>
  </si>
  <si>
    <t>Total EU-28</t>
  </si>
  <si>
    <t>Figure 2.  Share of agriculture to total ammonia emissions (%), 2015, EU-28</t>
  </si>
  <si>
    <t xml:space="preserve">        http://www.eea.europa.eu/data-and-maps/data/national-emissions-reported-to-the-convention-on-long-range-transboundary-air-pollution-lrtap-convention-11</t>
  </si>
  <si>
    <t xml:space="preserve">Change 1990-2015 (%) </t>
  </si>
  <si>
    <t xml:space="preserve">Figure 3.  Change in numbers of livestock (index 1990 = 100), 1990-2015, EU-28 </t>
  </si>
  <si>
    <t>Data extracted:  September2017</t>
  </si>
  <si>
    <t>Source: http://www.eea.europa.eu/publications/european-union-greenhouse-gas-inventory-2017</t>
  </si>
  <si>
    <t>Figure 4.  Change in nitrogenous fertiliser applications (%), 1990-2015, EU-28</t>
  </si>
  <si>
    <t>2015</t>
  </si>
  <si>
    <t>Change 1990-2015</t>
  </si>
  <si>
    <t>Share in EU-28</t>
  </si>
  <si>
    <t>Figure 5.   Change in emissions of ammonia from agriculture (%), 1990-2015, EU-28</t>
  </si>
  <si>
    <t xml:space="preserve">                                                             http://www.eea.europa.eu/data-and-maps/data/national-emissions-reported-to-the-convention-on-long-range-transboundary-air-pollution-lrtap-convention-11</t>
  </si>
  <si>
    <t>PO</t>
  </si>
  <si>
    <t>Figure 6.   Contribution of agriculture sector to total national ammonia emissions (%), 2015, EU-28</t>
  </si>
  <si>
    <t xml:space="preserve">                                               http://www.eea.europa.eu/data-and-maps/data/national-emissions-reported-to-the-convention-on-long-range-transboundary-air-pollution-lrtap-convention-11</t>
  </si>
  <si>
    <t>Figure 7.  Share of NH3 emissions from livestock manure and agricultural soils (kilotonnes), 2015, EU-28</t>
  </si>
  <si>
    <t>Figure 8.   Aggregated emissions of agricultural NH3 per utilised agricultural area (kilotonnes per million ha), 2015, EU-28</t>
  </si>
  <si>
    <t xml:space="preserve">                                                  UAA data from http://ec.europa.eu/eurostat/tgm/table.do?tab=table&amp;init=1&amp;plugin=1&amp;pcode=tag00025&amp;language=en</t>
  </si>
  <si>
    <t>Data extracted:  September 2017</t>
  </si>
  <si>
    <t>Source: European Environment Agency</t>
  </si>
  <si>
    <t>Source: Country reporting to UNFCCC GHG National Inventory Submissions</t>
  </si>
  <si>
    <t>UK</t>
  </si>
  <si>
    <t>EL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</si>
  <si>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</si>
  <si>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</si>
  <si>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</si>
  <si>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</si>
  <si>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</si>
  <si>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</si>
  <si>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</si>
  <si>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</si>
  <si>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</si>
  <si>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</si>
  <si>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</si>
  <si>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</si>
  <si>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</si>
  <si>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</si>
  <si>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</si>
  <si>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</si>
  <si>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</si>
  <si>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</si>
  <si>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</si>
  <si>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</si>
  <si>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</si>
  <si>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</si>
  <si>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</si>
  <si>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</si>
  <si>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</si>
  <si>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</si>
  <si>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</si>
  <si>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</si>
  <si>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 xml:space="preserve">Source: European Environment Agency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</si>
</sst>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#,##0.0_i"/>
    <numFmt numFmtId="167" formatCode="#,##0.00_i"/>
    <numFmt numFmtId="168" formatCode="#,##0_i"/>
    <numFmt numFmtId="169" formatCode="#,##0.0000"/>
    <numFmt numFmtId="170" formatCode="0.000%"/>
    <numFmt numFmtId="171" formatCode="0.0"/>
    <numFmt numFmtId="172" formatCode="_-* #,##0.0_-;\-* #,##0.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theme="10"/>
      <name val="Calibri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9"/>
      <color rgb="FF333333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8"/>
      <color rgb="FF000000"/>
      <name val="Arial Narrow"/>
      <family val="2"/>
    </font>
    <font>
      <sz val="7.35"/>
      <color rgb="FF000000"/>
      <name val="Arial Narrow"/>
      <family val="2"/>
    </font>
    <font>
      <sz val="11"/>
      <color theme="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/>
    </border>
    <border>
      <left style="thin">
        <color rgb="FF000000"/>
      </left>
      <right style="hair">
        <color rgb="FFC0C0C0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rgb="FF00000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1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3" fillId="14" borderId="0" applyBorder="0" applyAlignment="0">
      <protection/>
    </xf>
    <xf numFmtId="4" fontId="3" fillId="14" borderId="0" applyBorder="0" applyAlignment="0">
      <protection/>
    </xf>
    <xf numFmtId="0" fontId="4" fillId="14" borderId="0" applyBorder="0">
      <alignment horizontal="right" vertical="center"/>
      <protection/>
    </xf>
    <xf numFmtId="4" fontId="4" fillId="14" borderId="0" applyBorder="0">
      <alignment horizontal="right" vertical="center"/>
      <protection/>
    </xf>
    <xf numFmtId="0" fontId="4" fillId="14" borderId="1">
      <alignment horizontal="right" vertical="center"/>
      <protection/>
    </xf>
    <xf numFmtId="4" fontId="4" fillId="15" borderId="0" applyBorder="0">
      <alignment horizontal="right" vertical="center"/>
      <protection/>
    </xf>
    <xf numFmtId="4" fontId="4" fillId="15" borderId="0" applyBorder="0">
      <alignment horizontal="right" vertical="center"/>
      <protection/>
    </xf>
    <xf numFmtId="0" fontId="5" fillId="15" borderId="1">
      <alignment horizontal="right" vertical="center"/>
      <protection/>
    </xf>
    <xf numFmtId="4" fontId="5" fillId="15" borderId="1">
      <alignment horizontal="right" vertical="center"/>
      <protection/>
    </xf>
    <xf numFmtId="0" fontId="5" fillId="15" borderId="2">
      <alignment horizontal="right" vertical="center"/>
      <protection/>
    </xf>
    <xf numFmtId="0" fontId="6" fillId="15" borderId="1">
      <alignment horizontal="right" vertical="center"/>
      <protection/>
    </xf>
    <xf numFmtId="4" fontId="6" fillId="15" borderId="1">
      <alignment horizontal="right" vertical="center"/>
      <protection/>
    </xf>
    <xf numFmtId="0" fontId="5" fillId="16" borderId="1">
      <alignment horizontal="right" vertical="center"/>
      <protection/>
    </xf>
    <xf numFmtId="4" fontId="5" fillId="16" borderId="1">
      <alignment horizontal="right" vertical="center"/>
      <protection/>
    </xf>
    <xf numFmtId="0" fontId="5" fillId="16" borderId="2">
      <alignment horizontal="right" vertical="center"/>
      <protection/>
    </xf>
    <xf numFmtId="0" fontId="5" fillId="16" borderId="1">
      <alignment horizontal="right" vertical="center"/>
      <protection/>
    </xf>
    <xf numFmtId="4" fontId="5" fillId="16" borderId="1">
      <alignment horizontal="right" vertical="center"/>
      <protection/>
    </xf>
    <xf numFmtId="0" fontId="5" fillId="16" borderId="3">
      <alignment horizontal="right" vertical="center"/>
      <protection/>
    </xf>
    <xf numFmtId="0" fontId="5" fillId="16" borderId="4">
      <alignment horizontal="right" vertical="center"/>
      <protection/>
    </xf>
    <xf numFmtId="4" fontId="5" fillId="16" borderId="4">
      <alignment horizontal="right" vertical="center"/>
      <protection/>
    </xf>
    <xf numFmtId="0" fontId="5" fillId="16" borderId="5">
      <alignment horizontal="right" vertical="center"/>
      <protection/>
    </xf>
    <xf numFmtId="4" fontId="5" fillId="16" borderId="5">
      <alignment horizontal="right" vertical="center"/>
      <protection/>
    </xf>
    <xf numFmtId="4" fontId="3" fillId="0" borderId="6" applyFill="0" applyBorder="0" applyProtection="0">
      <alignment horizontal="right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4" fillId="16" borderId="7">
      <alignment horizontal="left" vertical="center" wrapText="1" indent="2"/>
      <protection/>
    </xf>
    <xf numFmtId="0" fontId="4" fillId="0" borderId="7">
      <alignment horizontal="left" vertical="center" wrapText="1" indent="2"/>
      <protection/>
    </xf>
    <xf numFmtId="0" fontId="4" fillId="15" borderId="4">
      <alignment horizontal="left" vertical="center"/>
      <protection/>
    </xf>
    <xf numFmtId="0" fontId="5" fillId="0" borderId="8">
      <alignment horizontal="left" vertical="top" wrapText="1"/>
      <protection/>
    </xf>
    <xf numFmtId="0" fontId="1" fillId="0" borderId="9">
      <alignment/>
      <protection/>
    </xf>
    <xf numFmtId="0" fontId="7" fillId="0" borderId="0" applyNumberFormat="0" applyFill="0" applyBorder="0" applyAlignment="0" applyProtection="0"/>
    <xf numFmtId="0" fontId="10" fillId="0" borderId="0" applyNumberFormat="0" applyFill="0" applyBorder="0">
      <alignment/>
      <protection locked="0"/>
    </xf>
    <xf numFmtId="4" fontId="4" fillId="0" borderId="0" applyBorder="0">
      <alignment horizontal="right" vertical="center"/>
      <protection/>
    </xf>
    <xf numFmtId="0" fontId="4" fillId="0" borderId="1">
      <alignment horizontal="right" vertical="center"/>
      <protection/>
    </xf>
    <xf numFmtId="4" fontId="4" fillId="0" borderId="1">
      <alignment horizontal="right" vertical="center"/>
      <protection/>
    </xf>
    <xf numFmtId="0" fontId="4" fillId="0" borderId="2">
      <alignment horizontal="right" vertical="center"/>
      <protection/>
    </xf>
    <xf numFmtId="1" fontId="8" fillId="15" borderId="0" applyBorder="0">
      <alignment horizontal="right" vertical="center"/>
      <protection/>
    </xf>
    <xf numFmtId="0" fontId="1" fillId="17" borderId="1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" fillId="0" borderId="1" applyFill="0" applyBorder="0" applyProtection="0">
      <alignment horizontal="right" vertical="center"/>
    </xf>
    <xf numFmtId="4" fontId="4" fillId="0" borderId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8" borderId="0" applyNumberFormat="0" applyFont="0" applyBorder="0" applyAlignment="0" applyProtection="0"/>
    <xf numFmtId="4" fontId="1" fillId="0" borderId="0">
      <alignment/>
      <protection/>
    </xf>
    <xf numFmtId="0" fontId="2" fillId="0" borderId="0">
      <alignment/>
      <protection/>
    </xf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166" fontId="11" fillId="0" borderId="0" applyFill="0" applyBorder="0" applyProtection="0">
      <alignment horizontal="right"/>
    </xf>
    <xf numFmtId="0" fontId="4" fillId="20" borderId="1" applyNumberFormat="0" applyFont="0" applyBorder="0" applyProtection="0">
      <alignment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18" borderId="1">
      <alignment/>
      <protection/>
    </xf>
    <xf numFmtId="4" fontId="4" fillId="18" borderId="1">
      <alignment/>
      <protection/>
    </xf>
    <xf numFmtId="0" fontId="4" fillId="18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" fillId="0" borderId="0">
      <alignment/>
      <protection/>
    </xf>
  </cellStyleXfs>
  <cellXfs count="243">
    <xf numFmtId="0" fontId="0" fillId="0" borderId="0" xfId="0"/>
    <xf numFmtId="0" fontId="12" fillId="0" borderId="0" xfId="0" applyFont="1"/>
    <xf numFmtId="0" fontId="13" fillId="0" borderId="0" xfId="0" applyFont="1"/>
    <xf numFmtId="0" fontId="12" fillId="8" borderId="11" xfId="0" applyFont="1" applyFill="1" applyBorder="1" applyAlignment="1">
      <alignment horizontal="left"/>
    </xf>
    <xf numFmtId="168" fontId="13" fillId="8" borderId="12" xfId="109" applyNumberFormat="1" applyFont="1" applyFill="1" applyBorder="1" applyAlignment="1">
      <alignment horizontal="right"/>
    </xf>
    <xf numFmtId="168" fontId="13" fillId="8" borderId="13" xfId="109" applyNumberFormat="1" applyFont="1" applyFill="1" applyBorder="1" applyAlignment="1">
      <alignment horizontal="right"/>
    </xf>
    <xf numFmtId="0" fontId="14" fillId="0" borderId="14" xfId="88" applyFont="1" applyBorder="1" applyAlignment="1">
      <alignment horizontal="left"/>
      <protection/>
    </xf>
    <xf numFmtId="168" fontId="13" fillId="0" borderId="15" xfId="109" applyNumberFormat="1" applyFont="1" applyBorder="1" applyAlignment="1">
      <alignment horizontal="right"/>
    </xf>
    <xf numFmtId="168" fontId="13" fillId="0" borderId="16" xfId="109" applyNumberFormat="1" applyFont="1" applyBorder="1" applyAlignment="1">
      <alignment horizontal="right"/>
    </xf>
    <xf numFmtId="0" fontId="14" fillId="0" borderId="17" xfId="88" applyFont="1" applyBorder="1" applyAlignment="1">
      <alignment horizontal="left"/>
      <protection/>
    </xf>
    <xf numFmtId="168" fontId="13" fillId="0" borderId="18" xfId="109" applyNumberFormat="1" applyFont="1" applyBorder="1" applyAlignment="1">
      <alignment horizontal="right"/>
    </xf>
    <xf numFmtId="168" fontId="13" fillId="0" borderId="19" xfId="109" applyNumberFormat="1" applyFont="1" applyBorder="1" applyAlignment="1">
      <alignment horizontal="right"/>
    </xf>
    <xf numFmtId="0" fontId="14" fillId="0" borderId="20" xfId="88" applyFont="1" applyBorder="1" applyAlignment="1">
      <alignment horizontal="left"/>
      <protection/>
    </xf>
    <xf numFmtId="168" fontId="13" fillId="0" borderId="21" xfId="109" applyNumberFormat="1" applyFont="1" applyBorder="1" applyAlignment="1">
      <alignment horizontal="right"/>
    </xf>
    <xf numFmtId="168" fontId="13" fillId="0" borderId="22" xfId="109" applyNumberFormat="1" applyFont="1" applyBorder="1" applyAlignment="1">
      <alignment horizontal="right"/>
    </xf>
    <xf numFmtId="0" fontId="14" fillId="2" borderId="23" xfId="0" applyNumberFormat="1" applyFont="1" applyFill="1" applyBorder="1" applyAlignment="1">
      <alignment horizontal="center"/>
    </xf>
    <xf numFmtId="0" fontId="14" fillId="2" borderId="24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left"/>
    </xf>
    <xf numFmtId="168" fontId="13" fillId="0" borderId="23" xfId="109" applyNumberFormat="1" applyFont="1" applyBorder="1" applyAlignment="1">
      <alignment horizontal="right"/>
    </xf>
    <xf numFmtId="168" fontId="13" fillId="0" borderId="24" xfId="109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168" fontId="13" fillId="0" borderId="25" xfId="109" applyNumberFormat="1" applyFont="1" applyBorder="1" applyAlignment="1">
      <alignment horizontal="right"/>
    </xf>
    <xf numFmtId="0" fontId="12" fillId="0" borderId="20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vertical="top"/>
    </xf>
    <xf numFmtId="166" fontId="13" fillId="0" borderId="27" xfId="109" applyFont="1" applyBorder="1" applyAlignment="1">
      <alignment horizontal="right"/>
    </xf>
    <xf numFmtId="166" fontId="13" fillId="0" borderId="28" xfId="109" applyFont="1" applyBorder="1" applyAlignment="1">
      <alignment horizontal="right"/>
    </xf>
    <xf numFmtId="0" fontId="12" fillId="2" borderId="29" xfId="0" applyFont="1" applyFill="1" applyBorder="1" applyAlignment="1">
      <alignment horizontal="center" wrapText="1"/>
    </xf>
    <xf numFmtId="9" fontId="13" fillId="0" borderId="0" xfId="0" applyNumberFormat="1" applyFont="1"/>
    <xf numFmtId="0" fontId="12" fillId="8" borderId="23" xfId="0" applyFont="1" applyFill="1" applyBorder="1" applyAlignment="1">
      <alignment horizontal="left"/>
    </xf>
    <xf numFmtId="168" fontId="13" fillId="8" borderId="30" xfId="109" applyNumberFormat="1" applyFont="1" applyFill="1" applyBorder="1" applyAlignment="1">
      <alignment horizontal="right"/>
    </xf>
    <xf numFmtId="168" fontId="13" fillId="8" borderId="23" xfId="109" applyNumberFormat="1" applyFont="1" applyFill="1" applyBorder="1" applyAlignment="1">
      <alignment horizontal="right"/>
    </xf>
    <xf numFmtId="0" fontId="12" fillId="0" borderId="31" xfId="0" applyFont="1" applyBorder="1" applyAlignment="1">
      <alignment horizontal="left"/>
    </xf>
    <xf numFmtId="168" fontId="13" fillId="0" borderId="32" xfId="109" applyNumberFormat="1" applyFont="1" applyBorder="1" applyAlignment="1">
      <alignment horizontal="right"/>
    </xf>
    <xf numFmtId="166" fontId="13" fillId="0" borderId="24" xfId="109" applyNumberFormat="1" applyFont="1" applyBorder="1" applyAlignment="1">
      <alignment horizontal="right"/>
    </xf>
    <xf numFmtId="168" fontId="13" fillId="0" borderId="33" xfId="109" applyNumberFormat="1" applyFont="1" applyBorder="1" applyAlignment="1">
      <alignment horizontal="right"/>
    </xf>
    <xf numFmtId="166" fontId="13" fillId="0" borderId="19" xfId="109" applyNumberFormat="1" applyFont="1" applyBorder="1" applyAlignment="1">
      <alignment horizontal="right"/>
    </xf>
    <xf numFmtId="0" fontId="12" fillId="0" borderId="34" xfId="0" applyFont="1" applyBorder="1" applyAlignment="1">
      <alignment horizontal="left"/>
    </xf>
    <xf numFmtId="166" fontId="13" fillId="0" borderId="25" xfId="109" applyNumberFormat="1" applyFont="1" applyBorder="1" applyAlignment="1">
      <alignment horizontal="right"/>
    </xf>
    <xf numFmtId="0" fontId="12" fillId="0" borderId="34" xfId="0" applyFont="1" applyBorder="1"/>
    <xf numFmtId="0" fontId="12" fillId="0" borderId="17" xfId="0" applyFont="1" applyBorder="1"/>
    <xf numFmtId="0" fontId="12" fillId="0" borderId="20" xfId="0" applyFont="1" applyBorder="1"/>
    <xf numFmtId="166" fontId="13" fillId="0" borderId="22" xfId="109" applyNumberFormat="1" applyFont="1" applyBorder="1" applyAlignment="1">
      <alignment horizontal="right"/>
    </xf>
    <xf numFmtId="168" fontId="13" fillId="0" borderId="0" xfId="0" applyNumberFormat="1" applyFont="1"/>
    <xf numFmtId="166" fontId="13" fillId="0" borderId="0" xfId="0" applyNumberFormat="1" applyFont="1"/>
    <xf numFmtId="0" fontId="15" fillId="0" borderId="0" xfId="0" applyNumberFormat="1" applyFont="1" applyFill="1" applyBorder="1" applyAlignment="1">
      <alignment/>
    </xf>
    <xf numFmtId="3" fontId="13" fillId="0" borderId="0" xfId="0" applyNumberFormat="1" applyFont="1"/>
    <xf numFmtId="0" fontId="12" fillId="2" borderId="22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6" fontId="13" fillId="0" borderId="0" xfId="109" applyFont="1" applyAlignment="1">
      <alignment horizontal="right"/>
    </xf>
    <xf numFmtId="3" fontId="13" fillId="0" borderId="0" xfId="109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12" fillId="2" borderId="17" xfId="0" applyFont="1" applyFill="1" applyBorder="1" applyAlignment="1">
      <alignment horizontal="center"/>
    </xf>
    <xf numFmtId="49" fontId="12" fillId="2" borderId="18" xfId="18" applyNumberFormat="1" applyFont="1" applyFill="1" applyBorder="1" applyAlignment="1">
      <alignment horizontal="center"/>
    </xf>
    <xf numFmtId="49" fontId="14" fillId="2" borderId="36" xfId="18" applyNumberFormat="1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166" fontId="13" fillId="8" borderId="13" xfId="109" applyNumberFormat="1" applyFont="1" applyFill="1" applyBorder="1" applyAlignment="1">
      <alignment horizontal="right"/>
    </xf>
    <xf numFmtId="0" fontId="13" fillId="8" borderId="11" xfId="0" applyFont="1" applyFill="1" applyBorder="1" applyAlignment="1">
      <alignment vertical="top"/>
    </xf>
    <xf numFmtId="165" fontId="13" fillId="8" borderId="13" xfId="112" applyNumberFormat="1" applyFont="1" applyFill="1" applyBorder="1"/>
    <xf numFmtId="167" fontId="13" fillId="0" borderId="0" xfId="109" applyNumberFormat="1" applyFont="1" applyAlignment="1">
      <alignment horizontal="right"/>
    </xf>
    <xf numFmtId="1" fontId="13" fillId="0" borderId="0" xfId="0" applyNumberFormat="1" applyFont="1"/>
    <xf numFmtId="0" fontId="12" fillId="0" borderId="14" xfId="0" applyFont="1" applyBorder="1" applyAlignment="1">
      <alignment horizontal="left"/>
    </xf>
    <xf numFmtId="166" fontId="13" fillId="0" borderId="16" xfId="109" applyNumberFormat="1" applyFont="1" applyBorder="1" applyAlignment="1">
      <alignment horizontal="right"/>
    </xf>
    <xf numFmtId="0" fontId="13" fillId="0" borderId="14" xfId="0" applyFont="1" applyBorder="1" applyAlignment="1">
      <alignment vertical="top"/>
    </xf>
    <xf numFmtId="165" fontId="13" fillId="0" borderId="16" xfId="112" applyNumberFormat="1" applyFont="1" applyBorder="1"/>
    <xf numFmtId="0" fontId="13" fillId="0" borderId="17" xfId="0" applyFont="1" applyBorder="1" applyAlignment="1">
      <alignment vertical="top"/>
    </xf>
    <xf numFmtId="165" fontId="13" fillId="0" borderId="19" xfId="112" applyNumberFormat="1" applyFont="1" applyBorder="1"/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/>
    <xf numFmtId="0" fontId="13" fillId="0" borderId="0" xfId="0" applyFont="1" applyFill="1"/>
    <xf numFmtId="0" fontId="15" fillId="0" borderId="17" xfId="0" applyFont="1" applyBorder="1" applyAlignment="1">
      <alignment vertical="top"/>
    </xf>
    <xf numFmtId="0" fontId="15" fillId="0" borderId="17" xfId="0" applyFont="1" applyBorder="1"/>
    <xf numFmtId="0" fontId="13" fillId="0" borderId="34" xfId="0" applyFont="1" applyBorder="1" applyAlignment="1">
      <alignment vertical="top"/>
    </xf>
    <xf numFmtId="165" fontId="13" fillId="0" borderId="25" xfId="112" applyNumberFormat="1" applyFont="1" applyBorder="1"/>
    <xf numFmtId="0" fontId="12" fillId="0" borderId="37" xfId="0" applyFont="1" applyBorder="1" applyAlignment="1">
      <alignment horizontal="left"/>
    </xf>
    <xf numFmtId="168" fontId="13" fillId="0" borderId="38" xfId="109" applyNumberFormat="1" applyFont="1" applyBorder="1" applyAlignment="1">
      <alignment horizontal="right"/>
    </xf>
    <xf numFmtId="168" fontId="13" fillId="0" borderId="39" xfId="109" applyNumberFormat="1" applyFont="1" applyBorder="1" applyAlignment="1">
      <alignment horizontal="right"/>
    </xf>
    <xf numFmtId="166" fontId="13" fillId="0" borderId="39" xfId="109" applyNumberFormat="1" applyFont="1" applyBorder="1" applyAlignment="1">
      <alignment horizontal="right"/>
    </xf>
    <xf numFmtId="0" fontId="13" fillId="0" borderId="37" xfId="0" applyFont="1" applyBorder="1" applyAlignment="1">
      <alignment vertical="top"/>
    </xf>
    <xf numFmtId="165" fontId="13" fillId="0" borderId="39" xfId="112" applyNumberFormat="1" applyFont="1" applyBorder="1"/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166" fontId="13" fillId="8" borderId="13" xfId="0" applyNumberFormat="1" applyFont="1" applyFill="1" applyBorder="1"/>
    <xf numFmtId="170" fontId="13" fillId="0" borderId="0" xfId="0" applyNumberFormat="1" applyFont="1"/>
    <xf numFmtId="165" fontId="13" fillId="0" borderId="0" xfId="0" applyNumberFormat="1" applyFont="1"/>
    <xf numFmtId="166" fontId="13" fillId="0" borderId="16" xfId="0" applyNumberFormat="1" applyFont="1" applyBorder="1"/>
    <xf numFmtId="166" fontId="13" fillId="0" borderId="19" xfId="0" applyNumberFormat="1" applyFont="1" applyBorder="1"/>
    <xf numFmtId="0" fontId="13" fillId="0" borderId="0" xfId="0" applyFont="1" applyAlignment="1">
      <alignment horizontal="left"/>
    </xf>
    <xf numFmtId="166" fontId="13" fillId="0" borderId="25" xfId="0" applyNumberFormat="1" applyFont="1" applyBorder="1"/>
    <xf numFmtId="166" fontId="13" fillId="0" borderId="22" xfId="0" applyNumberFormat="1" applyFont="1" applyBorder="1"/>
    <xf numFmtId="0" fontId="13" fillId="0" borderId="0" xfId="0" applyFont="1" applyAlignment="1">
      <alignment horizontal="left" vertical="center"/>
    </xf>
    <xf numFmtId="49" fontId="15" fillId="21" borderId="0" xfId="0" applyNumberFormat="1" applyFont="1" applyFill="1" applyAlignment="1">
      <alignment horizontal="left"/>
    </xf>
    <xf numFmtId="0" fontId="12" fillId="2" borderId="31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center" vertical="top"/>
    </xf>
    <xf numFmtId="0" fontId="12" fillId="2" borderId="36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left" vertical="top"/>
    </xf>
    <xf numFmtId="0" fontId="12" fillId="2" borderId="25" xfId="0" applyFont="1" applyFill="1" applyBorder="1" applyAlignment="1">
      <alignment horizontal="center" vertical="top"/>
    </xf>
    <xf numFmtId="0" fontId="12" fillId="2" borderId="34" xfId="0" applyFont="1" applyFill="1" applyBorder="1" applyAlignment="1">
      <alignment horizontal="left" vertical="top"/>
    </xf>
    <xf numFmtId="1" fontId="14" fillId="8" borderId="11" xfId="0" applyNumberFormat="1" applyFont="1" applyFill="1" applyBorder="1" applyAlignment="1">
      <alignment horizontal="left" vertical="top"/>
    </xf>
    <xf numFmtId="171" fontId="17" fillId="8" borderId="12" xfId="72" applyNumberFormat="1" applyFont="1" applyFill="1" applyBorder="1" applyAlignment="1">
      <alignment vertical="top"/>
    </xf>
    <xf numFmtId="171" fontId="17" fillId="8" borderId="13" xfId="72" applyNumberFormat="1" applyFont="1" applyFill="1" applyBorder="1" applyAlignment="1">
      <alignment vertical="top"/>
    </xf>
    <xf numFmtId="165" fontId="13" fillId="8" borderId="13" xfId="111" applyNumberFormat="1" applyFont="1" applyFill="1" applyBorder="1" applyAlignment="1">
      <alignment vertical="top"/>
    </xf>
    <xf numFmtId="165" fontId="13" fillId="8" borderId="12" xfId="111" applyNumberFormat="1" applyFont="1" applyFill="1" applyBorder="1" applyAlignment="1">
      <alignment vertical="top"/>
    </xf>
    <xf numFmtId="171" fontId="13" fillId="0" borderId="15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165" fontId="13" fillId="0" borderId="16" xfId="111" applyNumberFormat="1" applyFont="1" applyFill="1" applyBorder="1" applyAlignment="1">
      <alignment vertical="top"/>
    </xf>
    <xf numFmtId="165" fontId="13" fillId="0" borderId="18" xfId="111" applyNumberFormat="1" applyFont="1" applyFill="1" applyBorder="1" applyAlignment="1">
      <alignment vertical="top"/>
    </xf>
    <xf numFmtId="171" fontId="13" fillId="0" borderId="18" xfId="0" applyNumberFormat="1" applyFont="1" applyBorder="1" applyAlignment="1">
      <alignment vertical="center"/>
    </xf>
    <xf numFmtId="171" fontId="13" fillId="0" borderId="19" xfId="0" applyNumberFormat="1" applyFont="1" applyBorder="1" applyAlignment="1">
      <alignment vertical="center"/>
    </xf>
    <xf numFmtId="165" fontId="13" fillId="0" borderId="19" xfId="111" applyNumberFormat="1" applyFont="1" applyFill="1" applyBorder="1" applyAlignment="1">
      <alignment vertical="top"/>
    </xf>
    <xf numFmtId="165" fontId="13" fillId="0" borderId="15" xfId="111" applyNumberFormat="1" applyFont="1" applyFill="1" applyBorder="1" applyAlignment="1">
      <alignment vertical="top"/>
    </xf>
    <xf numFmtId="171" fontId="13" fillId="0" borderId="33" xfId="0" applyNumberFormat="1" applyFont="1" applyBorder="1" applyAlignment="1">
      <alignment vertical="center"/>
    </xf>
    <xf numFmtId="171" fontId="13" fillId="0" borderId="25" xfId="0" applyNumberFormat="1" applyFont="1" applyBorder="1" applyAlignment="1">
      <alignment vertical="center"/>
    </xf>
    <xf numFmtId="165" fontId="13" fillId="0" borderId="25" xfId="111" applyNumberFormat="1" applyFont="1" applyFill="1" applyBorder="1" applyAlignment="1">
      <alignment vertical="top"/>
    </xf>
    <xf numFmtId="165" fontId="13" fillId="0" borderId="33" xfId="111" applyNumberFormat="1" applyFont="1" applyFill="1" applyBorder="1" applyAlignment="1">
      <alignment vertical="top"/>
    </xf>
    <xf numFmtId="171" fontId="13" fillId="0" borderId="21" xfId="0" applyNumberFormat="1" applyFont="1" applyBorder="1" applyAlignment="1">
      <alignment vertical="center"/>
    </xf>
    <xf numFmtId="171" fontId="13" fillId="0" borderId="22" xfId="0" applyNumberFormat="1" applyFont="1" applyBorder="1" applyAlignment="1">
      <alignment vertical="center"/>
    </xf>
    <xf numFmtId="165" fontId="13" fillId="0" borderId="22" xfId="111" applyNumberFormat="1" applyFont="1" applyFill="1" applyBorder="1" applyAlignment="1">
      <alignment vertical="top"/>
    </xf>
    <xf numFmtId="165" fontId="13" fillId="0" borderId="21" xfId="111" applyNumberFormat="1" applyFont="1" applyFill="1" applyBorder="1" applyAlignment="1">
      <alignment vertical="top"/>
    </xf>
    <xf numFmtId="1" fontId="14" fillId="2" borderId="18" xfId="0" applyNumberFormat="1" applyFont="1" applyFill="1" applyBorder="1" applyAlignment="1">
      <alignment horizontal="center" vertical="top"/>
    </xf>
    <xf numFmtId="9" fontId="14" fillId="2" borderId="19" xfId="0" applyNumberFormat="1" applyFont="1" applyFill="1" applyBorder="1" applyAlignment="1">
      <alignment horizontal="center" vertical="top"/>
    </xf>
    <xf numFmtId="0" fontId="14" fillId="8" borderId="11" xfId="0" applyFont="1" applyFill="1" applyBorder="1" applyAlignment="1">
      <alignment horizontal="left" vertical="top"/>
    </xf>
    <xf numFmtId="172" fontId="14" fillId="8" borderId="12" xfId="72" applyNumberFormat="1" applyFont="1" applyFill="1" applyBorder="1" applyAlignment="1">
      <alignment vertical="top"/>
    </xf>
    <xf numFmtId="172" fontId="14" fillId="8" borderId="13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/>
    </xf>
    <xf numFmtId="172" fontId="13" fillId="0" borderId="15" xfId="90" applyNumberFormat="1" applyFont="1" applyBorder="1" applyAlignment="1">
      <alignment vertical="center"/>
    </xf>
    <xf numFmtId="172" fontId="13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top"/>
    </xf>
    <xf numFmtId="172" fontId="13" fillId="0" borderId="18" xfId="90" applyNumberFormat="1" applyFont="1" applyBorder="1" applyAlignment="1">
      <alignment vertical="center"/>
    </xf>
    <xf numFmtId="172" fontId="13" fillId="0" borderId="19" xfId="0" applyNumberFormat="1" applyFont="1" applyBorder="1" applyAlignment="1">
      <alignment vertical="center"/>
    </xf>
    <xf numFmtId="0" fontId="12" fillId="0" borderId="34" xfId="0" applyFont="1" applyBorder="1" applyAlignment="1">
      <alignment horizontal="left" vertical="top"/>
    </xf>
    <xf numFmtId="172" fontId="13" fillId="0" borderId="33" xfId="90" applyNumberFormat="1" applyFont="1" applyBorder="1" applyAlignment="1">
      <alignment vertical="center"/>
    </xf>
    <xf numFmtId="172" fontId="13" fillId="0" borderId="25" xfId="0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top"/>
    </xf>
    <xf numFmtId="172" fontId="13" fillId="0" borderId="21" xfId="90" applyNumberFormat="1" applyFont="1" applyBorder="1" applyAlignment="1">
      <alignment vertical="center"/>
    </xf>
    <xf numFmtId="172" fontId="13" fillId="0" borderId="22" xfId="0" applyNumberFormat="1" applyFont="1" applyBorder="1" applyAlignment="1">
      <alignment vertical="center"/>
    </xf>
    <xf numFmtId="0" fontId="12" fillId="2" borderId="41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left"/>
    </xf>
    <xf numFmtId="167" fontId="13" fillId="8" borderId="12" xfId="109" applyNumberFormat="1" applyFont="1" applyFill="1" applyBorder="1" applyAlignment="1">
      <alignment horizontal="right"/>
    </xf>
    <xf numFmtId="167" fontId="13" fillId="8" borderId="13" xfId="109" applyNumberFormat="1" applyFont="1" applyFill="1" applyBorder="1" applyAlignment="1">
      <alignment horizontal="right"/>
    </xf>
    <xf numFmtId="167" fontId="13" fillId="0" borderId="15" xfId="109" applyNumberFormat="1" applyFont="1" applyBorder="1" applyAlignment="1">
      <alignment horizontal="right"/>
    </xf>
    <xf numFmtId="167" fontId="13" fillId="0" borderId="16" xfId="109" applyNumberFormat="1" applyFont="1" applyBorder="1" applyAlignment="1">
      <alignment horizontal="right"/>
    </xf>
    <xf numFmtId="167" fontId="13" fillId="0" borderId="18" xfId="109" applyNumberFormat="1" applyFont="1" applyBorder="1" applyAlignment="1">
      <alignment horizontal="right"/>
    </xf>
    <xf numFmtId="167" fontId="13" fillId="0" borderId="19" xfId="109" applyNumberFormat="1" applyFont="1" applyBorder="1" applyAlignment="1">
      <alignment horizontal="right"/>
    </xf>
    <xf numFmtId="167" fontId="13" fillId="0" borderId="33" xfId="109" applyNumberFormat="1" applyFont="1" applyBorder="1" applyAlignment="1">
      <alignment horizontal="right"/>
    </xf>
    <xf numFmtId="167" fontId="13" fillId="0" borderId="25" xfId="109" applyNumberFormat="1" applyFont="1" applyBorder="1" applyAlignment="1">
      <alignment horizontal="right"/>
    </xf>
    <xf numFmtId="167" fontId="13" fillId="0" borderId="21" xfId="109" applyNumberFormat="1" applyFont="1" applyBorder="1" applyAlignment="1">
      <alignment horizontal="right"/>
    </xf>
    <xf numFmtId="167" fontId="13" fillId="0" borderId="22" xfId="109" applyNumberFormat="1" applyFont="1" applyBorder="1" applyAlignment="1">
      <alignment horizontal="right"/>
    </xf>
    <xf numFmtId="0" fontId="15" fillId="0" borderId="0" xfId="0" applyFont="1"/>
    <xf numFmtId="0" fontId="12" fillId="2" borderId="2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49" fontId="15" fillId="21" borderId="0" xfId="0" applyNumberFormat="1" applyFont="1" applyFill="1" applyAlignment="1">
      <alignment horizontal="justify" wrapText="1"/>
    </xf>
    <xf numFmtId="0" fontId="15" fillId="21" borderId="0" xfId="0" applyFont="1" applyFill="1" applyAlignment="1">
      <alignment/>
    </xf>
    <xf numFmtId="0" fontId="15" fillId="0" borderId="0" xfId="0" applyFont="1" applyAlignment="1">
      <alignment wrapText="1"/>
    </xf>
    <xf numFmtId="0" fontId="12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1" fontId="13" fillId="8" borderId="12" xfId="0" applyNumberFormat="1" applyFont="1" applyFill="1" applyBorder="1"/>
    <xf numFmtId="1" fontId="13" fillId="0" borderId="15" xfId="0" applyNumberFormat="1" applyFont="1" applyBorder="1"/>
    <xf numFmtId="1" fontId="13" fillId="0" borderId="18" xfId="0" applyNumberFormat="1" applyFont="1" applyBorder="1"/>
    <xf numFmtId="1" fontId="13" fillId="0" borderId="33" xfId="0" applyNumberFormat="1" applyFont="1" applyBorder="1"/>
    <xf numFmtId="1" fontId="13" fillId="0" borderId="21" xfId="0" applyNumberFormat="1" applyFont="1" applyBorder="1"/>
    <xf numFmtId="0" fontId="20" fillId="0" borderId="0" xfId="0" applyFont="1" applyAlignment="1">
      <alignment horizontal="left"/>
    </xf>
    <xf numFmtId="171" fontId="13" fillId="0" borderId="0" xfId="0" applyNumberFormat="1" applyFont="1"/>
    <xf numFmtId="0" fontId="15" fillId="21" borderId="0" xfId="0" applyFont="1" applyFill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6" fontId="13" fillId="8" borderId="23" xfId="0" applyNumberFormat="1" applyFont="1" applyFill="1" applyBorder="1"/>
    <xf numFmtId="0" fontId="14" fillId="0" borderId="31" xfId="88" applyFont="1" applyFill="1" applyBorder="1" applyAlignment="1">
      <alignment horizontal="left"/>
      <protection/>
    </xf>
    <xf numFmtId="166" fontId="13" fillId="0" borderId="31" xfId="0" applyNumberFormat="1" applyFont="1" applyFill="1" applyBorder="1"/>
    <xf numFmtId="0" fontId="14" fillId="0" borderId="17" xfId="88" applyFont="1" applyFill="1" applyBorder="1" applyAlignment="1">
      <alignment horizontal="left"/>
      <protection/>
    </xf>
    <xf numFmtId="166" fontId="13" fillId="0" borderId="17" xfId="0" applyNumberFormat="1" applyFont="1" applyFill="1" applyBorder="1"/>
    <xf numFmtId="0" fontId="14" fillId="0" borderId="20" xfId="88" applyFont="1" applyFill="1" applyBorder="1" applyAlignment="1">
      <alignment horizontal="left"/>
      <protection/>
    </xf>
    <xf numFmtId="166" fontId="13" fillId="0" borderId="20" xfId="0" applyNumberFormat="1" applyFont="1" applyFill="1" applyBorder="1"/>
    <xf numFmtId="168" fontId="13" fillId="8" borderId="44" xfId="109" applyNumberFormat="1" applyFont="1" applyFill="1" applyBorder="1" applyAlignment="1">
      <alignment horizontal="right"/>
    </xf>
    <xf numFmtId="168" fontId="13" fillId="0" borderId="45" xfId="109" applyNumberFormat="1" applyFont="1" applyFill="1" applyBorder="1" applyAlignment="1">
      <alignment horizontal="right"/>
    </xf>
    <xf numFmtId="168" fontId="13" fillId="0" borderId="46" xfId="109" applyNumberFormat="1" applyFont="1" applyFill="1" applyBorder="1" applyAlignment="1">
      <alignment horizontal="right"/>
    </xf>
    <xf numFmtId="168" fontId="13" fillId="0" borderId="47" xfId="109" applyNumberFormat="1" applyFont="1" applyFill="1" applyBorder="1" applyAlignment="1">
      <alignment horizontal="right"/>
    </xf>
    <xf numFmtId="166" fontId="13" fillId="8" borderId="44" xfId="0" applyNumberFormat="1" applyFont="1" applyFill="1" applyBorder="1"/>
    <xf numFmtId="166" fontId="13" fillId="0" borderId="45" xfId="0" applyNumberFormat="1" applyFont="1" applyFill="1" applyBorder="1"/>
    <xf numFmtId="166" fontId="13" fillId="0" borderId="46" xfId="0" applyNumberFormat="1" applyFont="1" applyFill="1" applyBorder="1"/>
    <xf numFmtId="166" fontId="13" fillId="0" borderId="47" xfId="0" applyNumberFormat="1" applyFont="1" applyFill="1" applyBorder="1"/>
    <xf numFmtId="168" fontId="13" fillId="8" borderId="48" xfId="109" applyNumberFormat="1" applyFont="1" applyFill="1" applyBorder="1" applyAlignment="1">
      <alignment horizontal="right"/>
    </xf>
    <xf numFmtId="168" fontId="13" fillId="0" borderId="49" xfId="109" applyNumberFormat="1" applyFont="1" applyFill="1" applyBorder="1" applyAlignment="1">
      <alignment horizontal="right"/>
    </xf>
    <xf numFmtId="168" fontId="13" fillId="0" borderId="50" xfId="109" applyNumberFormat="1" applyFont="1" applyFill="1" applyBorder="1" applyAlignment="1">
      <alignment horizontal="right"/>
    </xf>
    <xf numFmtId="168" fontId="13" fillId="0" borderId="51" xfId="109" applyNumberFormat="1" applyFont="1" applyFill="1" applyBorder="1" applyAlignment="1">
      <alignment horizontal="right"/>
    </xf>
    <xf numFmtId="0" fontId="12" fillId="2" borderId="5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15" fillId="21" borderId="0" xfId="0" applyNumberFormat="1" applyFont="1" applyFill="1" applyAlignment="1">
      <alignment horizontal="justify" wrapText="1"/>
    </xf>
    <xf numFmtId="0" fontId="15" fillId="0" borderId="0" xfId="0" applyFont="1" applyAlignment="1">
      <alignment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wrapText="1"/>
    </xf>
    <xf numFmtId="0" fontId="12" fillId="2" borderId="46" xfId="0" applyFont="1" applyFill="1" applyBorder="1" applyAlignment="1">
      <alignment horizontal="center" wrapText="1"/>
    </xf>
    <xf numFmtId="49" fontId="15" fillId="21" borderId="0" xfId="0" applyNumberFormat="1" applyFont="1" applyFill="1" applyAlignment="1">
      <alignment horizontal="left" wrapText="1"/>
    </xf>
    <xf numFmtId="0" fontId="12" fillId="2" borderId="11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5" fillId="21" borderId="0" xfId="0" applyFont="1" applyFill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top"/>
    </xf>
    <xf numFmtId="0" fontId="12" fillId="2" borderId="31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wrapText="1"/>
    </xf>
    <xf numFmtId="49" fontId="12" fillId="2" borderId="33" xfId="18" applyNumberFormat="1" applyFont="1" applyFill="1" applyBorder="1" applyAlignment="1">
      <alignment horizontal="center"/>
    </xf>
    <xf numFmtId="49" fontId="12" fillId="2" borderId="0" xfId="18" applyNumberFormat="1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" fontId="14" fillId="2" borderId="55" xfId="0" applyNumberFormat="1" applyFont="1" applyFill="1" applyBorder="1" applyAlignment="1">
      <alignment horizontal="center" vertical="top"/>
    </xf>
    <xf numFmtId="1" fontId="14" fillId="2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20% - Accent6 3" xfId="31"/>
    <cellStyle name="2x indented GHG Textfiels" xfId="32"/>
    <cellStyle name="2x indented GHG Textfiels 2" xfId="33"/>
    <cellStyle name="2x indented GHG Textfiels 2 2" xfId="34"/>
    <cellStyle name="40% - Accent1 2" xfId="35"/>
    <cellStyle name="40% - Accent1 3" xfId="36"/>
    <cellStyle name="40% - Accent2 2" xfId="37"/>
    <cellStyle name="40% - Accent2 3" xfId="38"/>
    <cellStyle name="40% - Accent3 2" xfId="39"/>
    <cellStyle name="40% - Accent3 3" xfId="40"/>
    <cellStyle name="40% - Accent4 2" xfId="41"/>
    <cellStyle name="40% - Accent4 3" xfId="42"/>
    <cellStyle name="40% - Accent5 2" xfId="43"/>
    <cellStyle name="40% - Accent5 3" xfId="44"/>
    <cellStyle name="40% - Accent6 2" xfId="45"/>
    <cellStyle name="40% - Accent6 3" xfId="46"/>
    <cellStyle name="5x indented GHG Textfiels" xfId="47"/>
    <cellStyle name="5x indented GHG Textfiels 2" xfId="48"/>
    <cellStyle name="AggblueBoldCels" xfId="49"/>
    <cellStyle name="AggblueBoldCels 2" xfId="50"/>
    <cellStyle name="AggblueCels" xfId="51"/>
    <cellStyle name="AggblueCels 2" xfId="52"/>
    <cellStyle name="AggblueCels_1x" xfId="53"/>
    <cellStyle name="AggBoldCells" xfId="54"/>
    <cellStyle name="AggCels" xfId="55"/>
    <cellStyle name="AggGreen" xfId="56"/>
    <cellStyle name="AggGreen 2" xfId="57"/>
    <cellStyle name="AggGreen_Bbdr" xfId="58"/>
    <cellStyle name="AggGreen12" xfId="59"/>
    <cellStyle name="AggGreen12 2" xfId="60"/>
    <cellStyle name="AggOrange" xfId="61"/>
    <cellStyle name="AggOrange 2" xfId="62"/>
    <cellStyle name="AggOrange_B_border" xfId="63"/>
    <cellStyle name="AggOrange9" xfId="64"/>
    <cellStyle name="AggOrange9 2" xfId="65"/>
    <cellStyle name="AggOrangeLB_2x" xfId="66"/>
    <cellStyle name="AggOrangeLBorder" xfId="67"/>
    <cellStyle name="AggOrangeLBorder 2" xfId="68"/>
    <cellStyle name="AggOrangeRBorder" xfId="69"/>
    <cellStyle name="AggOrangeRBorder 2" xfId="70"/>
    <cellStyle name="Bold GHG Numbers (0.00)" xfId="71"/>
    <cellStyle name="Comma 2" xfId="72"/>
    <cellStyle name="Comma 2 2" xfId="73"/>
    <cellStyle name="Constants" xfId="74"/>
    <cellStyle name="CustomCellsOrange" xfId="75"/>
    <cellStyle name="CustomizationCells" xfId="76"/>
    <cellStyle name="CustomizationGreenCells" xfId="77"/>
    <cellStyle name="DocBox_EmptyRow" xfId="78"/>
    <cellStyle name="Empty_B_border" xfId="79"/>
    <cellStyle name="Headline" xfId="80"/>
    <cellStyle name="Hyperlink 2" xfId="81"/>
    <cellStyle name="InputCells" xfId="82"/>
    <cellStyle name="InputCells12" xfId="83"/>
    <cellStyle name="InputCells12 2" xfId="84"/>
    <cellStyle name="InputCells12_BBorder" xfId="85"/>
    <cellStyle name="IntCells" xfId="86"/>
    <cellStyle name="KP_thin_border_dark_grey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GHG Numbers (0.00)" xfId="96"/>
    <cellStyle name="Normal GHG Numbers (0.00) 2" xfId="97"/>
    <cellStyle name="Normal GHG Textfiels Bold" xfId="98"/>
    <cellStyle name="Normal GHG whole table" xfId="99"/>
    <cellStyle name="Normal GHG-Shade" xfId="100"/>
    <cellStyle name="Normal GHG-Shade 2" xfId="101"/>
    <cellStyle name="Normal GHG-Shade 2 2" xfId="102"/>
    <cellStyle name="Normal GHG-Shade 3" xfId="103"/>
    <cellStyle name="Normál_Munka1" xfId="104"/>
    <cellStyle name="normální_BGR" xfId="105"/>
    <cellStyle name="Note 2" xfId="106"/>
    <cellStyle name="Note 3" xfId="107"/>
    <cellStyle name="Note 4" xfId="108"/>
    <cellStyle name="NumberCellStyle" xfId="109"/>
    <cellStyle name="Pattern" xfId="110"/>
    <cellStyle name="Percent 2" xfId="111"/>
    <cellStyle name="Percent 2 2" xfId="112"/>
    <cellStyle name="Shade" xfId="113"/>
    <cellStyle name="Shade 2" xfId="114"/>
    <cellStyle name="Shade_B_border2" xfId="115"/>
    <cellStyle name="Standard 2" xfId="116"/>
    <cellStyle name="Standard 2 2" xfId="117"/>
    <cellStyle name="Гиперссылка" xfId="118"/>
    <cellStyle name="Обычный_2++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2"/>
          <c:w val="0.938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1'!$B$8</c:f>
              <c:strCache>
                <c:ptCount val="1"/>
                <c:pt idx="0">
                  <c:v>NH3 emissions from agriculture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1'!$D$7:$AC$7</c:f>
              <c:strCache/>
            </c:strRef>
          </c:cat>
          <c:val>
            <c:numRef>
              <c:f>'Figure 1'!$D$8:$AC$8</c:f>
              <c:numCache/>
            </c:numRef>
          </c:val>
          <c:smooth val="0"/>
        </c:ser>
        <c:ser>
          <c:idx val="1"/>
          <c:order val="1"/>
          <c:tx>
            <c:strRef>
              <c:f>'Figure 1'!$B$10</c:f>
              <c:strCache>
                <c:ptCount val="1"/>
                <c:pt idx="0">
                  <c:v>Total NH3 emissions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4C21A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1'!$D$7:$AC$7</c:f>
              <c:strCache/>
            </c:strRef>
          </c:cat>
          <c:val>
            <c:numRef>
              <c:f>'Figure 1'!$D$10:$AC$10</c:f>
              <c:numCache/>
            </c:numRef>
          </c:val>
          <c:smooth val="0"/>
        </c:ser>
        <c:marker val="1"/>
        <c:axId val="30919095"/>
        <c:axId val="9836400"/>
      </c:lineChart>
      <c:date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836400"/>
        <c:crosses val="autoZero"/>
        <c:auto val="0"/>
        <c:baseTimeUnit val="days"/>
        <c:noMultiLvlLbl val="0"/>
      </c:dateAx>
      <c:valAx>
        <c:axId val="9836400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ln w="9525">
            <a:noFill/>
          </a:ln>
        </c:spPr>
        <c:crossAx val="309190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71"/>
          <c:y val="0.93925"/>
          <c:w val="0.37375"/>
          <c:h val="0.04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75"/>
          <c:y val="0.033"/>
          <c:w val="0.8875"/>
          <c:h val="0.79575"/>
        </c:manualLayout>
      </c:layout>
      <c:ofPieChart>
        <c:ofPieType val="bar"/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rgbClr val="C39955"/>
              </a:solidFill>
            </c:spPr>
          </c:dPt>
          <c:dPt>
            <c:idx val="3"/>
            <c:spPr>
              <a:solidFill>
                <a:srgbClr val="6D3715"/>
              </a:solidFill>
            </c:spPr>
          </c:dPt>
          <c:dPt>
            <c:idx val="4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  '!$B$10,'Figure 2  '!$B$13,'Figure 2  '!$B$14,'Figure 2  '!$B$15)</c:f>
              <c:strCache/>
            </c:strRef>
          </c:cat>
          <c:val>
            <c:numRef>
              <c:f>('Figure 2  '!$D$10,'Figure 2  '!$D$13,'Figure 2  '!$D$14,'Figure 2  '!$D$15)</c:f>
              <c:numCache/>
            </c:numRef>
          </c:val>
        </c:ser>
        <c:gapWidth val="100"/>
        <c:splitType val="pos"/>
        <c:splitPos val="3"/>
        <c:secondPieSize val="65"/>
        <c:serLines/>
      </c:ofPie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125"/>
          <c:y val="0.88575"/>
          <c:w val="0.905"/>
          <c:h val="0.0542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"/>
          <c:y val="0.029"/>
          <c:w val="0.909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3'!$B$9</c:f>
              <c:strCache>
                <c:ptCount val="1"/>
                <c:pt idx="0">
                  <c:v>Cattle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3'!$C$9:$AB$9</c:f>
              <c:numCache/>
            </c:numRef>
          </c:yVal>
          <c:smooth val="1"/>
        </c:ser>
        <c:ser>
          <c:idx val="1"/>
          <c:order val="1"/>
          <c:tx>
            <c:strRef>
              <c:f>'Figure 3'!$B$10</c:f>
              <c:strCache>
                <c:ptCount val="1"/>
                <c:pt idx="0">
                  <c:v>Sheep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3'!$C$10:$AB$10</c:f>
              <c:numCache/>
            </c:numRef>
          </c:yVal>
          <c:smooth val="1"/>
        </c:ser>
        <c:ser>
          <c:idx val="2"/>
          <c:order val="2"/>
          <c:tx>
            <c:strRef>
              <c:f>'Figure 3'!$B$11</c:f>
              <c:strCache>
                <c:ptCount val="1"/>
                <c:pt idx="0">
                  <c:v>Swine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3'!$C$11:$AB$11</c:f>
              <c:numCache/>
            </c:numRef>
          </c:yVal>
          <c:smooth val="1"/>
        </c:ser>
        <c:ser>
          <c:idx val="3"/>
          <c:order val="3"/>
          <c:tx>
            <c:strRef>
              <c:f>'Figure 3'!$B$12</c:f>
              <c:strCache>
                <c:ptCount val="1"/>
                <c:pt idx="0">
                  <c:v>Poultry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3'!$C$8:$AB$8</c:f>
              <c:numCache/>
            </c:numRef>
          </c:xVal>
          <c:yVal>
            <c:numRef>
              <c:f>'Figure 3'!$C$12:$AB$12</c:f>
              <c:numCache/>
            </c:numRef>
          </c:yVal>
          <c:smooth val="1"/>
        </c:ser>
        <c:axId val="21418737"/>
        <c:axId val="58550906"/>
      </c:scatterChart>
      <c:valAx>
        <c:axId val="21418737"/>
        <c:scaling>
          <c:orientation val="minMax"/>
          <c:max val="2015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550906"/>
        <c:crosses val="autoZero"/>
        <c:crossBetween val="midCat"/>
        <c:dispUnits/>
      </c:val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crossAx val="21418737"/>
        <c:crosses val="autoZero"/>
        <c:crossBetween val="midCat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75"/>
          <c:y val="0.02875"/>
          <c:w val="0.946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4'!$G$11:$G$38</c:f>
              <c:strCache/>
            </c:strRef>
          </c:cat>
          <c:val>
            <c:numRef>
              <c:f>'Figure 4'!$H$11:$H$38</c:f>
              <c:numCache/>
            </c:numRef>
          </c:val>
        </c:ser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  <c:max val="0.30000000000000004"/>
          <c:min val="-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crossAx val="57196107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5'!$H$10:$H$38</c:f>
              <c:strCache/>
            </c:strRef>
          </c:cat>
          <c:val>
            <c:numRef>
              <c:f>'Figure 5'!$I$10:$I$38</c:f>
              <c:numCache/>
            </c:numRef>
          </c:val>
        </c:ser>
        <c:axId val="2373061"/>
        <c:axId val="21357550"/>
      </c:bar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auto val="1"/>
        <c:lblOffset val="100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23730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6'!$G$10:$G$38</c:f>
              <c:strCache/>
            </c:strRef>
          </c:cat>
          <c:val>
            <c:numRef>
              <c:f>'Figure 6'!$H$10:$H$38</c:f>
              <c:numCache/>
            </c:numRef>
          </c:val>
        </c:ser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crossAx val="5800022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7'!$C$8</c:f>
              <c:strCache>
                <c:ptCount val="1"/>
                <c:pt idx="0">
                  <c:v>Manure management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7'!$B$10:$B$38</c:f>
              <c:strCache/>
            </c:strRef>
          </c:cat>
          <c:val>
            <c:numRef>
              <c:f>'Figure 7'!$C$10:$C$38</c:f>
              <c:numCache/>
            </c:numRef>
          </c:val>
        </c:ser>
        <c:ser>
          <c:idx val="1"/>
          <c:order val="1"/>
          <c:tx>
            <c:strRef>
              <c:f>'Figure 7'!$D$8</c:f>
              <c:strCache>
                <c:ptCount val="1"/>
                <c:pt idx="0">
                  <c:v>Agricultural soils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7'!$B$10:$B$38</c:f>
              <c:strCache/>
            </c:strRef>
          </c:cat>
          <c:val>
            <c:numRef>
              <c:f>'Figure 7'!$D$10:$D$38</c:f>
              <c:numCache/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noMultiLvlLbl val="0"/>
      </c:catAx>
      <c:valAx>
        <c:axId val="3578338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97593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8'!$G$9:$G$37</c:f>
              <c:strCache/>
            </c:strRef>
          </c:cat>
          <c:val>
            <c:numRef>
              <c:f>'Figure 8'!$H$9:$H$37</c:f>
              <c:numCache/>
            </c:numRef>
          </c:val>
        </c:ser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2205043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0.9455</cdr:y>
    </cdr:from>
    <cdr:to>
      <cdr:x>0.60325</cdr:x>
      <cdr:y>0.97575</cdr:y>
    </cdr:to>
    <cdr:sp macro="" textlink="">
      <cdr:nvSpPr>
        <cdr:cNvPr id="2" name="Rectangle 1"/>
        <cdr:cNvSpPr/>
      </cdr:nvSpPr>
      <cdr:spPr>
        <a:xfrm>
          <a:off x="4410075" y="4800600"/>
          <a:ext cx="409575" cy="152400"/>
        </a:xfrm>
        <a:prstGeom prst="rect">
          <a:avLst/>
        </a:prstGeom>
        <a:solidFill>
          <a:srgbClr val="F06423">
            <a:alpha val="44000"/>
          </a:srgbClr>
        </a:solidFill>
        <a:ln w="9525">
          <a:solidFill>
            <a:srgbClr val="E4C21A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0.60225</cdr:x>
      <cdr:y>0.93675</cdr:y>
    </cdr:from>
    <cdr:to>
      <cdr:x>0.99725</cdr:x>
      <cdr:y>0.99975</cdr:y>
    </cdr:to>
    <cdr:sp macro="" textlink="">
      <cdr:nvSpPr>
        <cdr:cNvPr id="3" name="Rectangle 2"/>
        <cdr:cNvSpPr/>
      </cdr:nvSpPr>
      <cdr:spPr>
        <a:xfrm>
          <a:off x="4810125" y="4762500"/>
          <a:ext cx="3162300" cy="323850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EU NEC Directive target for total NH3</a:t>
          </a:r>
          <a:r>
            <a:rPr lang="en-US" sz="800" baseline="0">
              <a:solidFill>
                <a:sysClr val="windowText" lastClr="000000"/>
              </a:solidFill>
              <a:latin typeface="Arial Narrow" pitchFamily="34" charset="0"/>
            </a:rPr>
            <a:t> emissions</a:t>
          </a:r>
          <a:endParaRPr lang="en-US" sz="800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7</xdr:row>
      <xdr:rowOff>19050</xdr:rowOff>
    </xdr:from>
    <xdr:to>
      <xdr:col>17</xdr:col>
      <xdr:colOff>190500</xdr:colOff>
      <xdr:row>34</xdr:row>
      <xdr:rowOff>76200</xdr:rowOff>
    </xdr:to>
    <xdr:graphicFrame macro="">
      <xdr:nvGraphicFramePr>
        <xdr:cNvPr id="7203" name="Chart 1"/>
        <xdr:cNvGraphicFramePr/>
      </xdr:nvGraphicFramePr>
      <xdr:xfrm>
        <a:off x="3924300" y="1314450"/>
        <a:ext cx="7620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7</xdr:row>
      <xdr:rowOff>28575</xdr:rowOff>
    </xdr:from>
    <xdr:to>
      <xdr:col>21</xdr:col>
      <xdr:colOff>514350</xdr:colOff>
      <xdr:row>30</xdr:row>
      <xdr:rowOff>95250</xdr:rowOff>
    </xdr:to>
    <xdr:graphicFrame macro="">
      <xdr:nvGraphicFramePr>
        <xdr:cNvPr id="8227" name="Chart 1"/>
        <xdr:cNvGraphicFramePr/>
      </xdr:nvGraphicFramePr>
      <xdr:xfrm>
        <a:off x="8496300" y="1323975"/>
        <a:ext cx="7620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</xdr:row>
      <xdr:rowOff>19050</xdr:rowOff>
    </xdr:from>
    <xdr:to>
      <xdr:col>16</xdr:col>
      <xdr:colOff>200025</xdr:colOff>
      <xdr:row>53</xdr:row>
      <xdr:rowOff>114300</xdr:rowOff>
    </xdr:to>
    <xdr:graphicFrame macro="">
      <xdr:nvGraphicFramePr>
        <xdr:cNvPr id="1093" name="Chart 1"/>
        <xdr:cNvGraphicFramePr/>
      </xdr:nvGraphicFramePr>
      <xdr:xfrm>
        <a:off x="723900" y="4191000"/>
        <a:ext cx="80010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31</xdr:row>
      <xdr:rowOff>57150</xdr:rowOff>
    </xdr:from>
    <xdr:to>
      <xdr:col>16</xdr:col>
      <xdr:colOff>123825</xdr:colOff>
      <xdr:row>50</xdr:row>
      <xdr:rowOff>0</xdr:rowOff>
    </xdr:to>
    <xdr:sp macro="" textlink="">
      <xdr:nvSpPr>
        <xdr:cNvPr id="3" name="Rectangle 2"/>
        <xdr:cNvSpPr/>
      </xdr:nvSpPr>
      <xdr:spPr>
        <a:xfrm>
          <a:off x="6896100" y="5562600"/>
          <a:ext cx="1752600" cy="3028950"/>
        </a:xfrm>
        <a:prstGeom prst="rect">
          <a:avLst/>
        </a:prstGeom>
        <a:solidFill>
          <a:srgbClr val="F06423">
            <a:alpha val="60000"/>
          </a:srgbClr>
        </a:solidFill>
        <a:ln w="12700">
          <a:solidFill>
            <a:srgbClr val="E4C21A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20</xdr:col>
      <xdr:colOff>0</xdr:colOff>
      <xdr:row>25</xdr:row>
      <xdr:rowOff>0</xdr:rowOff>
    </xdr:from>
    <xdr:to>
      <xdr:col>32</xdr:col>
      <xdr:colOff>295275</xdr:colOff>
      <xdr:row>45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48875" y="4552950"/>
          <a:ext cx="5619750" cy="3171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0.26575</cdr:y>
    </cdr:from>
    <cdr:to>
      <cdr:x>0.44425</cdr:x>
      <cdr:y>0.48125</cdr:y>
    </cdr:to>
    <cdr:sp macro="" textlink="">
      <cdr:nvSpPr>
        <cdr:cNvPr id="2" name="TextBox 1"/>
        <cdr:cNvSpPr txBox="1"/>
      </cdr:nvSpPr>
      <cdr:spPr>
        <a:xfrm>
          <a:off x="1971675" y="1371600"/>
          <a:ext cx="8858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0.27425</cdr:x>
      <cdr:y>0.25225</cdr:y>
    </cdr:from>
    <cdr:to>
      <cdr:x>0.41125</cdr:x>
      <cdr:y>0.46775</cdr:y>
    </cdr:to>
    <cdr:sp macro="" textlink="">
      <cdr:nvSpPr>
        <cdr:cNvPr id="3" name="TextBox 2"/>
        <cdr:cNvSpPr txBox="1"/>
      </cdr:nvSpPr>
      <cdr:spPr>
        <a:xfrm>
          <a:off x="1762125" y="1295400"/>
          <a:ext cx="8858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0.27275</cdr:x>
      <cdr:y>0.185</cdr:y>
    </cdr:from>
    <cdr:to>
      <cdr:x>0.41</cdr:x>
      <cdr:y>0.40025</cdr:y>
    </cdr:to>
    <cdr:sp macro="" textlink="">
      <cdr:nvSpPr>
        <cdr:cNvPr id="4" name="TextBox 3"/>
        <cdr:cNvSpPr txBox="1"/>
      </cdr:nvSpPr>
      <cdr:spPr>
        <a:xfrm>
          <a:off x="1752600" y="952500"/>
          <a:ext cx="885825" cy="1114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/>
        </a:p>
      </cdr:txBody>
    </cdr:sp>
  </cdr:relSizeAnchor>
  <cdr:relSizeAnchor xmlns:cdr="http://schemas.openxmlformats.org/drawingml/2006/chartDrawing">
    <cdr:from>
      <cdr:x>0.33675</cdr:x>
      <cdr:y>0.28075</cdr:y>
    </cdr:from>
    <cdr:to>
      <cdr:x>0.49425</cdr:x>
      <cdr:y>0.39775</cdr:y>
    </cdr:to>
    <cdr:sp macro="" textlink="">
      <cdr:nvSpPr>
        <cdr:cNvPr id="5" name="TextBox 4"/>
        <cdr:cNvSpPr txBox="1"/>
      </cdr:nvSpPr>
      <cdr:spPr>
        <a:xfrm>
          <a:off x="2162175" y="1447800"/>
          <a:ext cx="1019175" cy="609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/>
            <a:t>Agriculture</a:t>
          </a:r>
        </a:p>
        <a:p>
          <a:r>
            <a:rPr lang="en-GB" sz="1000"/>
            <a:t>     93,7 %</a:t>
          </a:r>
        </a:p>
      </cdr:txBody>
    </cdr:sp>
  </cdr:relSizeAnchor>
  <cdr:relSizeAnchor xmlns:cdr="http://schemas.openxmlformats.org/drawingml/2006/chartDrawing">
    <cdr:from>
      <cdr:x>0.0395</cdr:x>
      <cdr:y>0.38475</cdr:y>
    </cdr:from>
    <cdr:to>
      <cdr:x>0.18225</cdr:x>
      <cdr:y>0.488</cdr:y>
    </cdr:to>
    <cdr:sp macro="" textlink="">
      <cdr:nvSpPr>
        <cdr:cNvPr id="6" name="TextBox 5"/>
        <cdr:cNvSpPr txBox="1"/>
      </cdr:nvSpPr>
      <cdr:spPr>
        <a:xfrm>
          <a:off x="247650" y="1981200"/>
          <a:ext cx="923925" cy="533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/>
            <a:t>Other sectors</a:t>
          </a:r>
        </a:p>
        <a:p>
          <a:r>
            <a:rPr lang="en-GB" sz="1000"/>
            <a:t>        6,3 %</a:t>
          </a:r>
        </a:p>
      </cdr:txBody>
    </cdr:sp>
  </cdr:relSizeAnchor>
  <cdr:relSizeAnchor xmlns:cdr="http://schemas.openxmlformats.org/drawingml/2006/chartDrawing">
    <cdr:from>
      <cdr:x>0.85425</cdr:x>
      <cdr:y>0.30025</cdr:y>
    </cdr:from>
    <cdr:to>
      <cdr:x>0.96125</cdr:x>
      <cdr:y>0.37</cdr:y>
    </cdr:to>
    <cdr:sp macro="" textlink="">
      <cdr:nvSpPr>
        <cdr:cNvPr id="7" name="TextBox 6"/>
        <cdr:cNvSpPr txBox="1"/>
      </cdr:nvSpPr>
      <cdr:spPr>
        <a:xfrm>
          <a:off x="5505450" y="1552575"/>
          <a:ext cx="685800" cy="361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000"/>
            <a:t>71,3 %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26</xdr:row>
      <xdr:rowOff>114300</xdr:rowOff>
    </xdr:from>
    <xdr:to>
      <xdr:col>6</xdr:col>
      <xdr:colOff>666750</xdr:colOff>
      <xdr:row>56</xdr:row>
      <xdr:rowOff>66675</xdr:rowOff>
    </xdr:to>
    <xdr:graphicFrame macro="">
      <xdr:nvGraphicFramePr>
        <xdr:cNvPr id="102473" name="Chart 4"/>
        <xdr:cNvGraphicFramePr/>
      </xdr:nvGraphicFramePr>
      <xdr:xfrm>
        <a:off x="542925" y="4410075"/>
        <a:ext cx="64484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1352550</xdr:colOff>
      <xdr:row>44</xdr:row>
      <xdr:rowOff>9525</xdr:rowOff>
    </xdr:from>
    <xdr:ext cx="590550" cy="295275"/>
    <xdr:sp macro="" textlink="">
      <xdr:nvSpPr>
        <xdr:cNvPr id="3" name="TextBox 2"/>
        <xdr:cNvSpPr txBox="1"/>
      </xdr:nvSpPr>
      <xdr:spPr>
        <a:xfrm>
          <a:off x="6048375" y="7239000"/>
          <a:ext cx="59055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000"/>
            <a:t>22,0 %</a:t>
          </a:r>
        </a:p>
      </xdr:txBody>
    </xdr:sp>
    <xdr:clientData/>
  </xdr:oneCellAnchor>
  <xdr:oneCellAnchor>
    <xdr:from>
      <xdr:col>5</xdr:col>
      <xdr:colOff>1362075</xdr:colOff>
      <xdr:row>46</xdr:row>
      <xdr:rowOff>47625</xdr:rowOff>
    </xdr:from>
    <xdr:ext cx="561975" cy="247650"/>
    <xdr:sp macro="" textlink="">
      <xdr:nvSpPr>
        <xdr:cNvPr id="4" name="TextBox 3"/>
        <xdr:cNvSpPr txBox="1"/>
      </xdr:nvSpPr>
      <xdr:spPr>
        <a:xfrm>
          <a:off x="6057900" y="7658100"/>
          <a:ext cx="561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000"/>
            <a:t>0,3 %</a:t>
          </a:r>
        </a:p>
      </xdr:txBody>
    </xdr:sp>
    <xdr:clientData/>
  </xdr:oneCellAnchor>
  <xdr:twoCellAnchor editAs="oneCell">
    <xdr:from>
      <xdr:col>9</xdr:col>
      <xdr:colOff>0</xdr:colOff>
      <xdr:row>30</xdr:row>
      <xdr:rowOff>0</xdr:rowOff>
    </xdr:from>
    <xdr:to>
      <xdr:col>17</xdr:col>
      <xdr:colOff>161925</xdr:colOff>
      <xdr:row>48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15400" y="5057775"/>
          <a:ext cx="5038725" cy="300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21</xdr:row>
      <xdr:rowOff>133350</xdr:rowOff>
    </xdr:from>
    <xdr:to>
      <xdr:col>21</xdr:col>
      <xdr:colOff>152400</xdr:colOff>
      <xdr:row>57</xdr:row>
      <xdr:rowOff>28575</xdr:rowOff>
    </xdr:to>
    <xdr:graphicFrame macro="">
      <xdr:nvGraphicFramePr>
        <xdr:cNvPr id="3107" name="Chart 1"/>
        <xdr:cNvGraphicFramePr/>
      </xdr:nvGraphicFramePr>
      <xdr:xfrm>
        <a:off x="1638300" y="4200525"/>
        <a:ext cx="76200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7</xdr:row>
      <xdr:rowOff>114300</xdr:rowOff>
    </xdr:from>
    <xdr:to>
      <xdr:col>22</xdr:col>
      <xdr:colOff>95250</xdr:colOff>
      <xdr:row>27</xdr:row>
      <xdr:rowOff>85725</xdr:rowOff>
    </xdr:to>
    <xdr:graphicFrame macro="">
      <xdr:nvGraphicFramePr>
        <xdr:cNvPr id="4131" name="Chart 1"/>
        <xdr:cNvGraphicFramePr/>
      </xdr:nvGraphicFramePr>
      <xdr:xfrm>
        <a:off x="7991475" y="1533525"/>
        <a:ext cx="7620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49</xdr:row>
      <xdr:rowOff>0</xdr:rowOff>
    </xdr:from>
    <xdr:to>
      <xdr:col>8</xdr:col>
      <xdr:colOff>1343025</xdr:colOff>
      <xdr:row>71</xdr:row>
      <xdr:rowOff>123825</xdr:rowOff>
    </xdr:to>
    <xdr:graphicFrame macro="">
      <xdr:nvGraphicFramePr>
        <xdr:cNvPr id="5155" name="Chart 1"/>
        <xdr:cNvGraphicFramePr/>
      </xdr:nvGraphicFramePr>
      <xdr:xfrm>
        <a:off x="504825" y="8772525"/>
        <a:ext cx="7620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48</xdr:row>
      <xdr:rowOff>38100</xdr:rowOff>
    </xdr:from>
    <xdr:to>
      <xdr:col>10</xdr:col>
      <xdr:colOff>352425</xdr:colOff>
      <xdr:row>70</xdr:row>
      <xdr:rowOff>28575</xdr:rowOff>
    </xdr:to>
    <xdr:graphicFrame macro="">
      <xdr:nvGraphicFramePr>
        <xdr:cNvPr id="6179" name="Chart 1"/>
        <xdr:cNvGraphicFramePr/>
      </xdr:nvGraphicFramePr>
      <xdr:xfrm>
        <a:off x="676275" y="8924925"/>
        <a:ext cx="7620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0.0885</cdr:y>
    </cdr:from>
    <cdr:to>
      <cdr:x>0.169</cdr:x>
      <cdr:y>0.20175</cdr:y>
    </cdr:to>
    <cdr:sp macro="" textlink="">
      <cdr:nvSpPr>
        <cdr:cNvPr id="5" name="Rectangle 4"/>
        <cdr:cNvSpPr/>
      </cdr:nvSpPr>
      <cdr:spPr>
        <a:xfrm>
          <a:off x="533400" y="447675"/>
          <a:ext cx="752475" cy="581025"/>
        </a:xfrm>
        <a:prstGeom prst="rect">
          <a:avLst/>
        </a:prstGeom>
        <a:noFill/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n-US">
              <a:solidFill>
                <a:srgbClr val="00B050"/>
              </a:solidFill>
            </a:rPr>
            <a:t>2086</a:t>
          </a:r>
        </a:p>
        <a:p>
          <a:r>
            <a:rPr lang="en-US">
              <a:solidFill>
                <a:srgbClr val="FF0000"/>
              </a:solidFill>
            </a:rPr>
            <a:t>1660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45"/>
  <sheetViews>
    <sheetView showGridLines="0" workbookViewId="0" topLeftCell="A2">
      <selection activeCell="B7" sqref="B7:F40"/>
    </sheetView>
  </sheetViews>
  <sheetFormatPr defaultColWidth="9.140625" defaultRowHeight="15"/>
  <cols>
    <col min="1" max="1" width="9.140625" style="2" customWidth="1"/>
    <col min="2" max="2" width="16.140625" style="2" customWidth="1"/>
    <col min="3" max="3" width="11.57421875" style="2" customWidth="1"/>
    <col min="4" max="4" width="11.00390625" style="2" customWidth="1"/>
    <col min="5" max="5" width="11.7109375" style="2" customWidth="1"/>
    <col min="6" max="6" width="18.7109375" style="2" customWidth="1"/>
    <col min="7" max="7" width="14.00390625" style="2" customWidth="1"/>
    <col min="8" max="16384" width="9.140625" style="2" customWidth="1"/>
  </cols>
  <sheetData>
    <row r="4" ht="15">
      <c r="B4" s="171" t="s">
        <v>79</v>
      </c>
    </row>
    <row r="6" ht="11.25" customHeight="1"/>
    <row r="7" spans="2:6" ht="15" customHeight="1">
      <c r="B7" s="181"/>
      <c r="C7" s="206" t="s">
        <v>77</v>
      </c>
      <c r="D7" s="208" t="s">
        <v>80</v>
      </c>
      <c r="E7" s="210" t="s">
        <v>81</v>
      </c>
      <c r="F7" s="212" t="s">
        <v>82</v>
      </c>
    </row>
    <row r="8" spans="2:6" ht="15" customHeight="1">
      <c r="B8" s="182"/>
      <c r="C8" s="207"/>
      <c r="D8" s="209"/>
      <c r="E8" s="211"/>
      <c r="F8" s="213"/>
    </row>
    <row r="9" spans="2:12" ht="15" customHeight="1">
      <c r="B9" s="182"/>
      <c r="C9" s="202" t="s">
        <v>25</v>
      </c>
      <c r="D9" s="203"/>
      <c r="E9" s="202" t="s">
        <v>26</v>
      </c>
      <c r="F9" s="203"/>
      <c r="H9"/>
      <c r="I9"/>
      <c r="J9"/>
      <c r="K9"/>
      <c r="L9"/>
    </row>
    <row r="10" spans="2:12" ht="15" customHeight="1">
      <c r="B10" s="29" t="s">
        <v>83</v>
      </c>
      <c r="C10" s="190">
        <v>4925.687065085999</v>
      </c>
      <c r="D10" s="198">
        <v>3750.975167483</v>
      </c>
      <c r="E10" s="183">
        <f aca="true" t="shared" si="0" ref="E10">(D10-C10)/C10*100</f>
        <v>-23.848691199437567</v>
      </c>
      <c r="F10" s="194">
        <f>D10/D10*100</f>
        <v>100</v>
      </c>
      <c r="H10"/>
      <c r="I10"/>
      <c r="J10"/>
      <c r="K10"/>
      <c r="L10"/>
    </row>
    <row r="11" spans="2:12" ht="15" customHeight="1">
      <c r="B11" s="184" t="s">
        <v>114</v>
      </c>
      <c r="C11" s="191">
        <v>109.079077089</v>
      </c>
      <c r="D11" s="199">
        <v>60.238990356999984</v>
      </c>
      <c r="E11" s="185">
        <f aca="true" t="shared" si="1" ref="E11:E38">(D11-C11)/C11*100</f>
        <v>-44.77493579465319</v>
      </c>
      <c r="F11" s="195">
        <v>1.6059554560426985</v>
      </c>
      <c r="G11" s="179"/>
      <c r="H11"/>
      <c r="I11"/>
      <c r="J11"/>
      <c r="K11"/>
      <c r="L11"/>
    </row>
    <row r="12" spans="2:12" ht="15" customHeight="1">
      <c r="B12" s="186" t="s">
        <v>115</v>
      </c>
      <c r="C12" s="192">
        <v>110.844602963</v>
      </c>
      <c r="D12" s="200">
        <v>29.240558320999998</v>
      </c>
      <c r="E12" s="187">
        <f t="shared" si="1"/>
        <v>-73.62022368309577</v>
      </c>
      <c r="F12" s="196">
        <v>0.7795455052458041</v>
      </c>
      <c r="G12" s="179"/>
      <c r="H12"/>
      <c r="I12"/>
      <c r="J12"/>
      <c r="K12"/>
      <c r="L12"/>
    </row>
    <row r="13" spans="2:12" ht="15" customHeight="1">
      <c r="B13" s="186" t="s">
        <v>116</v>
      </c>
      <c r="C13" s="192">
        <v>151.657222083</v>
      </c>
      <c r="D13" s="200">
        <v>67.3</v>
      </c>
      <c r="E13" s="187">
        <f t="shared" si="1"/>
        <v>-55.623610220707064</v>
      </c>
      <c r="F13" s="196">
        <v>1.7942000945092904</v>
      </c>
      <c r="G13" s="179"/>
      <c r="H13"/>
      <c r="I13"/>
      <c r="J13"/>
      <c r="K13"/>
      <c r="L13"/>
    </row>
    <row r="14" spans="2:12" ht="15" customHeight="1">
      <c r="B14" s="186" t="s">
        <v>117</v>
      </c>
      <c r="C14" s="192">
        <v>123.077754071</v>
      </c>
      <c r="D14" s="200">
        <v>68.981004875</v>
      </c>
      <c r="E14" s="187">
        <f t="shared" si="1"/>
        <v>-43.95331195659709</v>
      </c>
      <c r="F14" s="196">
        <v>1.8390152372373079</v>
      </c>
      <c r="G14" s="179"/>
      <c r="H14"/>
      <c r="I14"/>
      <c r="J14"/>
      <c r="K14"/>
      <c r="L14"/>
    </row>
    <row r="15" spans="2:12" ht="15" customHeight="1">
      <c r="B15" s="186" t="s">
        <v>118</v>
      </c>
      <c r="C15" s="192">
        <v>761.1862331169999</v>
      </c>
      <c r="D15" s="200">
        <v>723.94968405</v>
      </c>
      <c r="E15" s="187">
        <f t="shared" si="1"/>
        <v>-4.891910474328877</v>
      </c>
      <c r="F15" s="196">
        <v>19.30030596645588</v>
      </c>
      <c r="G15" s="179"/>
      <c r="H15"/>
      <c r="I15"/>
      <c r="J15"/>
      <c r="K15"/>
      <c r="L15"/>
    </row>
    <row r="16" spans="2:12" ht="15" customHeight="1">
      <c r="B16" s="186" t="s">
        <v>119</v>
      </c>
      <c r="C16" s="192">
        <v>20.876371</v>
      </c>
      <c r="D16" s="200">
        <v>10.572097</v>
      </c>
      <c r="E16" s="187">
        <f t="shared" si="1"/>
        <v>-49.3585499127219</v>
      </c>
      <c r="F16" s="196">
        <v>0.2818492932624277</v>
      </c>
      <c r="G16" s="179"/>
      <c r="H16"/>
      <c r="I16"/>
      <c r="J16"/>
      <c r="K16"/>
      <c r="L16"/>
    </row>
    <row r="17" spans="2:12" ht="15" customHeight="1">
      <c r="B17" s="186" t="s">
        <v>120</v>
      </c>
      <c r="C17" s="192">
        <v>105.224294903</v>
      </c>
      <c r="D17" s="200">
        <v>106.877146652</v>
      </c>
      <c r="E17" s="187">
        <f t="shared" si="1"/>
        <v>1.5707890944041565</v>
      </c>
      <c r="F17" s="196">
        <v>2.8493162945602033</v>
      </c>
      <c r="G17" s="179"/>
      <c r="H17"/>
      <c r="I17"/>
      <c r="J17"/>
      <c r="K17"/>
      <c r="L17"/>
    </row>
    <row r="18" spans="2:12" ht="15" customHeight="1">
      <c r="B18" s="186" t="s">
        <v>121</v>
      </c>
      <c r="C18" s="192">
        <v>84.53847075</v>
      </c>
      <c r="D18" s="200">
        <v>62.886833010000004</v>
      </c>
      <c r="E18" s="187">
        <f t="shared" si="1"/>
        <v>-25.611579613296943</v>
      </c>
      <c r="F18" s="196">
        <v>1.6765462367003263</v>
      </c>
      <c r="G18" s="179"/>
      <c r="H18"/>
      <c r="I18"/>
      <c r="J18"/>
      <c r="K18"/>
      <c r="L18"/>
    </row>
    <row r="19" spans="2:12" ht="15" customHeight="1">
      <c r="B19" s="186" t="s">
        <v>122</v>
      </c>
      <c r="C19" s="192">
        <v>409.943356087</v>
      </c>
      <c r="D19" s="200">
        <v>458.561602493</v>
      </c>
      <c r="E19" s="187">
        <f t="shared" si="1"/>
        <v>11.85974737341079</v>
      </c>
      <c r="F19" s="196">
        <v>12.225130319929752</v>
      </c>
      <c r="G19" s="179"/>
      <c r="H19"/>
      <c r="I19"/>
      <c r="J19"/>
      <c r="K19"/>
      <c r="L19"/>
    </row>
    <row r="20" spans="2:12" ht="15" customHeight="1">
      <c r="B20" s="186" t="s">
        <v>123</v>
      </c>
      <c r="C20" s="192">
        <v>675.8665205819999</v>
      </c>
      <c r="D20" s="200">
        <v>664.062626385</v>
      </c>
      <c r="E20" s="187">
        <f t="shared" si="1"/>
        <v>-1.7464830462138197</v>
      </c>
      <c r="F20" s="196">
        <v>17.70373294234851</v>
      </c>
      <c r="G20" s="179"/>
      <c r="H20"/>
      <c r="I20"/>
      <c r="J20"/>
      <c r="K20"/>
      <c r="L20"/>
    </row>
    <row r="21" spans="2:12" ht="15" customHeight="1">
      <c r="B21" s="186" t="s">
        <v>124</v>
      </c>
      <c r="C21" s="192">
        <v>39.888494596</v>
      </c>
      <c r="D21" s="200">
        <v>23.569463348</v>
      </c>
      <c r="E21" s="187">
        <f t="shared" si="1"/>
        <v>-40.911624801294124</v>
      </c>
      <c r="F21" s="196">
        <v>0.6283556220878879</v>
      </c>
      <c r="G21" s="179"/>
      <c r="H21"/>
      <c r="I21"/>
      <c r="J21"/>
      <c r="K21"/>
      <c r="L21"/>
    </row>
    <row r="22" spans="2:12" ht="15" customHeight="1">
      <c r="B22" s="186" t="s">
        <v>125</v>
      </c>
      <c r="C22" s="192">
        <v>460.33767912</v>
      </c>
      <c r="D22" s="200">
        <v>377.93718393100005</v>
      </c>
      <c r="E22" s="187">
        <f t="shared" si="1"/>
        <v>-17.900010997691968</v>
      </c>
      <c r="F22" s="196">
        <v>10.075704771583586</v>
      </c>
      <c r="G22" s="179"/>
      <c r="H22"/>
      <c r="I22"/>
      <c r="J22"/>
      <c r="K22"/>
      <c r="L22"/>
    </row>
    <row r="23" spans="2:12" ht="15" customHeight="1">
      <c r="B23" s="186" t="s">
        <v>126</v>
      </c>
      <c r="C23" s="192">
        <v>5.0898454</v>
      </c>
      <c r="D23" s="200">
        <v>4.3085483280000005</v>
      </c>
      <c r="E23" s="187">
        <f t="shared" si="1"/>
        <v>-15.350114013286126</v>
      </c>
      <c r="F23" s="196">
        <v>0.11486475211434541</v>
      </c>
      <c r="G23" s="179"/>
      <c r="H23"/>
      <c r="I23"/>
      <c r="J23"/>
      <c r="K23"/>
      <c r="L23"/>
    </row>
    <row r="24" spans="2:12" ht="15" customHeight="1">
      <c r="B24" s="186" t="s">
        <v>127</v>
      </c>
      <c r="C24" s="192">
        <v>41.567663601</v>
      </c>
      <c r="D24" s="200">
        <v>16.137915529</v>
      </c>
      <c r="E24" s="187">
        <f t="shared" si="1"/>
        <v>-61.17675584583068</v>
      </c>
      <c r="F24" s="196">
        <v>0.43023253443261145</v>
      </c>
      <c r="G24" s="179"/>
      <c r="H24"/>
      <c r="I24"/>
      <c r="J24"/>
      <c r="K24"/>
      <c r="L24"/>
    </row>
    <row r="25" spans="2:12" ht="15" customHeight="1">
      <c r="B25" s="186" t="s">
        <v>128</v>
      </c>
      <c r="C25" s="192">
        <v>60.22065302099999</v>
      </c>
      <c r="D25" s="200">
        <v>24.820524983000002</v>
      </c>
      <c r="E25" s="187">
        <f t="shared" si="1"/>
        <v>-58.784032158627284</v>
      </c>
      <c r="F25" s="196">
        <v>0.6617085924259852</v>
      </c>
      <c r="G25" s="179"/>
      <c r="H25"/>
      <c r="I25"/>
      <c r="J25"/>
      <c r="K25"/>
      <c r="L25"/>
    </row>
    <row r="26" spans="2:12" ht="15" customHeight="1">
      <c r="B26" s="186" t="s">
        <v>129</v>
      </c>
      <c r="C26" s="192">
        <v>6.303101</v>
      </c>
      <c r="D26" s="200">
        <v>5.503013129999999</v>
      </c>
      <c r="E26" s="187">
        <f t="shared" si="1"/>
        <v>-12.693559408297606</v>
      </c>
      <c r="F26" s="196">
        <v>0.146708865942524</v>
      </c>
      <c r="G26" s="179"/>
      <c r="H26"/>
      <c r="I26"/>
      <c r="J26"/>
      <c r="K26"/>
      <c r="L26"/>
    </row>
    <row r="27" spans="2:12" ht="15" customHeight="1">
      <c r="B27" s="186" t="s">
        <v>130</v>
      </c>
      <c r="C27" s="192">
        <v>129.37483000300003</v>
      </c>
      <c r="D27" s="200">
        <v>69.06366395099998</v>
      </c>
      <c r="E27" s="187">
        <f t="shared" si="1"/>
        <v>-46.617387671621685</v>
      </c>
      <c r="F27" s="196">
        <v>1.8412189062116202</v>
      </c>
      <c r="G27" s="179"/>
      <c r="H27"/>
      <c r="I27"/>
      <c r="J27"/>
      <c r="K27"/>
      <c r="L27"/>
    </row>
    <row r="28" spans="2:12" ht="15" customHeight="1">
      <c r="B28" s="186" t="s">
        <v>131</v>
      </c>
      <c r="C28" s="192">
        <v>1.870947501</v>
      </c>
      <c r="D28" s="200">
        <v>1.4468085</v>
      </c>
      <c r="E28" s="187">
        <f t="shared" si="1"/>
        <v>-22.669743580367843</v>
      </c>
      <c r="F28" s="196">
        <v>0.038571529679596504</v>
      </c>
      <c r="G28" s="179"/>
      <c r="H28"/>
      <c r="I28"/>
      <c r="J28"/>
      <c r="K28"/>
      <c r="L28"/>
    </row>
    <row r="29" spans="2:12" ht="15" customHeight="1">
      <c r="B29" s="186" t="s">
        <v>132</v>
      </c>
      <c r="C29" s="192">
        <v>349.57746445099997</v>
      </c>
      <c r="D29" s="200">
        <v>110.99233604700001</v>
      </c>
      <c r="E29" s="187">
        <f t="shared" si="1"/>
        <v>-68.2495734611183</v>
      </c>
      <c r="F29" s="196">
        <v>2.959026148964849</v>
      </c>
      <c r="G29" s="179"/>
      <c r="H29"/>
      <c r="I29"/>
      <c r="J29"/>
      <c r="K29"/>
      <c r="L29"/>
    </row>
    <row r="30" spans="2:12" ht="15" customHeight="1">
      <c r="B30" s="186" t="s">
        <v>133</v>
      </c>
      <c r="C30" s="192">
        <v>63.228600285</v>
      </c>
      <c r="D30" s="200">
        <v>62.782656286000005</v>
      </c>
      <c r="E30" s="187">
        <f t="shared" si="1"/>
        <v>-0.7052884248424314</v>
      </c>
      <c r="F30" s="196">
        <v>1.673768912955208</v>
      </c>
      <c r="G30" s="179"/>
      <c r="H30"/>
      <c r="I30"/>
      <c r="J30"/>
      <c r="K30"/>
      <c r="L30"/>
    </row>
    <row r="31" spans="2:12" ht="15" customHeight="1">
      <c r="B31" s="186" t="s">
        <v>134</v>
      </c>
      <c r="C31" s="192">
        <v>427.629174651</v>
      </c>
      <c r="D31" s="200">
        <v>259.18817985600003</v>
      </c>
      <c r="E31" s="187">
        <f t="shared" si="1"/>
        <v>-39.38950024456805</v>
      </c>
      <c r="F31" s="196">
        <v>6.909887916691326</v>
      </c>
      <c r="G31" s="179"/>
      <c r="H31"/>
      <c r="I31"/>
      <c r="J31"/>
      <c r="K31"/>
      <c r="L31"/>
    </row>
    <row r="32" spans="2:12" ht="15" customHeight="1">
      <c r="B32" s="186" t="s">
        <v>135</v>
      </c>
      <c r="C32" s="192">
        <v>54.244379156</v>
      </c>
      <c r="D32" s="200">
        <v>40.09091763199999</v>
      </c>
      <c r="E32" s="187">
        <f t="shared" si="1"/>
        <v>-26.092033394458134</v>
      </c>
      <c r="F32" s="196">
        <v>1.068813197686457</v>
      </c>
      <c r="G32" s="179"/>
      <c r="H32"/>
      <c r="I32"/>
      <c r="J32"/>
      <c r="K32"/>
      <c r="L32"/>
    </row>
    <row r="33" spans="2:12" ht="15" customHeight="1">
      <c r="B33" s="186" t="s">
        <v>136</v>
      </c>
      <c r="C33" s="192">
        <v>262.591522005</v>
      </c>
      <c r="D33" s="200">
        <v>137.595485</v>
      </c>
      <c r="E33" s="187">
        <f t="shared" si="1"/>
        <v>-47.60094158813701</v>
      </c>
      <c r="F33" s="196">
        <v>3.6682590221552993</v>
      </c>
      <c r="G33" s="179"/>
      <c r="H33"/>
      <c r="I33"/>
      <c r="J33"/>
      <c r="K33"/>
      <c r="L33"/>
    </row>
    <row r="34" spans="2:12" ht="15" customHeight="1">
      <c r="B34" s="186" t="s">
        <v>137</v>
      </c>
      <c r="C34" s="192">
        <v>21.352151082</v>
      </c>
      <c r="D34" s="200">
        <v>17.403153673</v>
      </c>
      <c r="E34" s="187">
        <f t="shared" si="1"/>
        <v>-18.494611591283796</v>
      </c>
      <c r="F34" s="196">
        <v>0.4639634467289198</v>
      </c>
      <c r="G34" s="179"/>
      <c r="H34"/>
      <c r="I34"/>
      <c r="J34"/>
      <c r="K34"/>
      <c r="L34"/>
    </row>
    <row r="35" spans="2:12" ht="15" customHeight="1">
      <c r="B35" s="186" t="s">
        <v>138</v>
      </c>
      <c r="C35" s="192">
        <v>67.96431995</v>
      </c>
      <c r="D35" s="200">
        <v>29.320935038</v>
      </c>
      <c r="E35" s="187">
        <f t="shared" si="1"/>
        <v>-56.85834117141049</v>
      </c>
      <c r="F35" s="196">
        <v>0.7816883271364096</v>
      </c>
      <c r="G35" s="179"/>
      <c r="H35"/>
      <c r="I35"/>
      <c r="J35"/>
      <c r="K35"/>
      <c r="L35"/>
    </row>
    <row r="36" spans="2:12" ht="15" customHeight="1">
      <c r="B36" s="186" t="s">
        <v>139</v>
      </c>
      <c r="C36" s="192">
        <v>31.382087774</v>
      </c>
      <c r="D36" s="200">
        <v>28.831634702</v>
      </c>
      <c r="E36" s="187">
        <f t="shared" si="1"/>
        <v>-8.127098140720406</v>
      </c>
      <c r="F36" s="196">
        <v>0.768643710359372</v>
      </c>
      <c r="G36" s="179"/>
      <c r="H36"/>
      <c r="I36"/>
      <c r="J36"/>
      <c r="K36"/>
      <c r="L36"/>
    </row>
    <row r="37" spans="2:12" ht="15" customHeight="1">
      <c r="B37" s="186" t="s">
        <v>140</v>
      </c>
      <c r="C37" s="192">
        <v>57.06864387399999</v>
      </c>
      <c r="D37" s="200">
        <v>51.712905538</v>
      </c>
      <c r="E37" s="187">
        <f t="shared" si="1"/>
        <v>-9.384730339527165</v>
      </c>
      <c r="F37" s="196">
        <v>1.3786523031742886</v>
      </c>
      <c r="G37" s="179"/>
      <c r="H37"/>
      <c r="I37"/>
      <c r="J37"/>
      <c r="K37"/>
      <c r="L37"/>
    </row>
    <row r="38" spans="2:12" ht="15" customHeight="1">
      <c r="B38" s="188" t="s">
        <v>141</v>
      </c>
      <c r="C38" s="193">
        <v>293.70160496799997</v>
      </c>
      <c r="D38" s="201">
        <v>237.59929886799995</v>
      </c>
      <c r="E38" s="189">
        <f t="shared" si="1"/>
        <v>-19.10180439977936</v>
      </c>
      <c r="F38" s="197">
        <v>6.334334093377513</v>
      </c>
      <c r="G38" s="179"/>
      <c r="H38"/>
      <c r="I38"/>
      <c r="J38"/>
      <c r="K38"/>
      <c r="L38"/>
    </row>
    <row r="39" spans="3:12" ht="15">
      <c r="C39" s="43"/>
      <c r="D39" s="43"/>
      <c r="H39"/>
      <c r="I39"/>
      <c r="J39"/>
      <c r="K39"/>
      <c r="L39"/>
    </row>
    <row r="40" spans="2:12" ht="15" customHeight="1">
      <c r="B40" s="214" t="s">
        <v>142</v>
      </c>
      <c r="C40" s="214"/>
      <c r="D40" s="214"/>
      <c r="E40" s="214"/>
      <c r="F40" s="214"/>
      <c r="G40" s="180"/>
      <c r="H40"/>
      <c r="I40"/>
      <c r="J40"/>
      <c r="K40"/>
      <c r="L40"/>
    </row>
    <row r="41" spans="8:12" ht="15">
      <c r="H41"/>
      <c r="I41"/>
      <c r="J41"/>
      <c r="K41"/>
      <c r="L41"/>
    </row>
    <row r="43" ht="15">
      <c r="B43" s="2" t="s">
        <v>28</v>
      </c>
    </row>
    <row r="44" ht="15">
      <c r="D44" s="2" t="s">
        <v>87</v>
      </c>
    </row>
    <row r="45" spans="2:7" ht="15">
      <c r="B45" s="204" t="s">
        <v>78</v>
      </c>
      <c r="C45" s="205"/>
      <c r="D45" s="205"/>
      <c r="E45" s="205"/>
      <c r="F45" s="205"/>
      <c r="G45" s="205"/>
    </row>
  </sheetData>
  <mergeCells count="8">
    <mergeCell ref="C9:D9"/>
    <mergeCell ref="E9:F9"/>
    <mergeCell ref="B45:G45"/>
    <mergeCell ref="C7:C8"/>
    <mergeCell ref="D7:D8"/>
    <mergeCell ref="E7:E8"/>
    <mergeCell ref="F7:F8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C17"/>
  <sheetViews>
    <sheetView showGridLines="0" tabSelected="1" workbookViewId="0" topLeftCell="A16">
      <selection activeCell="T54" sqref="T54"/>
    </sheetView>
  </sheetViews>
  <sheetFormatPr defaultColWidth="9.140625" defaultRowHeight="15"/>
  <cols>
    <col min="1" max="1" width="9.140625" style="2" customWidth="1"/>
    <col min="2" max="2" width="34.7109375" style="2" customWidth="1"/>
    <col min="3" max="3" width="9.7109375" style="2" customWidth="1"/>
    <col min="4" max="22" width="5.7109375" style="2" customWidth="1"/>
    <col min="23" max="29" width="5.8515625" style="2" bestFit="1" customWidth="1"/>
    <col min="30" max="16384" width="9.140625" style="2" customWidth="1"/>
  </cols>
  <sheetData>
    <row r="4" spans="2:3" ht="15">
      <c r="B4" s="1" t="s">
        <v>89</v>
      </c>
      <c r="C4" s="1"/>
    </row>
    <row r="7" spans="2:29" ht="15">
      <c r="B7" s="215"/>
      <c r="C7" s="216"/>
      <c r="D7" s="15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36</v>
      </c>
      <c r="L7" s="16" t="s">
        <v>37</v>
      </c>
      <c r="M7" s="16" t="s">
        <v>38</v>
      </c>
      <c r="N7" s="16" t="s">
        <v>39</v>
      </c>
      <c r="O7" s="16" t="s">
        <v>40</v>
      </c>
      <c r="P7" s="16" t="s">
        <v>41</v>
      </c>
      <c r="Q7" s="16" t="s">
        <v>42</v>
      </c>
      <c r="R7" s="16" t="s">
        <v>43</v>
      </c>
      <c r="S7" s="16">
        <v>2005</v>
      </c>
      <c r="T7" s="16">
        <v>2006</v>
      </c>
      <c r="U7" s="16">
        <v>2007</v>
      </c>
      <c r="V7" s="16">
        <v>2008</v>
      </c>
      <c r="W7" s="16">
        <v>2009</v>
      </c>
      <c r="X7" s="16">
        <v>2010</v>
      </c>
      <c r="Y7" s="16">
        <v>2011</v>
      </c>
      <c r="Z7" s="16">
        <v>2012</v>
      </c>
      <c r="AA7" s="16">
        <v>2013</v>
      </c>
      <c r="AB7" s="16">
        <v>2014</v>
      </c>
      <c r="AC7" s="16">
        <v>2015</v>
      </c>
    </row>
    <row r="8" spans="2:29" ht="15">
      <c r="B8" s="17" t="s">
        <v>46</v>
      </c>
      <c r="C8" s="217" t="s">
        <v>25</v>
      </c>
      <c r="D8" s="18">
        <v>4925.687065085999</v>
      </c>
      <c r="E8" s="19">
        <v>4698.767756839</v>
      </c>
      <c r="F8" s="19">
        <v>4441.193130791</v>
      </c>
      <c r="G8" s="19">
        <v>4283.247744902</v>
      </c>
      <c r="H8" s="19">
        <v>4181.142095397001</v>
      </c>
      <c r="I8" s="19">
        <v>4110.67800838</v>
      </c>
      <c r="J8" s="19">
        <v>4120.184416763999</v>
      </c>
      <c r="K8" s="19">
        <v>4123.183216245</v>
      </c>
      <c r="L8" s="19">
        <v>4103.497354255001</v>
      </c>
      <c r="M8" s="19">
        <v>4110.444872373</v>
      </c>
      <c r="N8" s="19">
        <v>4030.457514329</v>
      </c>
      <c r="O8" s="19">
        <v>3994.7629809649998</v>
      </c>
      <c r="P8" s="19">
        <v>3929.039712162</v>
      </c>
      <c r="Q8" s="19">
        <v>3914.354039254</v>
      </c>
      <c r="R8" s="19">
        <v>3868.261791606</v>
      </c>
      <c r="S8" s="19">
        <v>3817.512228788001</v>
      </c>
      <c r="T8" s="19">
        <v>3818.924052428</v>
      </c>
      <c r="U8" s="19">
        <v>3842.0838887509994</v>
      </c>
      <c r="V8" s="19">
        <v>3746.4948525949994</v>
      </c>
      <c r="W8" s="19">
        <v>3698.165219084</v>
      </c>
      <c r="X8" s="19">
        <v>3638.7188081960007</v>
      </c>
      <c r="Y8" s="19">
        <v>3661.933649488</v>
      </c>
      <c r="Z8" s="19">
        <v>3625.9731487480003</v>
      </c>
      <c r="AA8" s="19">
        <v>3630.155960865</v>
      </c>
      <c r="AB8" s="19">
        <v>3681.5479804209995</v>
      </c>
      <c r="AC8" s="19">
        <v>3750.975167483</v>
      </c>
    </row>
    <row r="9" spans="2:29" ht="12.75" customHeight="1">
      <c r="B9" s="20" t="s">
        <v>47</v>
      </c>
      <c r="C9" s="218"/>
      <c r="D9" s="10">
        <f>+D10-D8</f>
        <v>274.3383659130004</v>
      </c>
      <c r="E9" s="11">
        <f aca="true" t="shared" si="0" ref="E9:AC9">+E10-E8</f>
        <v>264.58243312800005</v>
      </c>
      <c r="F9" s="11">
        <f t="shared" si="0"/>
        <v>258.34204886800035</v>
      </c>
      <c r="G9" s="11">
        <f t="shared" si="0"/>
        <v>255.63367536199985</v>
      </c>
      <c r="H9" s="11">
        <f t="shared" si="0"/>
        <v>267.76072885599933</v>
      </c>
      <c r="I9" s="11">
        <f t="shared" si="0"/>
        <v>280.27839031299936</v>
      </c>
      <c r="J9" s="11">
        <f t="shared" si="0"/>
        <v>293.4170260490009</v>
      </c>
      <c r="K9" s="11">
        <f t="shared" si="0"/>
        <v>300.62535730499985</v>
      </c>
      <c r="L9" s="21">
        <f t="shared" si="0"/>
        <v>310.51107823799975</v>
      </c>
      <c r="M9" s="21">
        <f t="shared" si="0"/>
        <v>315.62842704600007</v>
      </c>
      <c r="N9" s="21">
        <f t="shared" si="0"/>
        <v>333.235046882</v>
      </c>
      <c r="O9" s="21">
        <f t="shared" si="0"/>
        <v>328.1495094050006</v>
      </c>
      <c r="P9" s="21">
        <f t="shared" si="0"/>
        <v>321.3979771149998</v>
      </c>
      <c r="Q9" s="21">
        <f t="shared" si="0"/>
        <v>324.08635517400035</v>
      </c>
      <c r="R9" s="21">
        <f t="shared" si="0"/>
        <v>322.9891537020003</v>
      </c>
      <c r="S9" s="21">
        <f t="shared" si="0"/>
        <v>320.57090692499924</v>
      </c>
      <c r="T9" s="21">
        <f t="shared" si="0"/>
        <v>309.91176527200014</v>
      </c>
      <c r="U9" s="21">
        <f t="shared" si="0"/>
        <v>303.685698357001</v>
      </c>
      <c r="V9" s="21">
        <f t="shared" si="0"/>
        <v>293.7133212610006</v>
      </c>
      <c r="W9" s="21">
        <f t="shared" si="0"/>
        <v>279.17530610799986</v>
      </c>
      <c r="X9" s="21">
        <f t="shared" si="0"/>
        <v>279.9940285229991</v>
      </c>
      <c r="Y9" s="21">
        <f t="shared" si="0"/>
        <v>275.3783011720002</v>
      </c>
      <c r="Z9" s="21">
        <f t="shared" si="0"/>
        <v>271.6016623509995</v>
      </c>
      <c r="AA9" s="21">
        <f t="shared" si="0"/>
        <v>263.2702836630001</v>
      </c>
      <c r="AB9" s="21">
        <f t="shared" si="0"/>
        <v>255.9067490160005</v>
      </c>
      <c r="AC9" s="21">
        <f t="shared" si="0"/>
        <v>257.5805627190002</v>
      </c>
    </row>
    <row r="10" spans="2:29" ht="12" customHeight="1">
      <c r="B10" s="22" t="s">
        <v>49</v>
      </c>
      <c r="C10" s="219"/>
      <c r="D10" s="13">
        <v>5200.025430999</v>
      </c>
      <c r="E10" s="14">
        <v>4963.350189967</v>
      </c>
      <c r="F10" s="14">
        <v>4699.535179659</v>
      </c>
      <c r="G10" s="14">
        <v>4538.881420264</v>
      </c>
      <c r="H10" s="14">
        <v>4448.902824253</v>
      </c>
      <c r="I10" s="14">
        <v>4390.956398693</v>
      </c>
      <c r="J10" s="14">
        <v>4413.601442813</v>
      </c>
      <c r="K10" s="14">
        <v>4423.80857355</v>
      </c>
      <c r="L10" s="14">
        <v>4414.008432493</v>
      </c>
      <c r="M10" s="14">
        <v>4426.073299419</v>
      </c>
      <c r="N10" s="14">
        <v>4363.692561211</v>
      </c>
      <c r="O10" s="14">
        <v>4322.91249037</v>
      </c>
      <c r="P10" s="14">
        <v>4250.437689277</v>
      </c>
      <c r="Q10" s="14">
        <v>4238.440394428</v>
      </c>
      <c r="R10" s="14">
        <v>4191.250945308</v>
      </c>
      <c r="S10" s="14">
        <v>4138.083135713</v>
      </c>
      <c r="T10" s="14">
        <v>4128.8358177</v>
      </c>
      <c r="U10" s="14">
        <v>4145.769587108</v>
      </c>
      <c r="V10" s="14">
        <v>4040.208173856</v>
      </c>
      <c r="W10" s="14">
        <v>3977.340525192</v>
      </c>
      <c r="X10" s="14">
        <v>3918.712836719</v>
      </c>
      <c r="Y10" s="14">
        <v>3937.31195066</v>
      </c>
      <c r="Z10" s="14">
        <v>3897.574811099</v>
      </c>
      <c r="AA10" s="14">
        <v>3893.426244528</v>
      </c>
      <c r="AB10" s="14">
        <v>3937.454729437</v>
      </c>
      <c r="AC10" s="14">
        <v>4008.555730202</v>
      </c>
    </row>
    <row r="11" spans="2:29" ht="15">
      <c r="B11" s="23" t="s">
        <v>45</v>
      </c>
      <c r="C11" s="24" t="s">
        <v>48</v>
      </c>
      <c r="D11" s="25">
        <f>+D8/D10*100</f>
        <v>94.72428799525512</v>
      </c>
      <c r="E11" s="26">
        <f aca="true" t="shared" si="1" ref="E11:AC11">+E8/E10*100</f>
        <v>94.66927734289571</v>
      </c>
      <c r="F11" s="26">
        <f t="shared" si="1"/>
        <v>94.50281700228179</v>
      </c>
      <c r="G11" s="26">
        <f t="shared" si="1"/>
        <v>94.36791465358152</v>
      </c>
      <c r="H11" s="26">
        <f t="shared" si="1"/>
        <v>93.98142105068438</v>
      </c>
      <c r="I11" s="26">
        <f t="shared" si="1"/>
        <v>93.61691702526525</v>
      </c>
      <c r="J11" s="26">
        <f t="shared" si="1"/>
        <v>93.35198182593504</v>
      </c>
      <c r="K11" s="26">
        <f t="shared" si="1"/>
        <v>93.20437690042824</v>
      </c>
      <c r="L11" s="26">
        <f t="shared" si="1"/>
        <v>92.96532657363716</v>
      </c>
      <c r="M11" s="26">
        <f t="shared" si="1"/>
        <v>92.86888386851993</v>
      </c>
      <c r="N11" s="26">
        <f t="shared" si="1"/>
        <v>92.36346185695719</v>
      </c>
      <c r="O11" s="26">
        <f t="shared" si="1"/>
        <v>92.40906425619283</v>
      </c>
      <c r="P11" s="26">
        <f t="shared" si="1"/>
        <v>92.43847338532166</v>
      </c>
      <c r="Q11" s="26">
        <f t="shared" si="1"/>
        <v>92.35364131579966</v>
      </c>
      <c r="R11" s="26">
        <f t="shared" si="1"/>
        <v>92.29372905806133</v>
      </c>
      <c r="S11" s="26">
        <f t="shared" si="1"/>
        <v>92.25315450628896</v>
      </c>
      <c r="T11" s="26">
        <f t="shared" si="1"/>
        <v>92.4939673323063</v>
      </c>
      <c r="U11" s="26">
        <f t="shared" si="1"/>
        <v>92.67480519657038</v>
      </c>
      <c r="V11" s="26">
        <f t="shared" si="1"/>
        <v>92.73024288298791</v>
      </c>
      <c r="W11" s="26">
        <f t="shared" si="1"/>
        <v>92.98085481140635</v>
      </c>
      <c r="X11" s="26">
        <f t="shared" si="1"/>
        <v>92.85494905624603</v>
      </c>
      <c r="Y11" s="26">
        <f t="shared" si="1"/>
        <v>93.00593134039482</v>
      </c>
      <c r="Z11" s="26">
        <f t="shared" si="1"/>
        <v>93.03152150979712</v>
      </c>
      <c r="AA11" s="26">
        <f t="shared" si="1"/>
        <v>93.2380821639292</v>
      </c>
      <c r="AB11" s="26">
        <f t="shared" si="1"/>
        <v>93.50070625313343</v>
      </c>
      <c r="AC11" s="26">
        <f t="shared" si="1"/>
        <v>93.5742302201691</v>
      </c>
    </row>
    <row r="12" ht="10.5" customHeight="1"/>
    <row r="14" spans="2:7" ht="11.25" customHeight="1">
      <c r="B14" s="204" t="s">
        <v>74</v>
      </c>
      <c r="C14" s="220"/>
      <c r="D14" s="220"/>
      <c r="E14" s="220"/>
      <c r="F14" s="220"/>
      <c r="G14" s="220"/>
    </row>
    <row r="15" ht="15">
      <c r="B15" s="2" t="s">
        <v>28</v>
      </c>
    </row>
    <row r="16" ht="15">
      <c r="C16" s="2" t="s">
        <v>88</v>
      </c>
    </row>
    <row r="17" spans="2:7" ht="15">
      <c r="B17" s="157" t="s">
        <v>78</v>
      </c>
      <c r="D17" s="159"/>
      <c r="E17" s="159"/>
      <c r="F17" s="159"/>
      <c r="G17" s="159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mergeCells count="3">
    <mergeCell ref="B7:C7"/>
    <mergeCell ref="C8:C10"/>
    <mergeCell ref="B14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showGridLines="0" workbookViewId="0" topLeftCell="A13">
      <selection activeCell="F15" sqref="F15"/>
    </sheetView>
  </sheetViews>
  <sheetFormatPr defaultColWidth="9.140625" defaultRowHeight="15"/>
  <cols>
    <col min="1" max="1" width="9.140625" style="2" customWidth="1"/>
    <col min="2" max="2" width="32.00390625" style="2" customWidth="1"/>
    <col min="3" max="3" width="10.140625" style="2" customWidth="1"/>
    <col min="4" max="4" width="10.00390625" style="2" customWidth="1"/>
    <col min="5" max="5" width="9.140625" style="2" customWidth="1"/>
    <col min="6" max="6" width="24.421875" style="2" customWidth="1"/>
    <col min="7" max="7" width="13.7109375" style="2" customWidth="1"/>
    <col min="8" max="8" width="16.00390625" style="2" customWidth="1"/>
    <col min="9" max="16384" width="9.140625" style="2" customWidth="1"/>
  </cols>
  <sheetData>
    <row r="4" ht="15">
      <c r="B4" s="1" t="s">
        <v>91</v>
      </c>
    </row>
    <row r="5" ht="11.25" customHeight="1"/>
    <row r="6" ht="11.25" customHeight="1"/>
    <row r="7" spans="2:4" ht="11.25" customHeight="1">
      <c r="B7" s="221"/>
      <c r="C7" s="222" t="s">
        <v>52</v>
      </c>
      <c r="D7" s="221"/>
    </row>
    <row r="8" spans="2:7" ht="11.25" customHeight="1">
      <c r="B8" s="203"/>
      <c r="C8" s="27" t="s">
        <v>50</v>
      </c>
      <c r="D8" s="165" t="s">
        <v>26</v>
      </c>
      <c r="G8" s="28"/>
    </row>
    <row r="9" spans="2:4" ht="11.25" customHeight="1">
      <c r="B9" s="29" t="s">
        <v>90</v>
      </c>
      <c r="C9" s="30">
        <v>4008.555730202</v>
      </c>
      <c r="D9" s="31">
        <v>100</v>
      </c>
    </row>
    <row r="10" spans="2:4" ht="11.25" customHeight="1">
      <c r="B10" s="32" t="s">
        <v>51</v>
      </c>
      <c r="C10" s="33">
        <v>258.02483251700005</v>
      </c>
      <c r="D10" s="34">
        <f>C10/C9*100</f>
        <v>6.436852818907861</v>
      </c>
    </row>
    <row r="11" spans="2:4" ht="11.25" customHeight="1">
      <c r="B11" s="20" t="s">
        <v>44</v>
      </c>
      <c r="C11" s="35">
        <v>3750.975167483</v>
      </c>
      <c r="D11" s="36">
        <f>C11/C9*100</f>
        <v>93.5742302201691</v>
      </c>
    </row>
    <row r="12" spans="2:4" ht="11.25" customHeight="1">
      <c r="B12" s="37" t="s">
        <v>76</v>
      </c>
      <c r="C12" s="35"/>
      <c r="D12" s="38"/>
    </row>
    <row r="13" spans="2:4" ht="11.25" customHeight="1">
      <c r="B13" s="39" t="s">
        <v>65</v>
      </c>
      <c r="C13" s="35">
        <v>2085.7609295409998</v>
      </c>
      <c r="D13" s="38">
        <f>C13/C9*100</f>
        <v>52.032728741328825</v>
      </c>
    </row>
    <row r="14" spans="2:4" ht="11.25" customHeight="1">
      <c r="B14" s="40" t="s">
        <v>66</v>
      </c>
      <c r="C14" s="10">
        <v>1659.056704451</v>
      </c>
      <c r="D14" s="36">
        <f>C14/C9*100</f>
        <v>41.38789170251592</v>
      </c>
    </row>
    <row r="15" spans="2:4" ht="11.25" customHeight="1">
      <c r="B15" s="41" t="s">
        <v>75</v>
      </c>
      <c r="C15" s="13">
        <v>6.157533491</v>
      </c>
      <c r="D15" s="42">
        <f>C15/C9*100</f>
        <v>0.15360977632434483</v>
      </c>
    </row>
    <row r="16" spans="3:4" ht="11.25" customHeight="1">
      <c r="C16" s="43"/>
      <c r="D16" s="44"/>
    </row>
    <row r="18" spans="2:7" ht="11.25" customHeight="1">
      <c r="B18" s="204" t="s">
        <v>74</v>
      </c>
      <c r="C18" s="220"/>
      <c r="D18" s="220"/>
      <c r="E18" s="220"/>
      <c r="F18" s="220"/>
      <c r="G18" s="220"/>
    </row>
    <row r="19" ht="15">
      <c r="B19" s="2" t="s">
        <v>28</v>
      </c>
    </row>
    <row r="20" ht="15">
      <c r="C20" s="2" t="s">
        <v>92</v>
      </c>
    </row>
    <row r="21" spans="2:7" ht="15">
      <c r="B21" s="157" t="s">
        <v>78</v>
      </c>
      <c r="D21" s="159"/>
      <c r="E21" s="159"/>
      <c r="F21" s="159"/>
      <c r="G21" s="159"/>
    </row>
    <row r="22" spans="2:3" ht="15">
      <c r="B22" s="204"/>
      <c r="C22" s="205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mergeCells count="4">
    <mergeCell ref="B7:B8"/>
    <mergeCell ref="C7:D7"/>
    <mergeCell ref="B22:C22"/>
    <mergeCell ref="B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U24"/>
  <sheetViews>
    <sheetView showGridLines="0" workbookViewId="0" topLeftCell="A19">
      <selection activeCell="B15" sqref="B15"/>
    </sheetView>
  </sheetViews>
  <sheetFormatPr defaultColWidth="9.140625" defaultRowHeight="15"/>
  <cols>
    <col min="1" max="1" width="9.140625" style="2" customWidth="1"/>
    <col min="2" max="2" width="8.00390625" style="2" customWidth="1"/>
    <col min="3" max="28" width="6.28125" style="2" customWidth="1"/>
    <col min="29" max="29" width="15.421875" style="2" customWidth="1"/>
    <col min="30" max="41" width="9.140625" style="2" customWidth="1"/>
    <col min="42" max="42" width="11.28125" style="2" customWidth="1"/>
    <col min="43" max="45" width="9.140625" style="2" customWidth="1"/>
    <col min="46" max="46" width="12.00390625" style="2" customWidth="1"/>
    <col min="47" max="47" width="12.421875" style="2" customWidth="1"/>
    <col min="48" max="16384" width="9.140625" style="2" customWidth="1"/>
  </cols>
  <sheetData>
    <row r="3" spans="37:38" ht="15">
      <c r="AK3" s="45"/>
      <c r="AL3" s="45"/>
    </row>
    <row r="4" spans="2:38" ht="15">
      <c r="B4" s="170" t="s">
        <v>94</v>
      </c>
      <c r="AK4" s="45"/>
      <c r="AL4" s="45"/>
    </row>
    <row r="7" spans="2:47" ht="15">
      <c r="B7" s="166"/>
      <c r="C7" s="223" t="s">
        <v>57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P7" s="46"/>
      <c r="AQ7" s="46"/>
      <c r="AT7" s="46"/>
      <c r="AU7" s="46"/>
    </row>
    <row r="8" spans="2:47" ht="23.25" customHeight="1">
      <c r="B8" s="167"/>
      <c r="C8" s="155">
        <v>1990</v>
      </c>
      <c r="D8" s="47">
        <v>1991</v>
      </c>
      <c r="E8" s="47">
        <v>1992</v>
      </c>
      <c r="F8" s="47">
        <v>1993</v>
      </c>
      <c r="G8" s="47">
        <v>1994</v>
      </c>
      <c r="H8" s="47">
        <v>1995</v>
      </c>
      <c r="I8" s="48">
        <v>1996</v>
      </c>
      <c r="J8" s="156">
        <v>1997</v>
      </c>
      <c r="K8" s="47">
        <v>1998</v>
      </c>
      <c r="L8" s="47">
        <v>1999</v>
      </c>
      <c r="M8" s="47">
        <v>2000</v>
      </c>
      <c r="N8" s="47">
        <v>2001</v>
      </c>
      <c r="O8" s="47">
        <v>2002</v>
      </c>
      <c r="P8" s="47">
        <v>2003</v>
      </c>
      <c r="Q8" s="47">
        <v>2004</v>
      </c>
      <c r="R8" s="47">
        <v>2005</v>
      </c>
      <c r="S8" s="47">
        <v>2006</v>
      </c>
      <c r="T8" s="47">
        <v>2007</v>
      </c>
      <c r="U8" s="47">
        <v>2008</v>
      </c>
      <c r="V8" s="47">
        <v>2009</v>
      </c>
      <c r="W8" s="47">
        <v>2010</v>
      </c>
      <c r="X8" s="47">
        <v>2011</v>
      </c>
      <c r="Y8" s="47">
        <v>2012</v>
      </c>
      <c r="Z8" s="47">
        <v>2013</v>
      </c>
      <c r="AA8" s="47">
        <v>2014</v>
      </c>
      <c r="AB8" s="47">
        <v>2015</v>
      </c>
      <c r="AC8" s="49" t="s">
        <v>93</v>
      </c>
      <c r="AP8" s="46"/>
      <c r="AQ8" s="46"/>
      <c r="AT8" s="46"/>
      <c r="AU8" s="46"/>
    </row>
    <row r="9" spans="2:47" ht="15">
      <c r="B9" s="20" t="s">
        <v>56</v>
      </c>
      <c r="C9" s="10">
        <v>100</v>
      </c>
      <c r="D9" s="11">
        <v>95.50340112209084</v>
      </c>
      <c r="E9" s="11">
        <v>91.12655620208962</v>
      </c>
      <c r="F9" s="11">
        <v>88.03121979547014</v>
      </c>
      <c r="G9" s="11">
        <v>86.75322755386806</v>
      </c>
      <c r="H9" s="11">
        <v>86.3175203362358</v>
      </c>
      <c r="I9" s="8">
        <v>86.19435991354524</v>
      </c>
      <c r="J9" s="11">
        <v>84.62951885685254</v>
      </c>
      <c r="K9" s="11">
        <v>83.37249346660545</v>
      </c>
      <c r="L9" s="11">
        <v>82.41976479986445</v>
      </c>
      <c r="M9" s="11">
        <v>81.40668662765187</v>
      </c>
      <c r="N9" s="11">
        <v>80.33891643338032</v>
      </c>
      <c r="O9" s="11">
        <v>78.40653213843613</v>
      </c>
      <c r="P9" s="11">
        <v>77.49929456385229</v>
      </c>
      <c r="Q9" s="11">
        <v>76.43328755007583</v>
      </c>
      <c r="R9" s="11">
        <v>75.82701845040602</v>
      </c>
      <c r="S9" s="11">
        <v>75.36135123136344</v>
      </c>
      <c r="T9" s="11">
        <v>75.71024011491497</v>
      </c>
      <c r="U9" s="11">
        <v>75.45224610265811</v>
      </c>
      <c r="V9" s="11">
        <v>74.72880485749576</v>
      </c>
      <c r="W9" s="11">
        <v>73.81421913727179</v>
      </c>
      <c r="X9" s="11">
        <v>72.641443789886</v>
      </c>
      <c r="Y9" s="11">
        <v>72.5850410264168</v>
      </c>
      <c r="Z9" s="11">
        <v>73.0457705693237</v>
      </c>
      <c r="AA9" s="11">
        <v>73.5794173998308</v>
      </c>
      <c r="AB9" s="11">
        <v>74.0957399809092</v>
      </c>
      <c r="AC9" s="8">
        <f>(W9-C9)/C9*100</f>
        <v>-26.18578086272821</v>
      </c>
      <c r="AP9" s="46"/>
      <c r="AQ9" s="46"/>
      <c r="AT9" s="46"/>
      <c r="AU9" s="46"/>
    </row>
    <row r="10" spans="2:47" ht="15">
      <c r="B10" s="20" t="s">
        <v>55</v>
      </c>
      <c r="C10" s="10">
        <v>100</v>
      </c>
      <c r="D10" s="11">
        <v>98.41283594105957</v>
      </c>
      <c r="E10" s="11">
        <v>96.44621798660225</v>
      </c>
      <c r="F10" s="11">
        <v>93.58705954719059</v>
      </c>
      <c r="G10" s="11">
        <v>90.76066691287821</v>
      </c>
      <c r="H10" s="11">
        <v>88.57297646577476</v>
      </c>
      <c r="I10" s="11">
        <v>88.99186110565607</v>
      </c>
      <c r="J10" s="11">
        <v>88.8592799691552</v>
      </c>
      <c r="K10" s="11">
        <v>89.12961506341595</v>
      </c>
      <c r="L10" s="11">
        <v>88.7372910992488</v>
      </c>
      <c r="M10" s="11">
        <v>86.30056081249671</v>
      </c>
      <c r="N10" s="11">
        <v>79.33443635441695</v>
      </c>
      <c r="O10" s="11">
        <v>77.40037047927818</v>
      </c>
      <c r="P10" s="11">
        <v>76.906990468657</v>
      </c>
      <c r="Q10" s="11">
        <v>76.7491873284193</v>
      </c>
      <c r="R10" s="11">
        <v>76.40088359970675</v>
      </c>
      <c r="S10" s="11">
        <v>75.5238251410398</v>
      </c>
      <c r="T10" s="11">
        <v>74.7800622229333</v>
      </c>
      <c r="U10" s="11">
        <v>71.93830534139893</v>
      </c>
      <c r="V10" s="11">
        <v>70.52442337540816</v>
      </c>
      <c r="W10" s="11">
        <v>67.94459658247119</v>
      </c>
      <c r="X10" s="11">
        <v>66.958790416323</v>
      </c>
      <c r="Y10" s="11">
        <v>66.4890054942819</v>
      </c>
      <c r="Z10" s="11">
        <v>66.6507032248442</v>
      </c>
      <c r="AA10" s="11">
        <v>66.89956649883108</v>
      </c>
      <c r="AB10" s="11">
        <v>67.32652065057454</v>
      </c>
      <c r="AC10" s="8">
        <f>(W10-C10)/C10*100</f>
        <v>-32.05540341752881</v>
      </c>
      <c r="AP10" s="46"/>
      <c r="AQ10" s="46"/>
      <c r="AT10" s="46"/>
      <c r="AU10" s="46"/>
    </row>
    <row r="11" spans="2:47" ht="15">
      <c r="B11" s="20" t="s">
        <v>54</v>
      </c>
      <c r="C11" s="10">
        <v>100</v>
      </c>
      <c r="D11" s="11">
        <v>97.30826375675214</v>
      </c>
      <c r="E11" s="11">
        <v>97.05619741165921</v>
      </c>
      <c r="F11" s="11">
        <v>95.4835614229699</v>
      </c>
      <c r="G11" s="11">
        <v>92.75974158755962</v>
      </c>
      <c r="H11" s="11">
        <v>92.68052049420497</v>
      </c>
      <c r="I11" s="11">
        <v>91.79234033711475</v>
      </c>
      <c r="J11" s="11">
        <v>92.88877070514661</v>
      </c>
      <c r="K11" s="11">
        <v>94.9680150592071</v>
      </c>
      <c r="L11" s="11">
        <v>92.98131016997154</v>
      </c>
      <c r="M11" s="11">
        <v>90.04300274993464</v>
      </c>
      <c r="N11" s="11">
        <v>89.8104405733087</v>
      </c>
      <c r="O11" s="11">
        <v>90.78147793931628</v>
      </c>
      <c r="P11" s="11">
        <v>90.44458077647067</v>
      </c>
      <c r="Q11" s="11">
        <v>89.90394185613023</v>
      </c>
      <c r="R11" s="11">
        <v>90.97533285633801</v>
      </c>
      <c r="S11" s="11">
        <v>91.59611007021738</v>
      </c>
      <c r="T11" s="11">
        <v>92.01356133642213</v>
      </c>
      <c r="U11" s="11">
        <v>87.78120919774508</v>
      </c>
      <c r="V11" s="11">
        <v>86.3410603551523</v>
      </c>
      <c r="W11" s="11">
        <v>86.15337917195602</v>
      </c>
      <c r="X11" s="11">
        <v>85.13680020358159</v>
      </c>
      <c r="Y11" s="11">
        <v>82.86912947716888</v>
      </c>
      <c r="Z11" s="11">
        <v>82.15918378896805</v>
      </c>
      <c r="AA11" s="11">
        <v>83.22909600701315</v>
      </c>
      <c r="AB11" s="11">
        <v>83.85014055743167</v>
      </c>
      <c r="AC11" s="8">
        <f>(W11-C11)/C11*100</f>
        <v>-13.846620828043982</v>
      </c>
      <c r="AP11" s="46"/>
      <c r="AQ11" s="46"/>
      <c r="AT11" s="46"/>
      <c r="AU11" s="46"/>
    </row>
    <row r="12" spans="2:47" ht="15">
      <c r="B12" s="22" t="s">
        <v>53</v>
      </c>
      <c r="C12" s="13">
        <v>100</v>
      </c>
      <c r="D12" s="14">
        <v>98.5176815226898</v>
      </c>
      <c r="E12" s="14">
        <v>94.56205675904782</v>
      </c>
      <c r="F12" s="14">
        <v>93.00086940426921</v>
      </c>
      <c r="G12" s="14">
        <v>94.86104257428283</v>
      </c>
      <c r="H12" s="14">
        <v>95.7637783361457</v>
      </c>
      <c r="I12" s="14">
        <v>97.39098485570527</v>
      </c>
      <c r="J12" s="14">
        <v>99.83251009369276</v>
      </c>
      <c r="K12" s="14">
        <v>100.231000962559</v>
      </c>
      <c r="L12" s="14">
        <v>100.29325751484231</v>
      </c>
      <c r="M12" s="14">
        <v>99.56956169358303</v>
      </c>
      <c r="N12" s="14">
        <v>103.94760227267199</v>
      </c>
      <c r="O12" s="14">
        <v>102.22631936974602</v>
      </c>
      <c r="P12" s="14">
        <v>97.14660325207035</v>
      </c>
      <c r="Q12" s="14">
        <v>96.61767339431783</v>
      </c>
      <c r="R12" s="14">
        <v>95.18169583767511</v>
      </c>
      <c r="S12" s="14">
        <v>93.54666945243484</v>
      </c>
      <c r="T12" s="14">
        <v>95.63530201211586</v>
      </c>
      <c r="U12" s="14">
        <v>96.39990293126685</v>
      </c>
      <c r="V12" s="14">
        <v>95.6743242489322</v>
      </c>
      <c r="W12" s="14">
        <v>97.48847976962011</v>
      </c>
      <c r="X12" s="14">
        <v>97.78003370931914</v>
      </c>
      <c r="Y12" s="14">
        <v>97.67411872771015</v>
      </c>
      <c r="Z12" s="14">
        <v>99.56316875029324</v>
      </c>
      <c r="AA12" s="14">
        <v>101.3760505190356</v>
      </c>
      <c r="AB12" s="14">
        <v>103.67163340617228</v>
      </c>
      <c r="AC12" s="14">
        <f>(W12-C12)/C12*100</f>
        <v>-2.5115202303798867</v>
      </c>
      <c r="AP12" s="46"/>
      <c r="AQ12" s="46"/>
      <c r="AT12" s="46"/>
      <c r="AU12" s="46"/>
    </row>
    <row r="13" spans="42:47" ht="15">
      <c r="AP13" s="46"/>
      <c r="AQ13" s="46"/>
      <c r="AT13" s="46"/>
      <c r="AU13" s="46"/>
    </row>
    <row r="14" spans="2:47" ht="15">
      <c r="B14" s="2" t="s">
        <v>110</v>
      </c>
      <c r="AP14" s="46"/>
      <c r="AQ14" s="46"/>
      <c r="AT14" s="46"/>
      <c r="AU14" s="46"/>
    </row>
    <row r="15" spans="2:3" ht="15">
      <c r="B15" s="50" t="s">
        <v>96</v>
      </c>
      <c r="C15" s="46"/>
    </row>
    <row r="16" spans="2:3" ht="15">
      <c r="B16" s="51" t="s">
        <v>60</v>
      </c>
      <c r="C16" s="46"/>
    </row>
    <row r="17" spans="2:3" ht="15">
      <c r="B17" s="50"/>
      <c r="C17" s="46"/>
    </row>
    <row r="18" ht="15">
      <c r="B18" s="2" t="s">
        <v>95</v>
      </c>
    </row>
    <row r="19" spans="42:47" ht="15">
      <c r="AP19" s="46"/>
      <c r="AQ19" s="46"/>
      <c r="AT19" s="46"/>
      <c r="AU19" s="46"/>
    </row>
    <row r="20" spans="42:47" ht="15">
      <c r="AP20" s="46"/>
      <c r="AQ20" s="46"/>
      <c r="AT20" s="46"/>
      <c r="AU20" s="46"/>
    </row>
    <row r="21" spans="42:47" ht="15">
      <c r="AP21" s="46"/>
      <c r="AQ21" s="46"/>
      <c r="AT21" s="46"/>
      <c r="AU21" s="46"/>
    </row>
    <row r="22" spans="42:47" ht="15">
      <c r="AP22" s="46"/>
      <c r="AQ22" s="46"/>
      <c r="AT22" s="46"/>
      <c r="AU22" s="46"/>
    </row>
    <row r="23" spans="43:47" ht="15">
      <c r="AQ23" s="46"/>
      <c r="AU23" s="46"/>
    </row>
    <row r="24" spans="42:47" ht="15">
      <c r="AP24" s="46"/>
      <c r="AQ24" s="46"/>
      <c r="AT24" s="46"/>
      <c r="AU24" s="46"/>
    </row>
  </sheetData>
  <mergeCells count="1">
    <mergeCell ref="C7:AC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3"/>
  <sheetViews>
    <sheetView showGridLines="0" workbookViewId="0" topLeftCell="A1">
      <selection activeCell="E11" sqref="E11"/>
    </sheetView>
  </sheetViews>
  <sheetFormatPr defaultColWidth="9.140625" defaultRowHeight="15"/>
  <cols>
    <col min="1" max="2" width="9.140625" style="2" customWidth="1"/>
    <col min="3" max="3" width="15.8515625" style="2" customWidth="1"/>
    <col min="4" max="4" width="17.8515625" style="2" customWidth="1"/>
    <col min="5" max="5" width="16.00390625" style="2" customWidth="1"/>
    <col min="6" max="6" width="10.8515625" style="2" customWidth="1"/>
    <col min="7" max="7" width="9.140625" style="2" customWidth="1"/>
    <col min="8" max="8" width="15.8515625" style="2" customWidth="1"/>
    <col min="9" max="12" width="9.140625" style="2" customWidth="1"/>
    <col min="13" max="13" width="10.00390625" style="2" bestFit="1" customWidth="1"/>
    <col min="14" max="16384" width="9.140625" style="2" customWidth="1"/>
  </cols>
  <sheetData>
    <row r="3" spans="7:11" ht="15">
      <c r="G3" s="52"/>
      <c r="H3" s="52"/>
      <c r="I3" s="52"/>
      <c r="K3" s="53"/>
    </row>
    <row r="4" spans="2:11" ht="15">
      <c r="B4" s="171" t="s">
        <v>97</v>
      </c>
      <c r="G4" s="52"/>
      <c r="I4" s="52"/>
      <c r="K4" s="53"/>
    </row>
    <row r="5" spans="2:16" ht="15">
      <c r="B5" s="1"/>
      <c r="G5" s="52"/>
      <c r="H5" s="52"/>
      <c r="I5" s="52"/>
      <c r="K5" s="1"/>
      <c r="P5" s="52"/>
    </row>
    <row r="6" spans="7:11" ht="15">
      <c r="G6" s="52"/>
      <c r="H6" s="52"/>
      <c r="I6" s="52"/>
      <c r="K6" s="53"/>
    </row>
    <row r="7" spans="2:11" ht="24.75" customHeight="1">
      <c r="B7" s="160"/>
      <c r="C7" s="224" t="s">
        <v>59</v>
      </c>
      <c r="D7" s="225"/>
      <c r="E7" s="225"/>
      <c r="G7" s="226" t="s">
        <v>59</v>
      </c>
      <c r="H7" s="226"/>
      <c r="I7" s="54"/>
      <c r="J7" s="54"/>
      <c r="K7" s="53"/>
    </row>
    <row r="8" spans="2:11" ht="15">
      <c r="B8" s="55"/>
      <c r="C8" s="56">
        <v>1990</v>
      </c>
      <c r="D8" s="57" t="s">
        <v>98</v>
      </c>
      <c r="E8" s="58" t="s">
        <v>99</v>
      </c>
      <c r="G8" s="165"/>
      <c r="H8" s="164" t="s">
        <v>99</v>
      </c>
      <c r="I8" s="52"/>
      <c r="K8" s="53"/>
    </row>
    <row r="9" spans="2:9" ht="15">
      <c r="B9" s="165"/>
      <c r="C9" s="227" t="s">
        <v>58</v>
      </c>
      <c r="D9" s="228"/>
      <c r="E9" s="59" t="s">
        <v>26</v>
      </c>
      <c r="G9" s="165"/>
      <c r="H9" s="164" t="s">
        <v>26</v>
      </c>
      <c r="I9" s="52"/>
    </row>
    <row r="10" spans="2:13" ht="15">
      <c r="B10" s="3" t="s">
        <v>83</v>
      </c>
      <c r="C10" s="4">
        <v>20839721916.13545</v>
      </c>
      <c r="D10" s="5">
        <v>16625359562.412014</v>
      </c>
      <c r="E10" s="60">
        <f aca="true" t="shared" si="0" ref="E10">(D10-C10)/C10*100</f>
        <v>-20.222737955348652</v>
      </c>
      <c r="G10" s="61" t="s">
        <v>83</v>
      </c>
      <c r="H10" s="62">
        <v>-0.20222737955348652</v>
      </c>
      <c r="L10" s="63"/>
      <c r="M10" s="64"/>
    </row>
    <row r="11" spans="2:13" ht="15">
      <c r="B11" s="65" t="s">
        <v>24</v>
      </c>
      <c r="C11" s="7">
        <v>284541277.73308396</v>
      </c>
      <c r="D11" s="8">
        <v>263315542.30463392</v>
      </c>
      <c r="E11" s="66">
        <f aca="true" t="shared" si="1" ref="E11:E38">(D11-C11)/C11*100</f>
        <v>-7.459633132160532</v>
      </c>
      <c r="G11" s="67" t="s">
        <v>21</v>
      </c>
      <c r="H11" s="68">
        <v>-0.5354865555658458</v>
      </c>
      <c r="L11" s="63"/>
      <c r="M11" s="64"/>
    </row>
    <row r="12" spans="2:13" ht="15">
      <c r="B12" s="20" t="s">
        <v>0</v>
      </c>
      <c r="C12" s="10">
        <v>386343975.60409886</v>
      </c>
      <c r="D12" s="11">
        <v>243661927.50153124</v>
      </c>
      <c r="E12" s="36">
        <f t="shared" si="1"/>
        <v>-36.93135058712013</v>
      </c>
      <c r="G12" s="69" t="s">
        <v>113</v>
      </c>
      <c r="H12" s="70">
        <v>-0.5026140561985889</v>
      </c>
      <c r="L12" s="63"/>
      <c r="M12" s="64"/>
    </row>
    <row r="13" spans="2:13" ht="15">
      <c r="B13" s="20" t="s">
        <v>1</v>
      </c>
      <c r="C13" s="10">
        <v>532552294.32009673</v>
      </c>
      <c r="D13" s="11">
        <v>365770754.0082284</v>
      </c>
      <c r="E13" s="36">
        <f t="shared" si="1"/>
        <v>-31.31740151918721</v>
      </c>
      <c r="G13" s="69" t="s">
        <v>19</v>
      </c>
      <c r="H13" s="70">
        <v>-0.4918886555526589</v>
      </c>
      <c r="L13" s="63"/>
      <c r="M13" s="64"/>
    </row>
    <row r="14" spans="2:13" ht="15">
      <c r="B14" s="20" t="s">
        <v>10</v>
      </c>
      <c r="C14" s="10">
        <v>26639885</v>
      </c>
      <c r="D14" s="11">
        <v>19637089</v>
      </c>
      <c r="E14" s="36">
        <f t="shared" si="1"/>
        <v>-26.28688524744007</v>
      </c>
      <c r="F14" s="71"/>
      <c r="G14" s="69" t="s">
        <v>5</v>
      </c>
      <c r="H14" s="70">
        <v>-0.4846286688867745</v>
      </c>
      <c r="L14" s="63"/>
      <c r="M14" s="64"/>
    </row>
    <row r="15" spans="2:13" ht="15">
      <c r="B15" s="20" t="s">
        <v>2</v>
      </c>
      <c r="C15" s="10">
        <v>612402960.7099595</v>
      </c>
      <c r="D15" s="11">
        <v>353299189.1294932</v>
      </c>
      <c r="E15" s="36">
        <f t="shared" si="1"/>
        <v>-42.30935971963412</v>
      </c>
      <c r="F15" s="72"/>
      <c r="G15" s="69" t="s">
        <v>11</v>
      </c>
      <c r="H15" s="70">
        <v>-0.4832725483809177</v>
      </c>
      <c r="L15" s="63"/>
      <c r="M15" s="64"/>
    </row>
    <row r="16" spans="2:13" ht="15">
      <c r="B16" s="20" t="s">
        <v>4</v>
      </c>
      <c r="C16" s="10">
        <v>3343333675.13</v>
      </c>
      <c r="D16" s="11">
        <v>3126564550.84</v>
      </c>
      <c r="E16" s="36">
        <f t="shared" si="1"/>
        <v>-6.48362219728401</v>
      </c>
      <c r="F16" s="72"/>
      <c r="G16" s="69" t="s">
        <v>2</v>
      </c>
      <c r="H16" s="70">
        <v>-0.42309359719634115</v>
      </c>
      <c r="L16" s="63"/>
      <c r="M16" s="64"/>
    </row>
    <row r="17" spans="2:13" ht="15">
      <c r="B17" s="20" t="s">
        <v>3</v>
      </c>
      <c r="C17" s="10">
        <v>619155326.818894</v>
      </c>
      <c r="D17" s="11">
        <v>419721602.845218</v>
      </c>
      <c r="E17" s="36">
        <f t="shared" si="1"/>
        <v>-32.210612641956864</v>
      </c>
      <c r="F17" s="72"/>
      <c r="G17" s="69" t="s">
        <v>0</v>
      </c>
      <c r="H17" s="70">
        <v>-0.3693135058712013</v>
      </c>
      <c r="L17" s="63"/>
      <c r="M17" s="64"/>
    </row>
    <row r="18" spans="2:13" ht="15">
      <c r="B18" s="20" t="s">
        <v>5</v>
      </c>
      <c r="C18" s="10">
        <v>94315769.51066819</v>
      </c>
      <c r="D18" s="11">
        <v>48607643.67768123</v>
      </c>
      <c r="E18" s="36">
        <f t="shared" si="1"/>
        <v>-48.46286688867745</v>
      </c>
      <c r="F18" s="73"/>
      <c r="G18" s="69" t="s">
        <v>3</v>
      </c>
      <c r="H18" s="70">
        <v>-0.32210612641956865</v>
      </c>
      <c r="L18" s="63"/>
      <c r="M18" s="64"/>
    </row>
    <row r="19" spans="2:13" ht="15">
      <c r="B19" s="20" t="s">
        <v>7</v>
      </c>
      <c r="C19" s="10">
        <v>1412871049.04</v>
      </c>
      <c r="D19" s="11">
        <v>1509853231.5510304</v>
      </c>
      <c r="E19" s="36">
        <f t="shared" si="1"/>
        <v>6.864192070247789</v>
      </c>
      <c r="F19" s="73"/>
      <c r="G19" s="69" t="s">
        <v>1</v>
      </c>
      <c r="H19" s="70">
        <v>-0.3131740151918721</v>
      </c>
      <c r="L19" s="63"/>
      <c r="M19" s="64"/>
    </row>
    <row r="20" spans="2:13" ht="15">
      <c r="B20" s="20" t="s">
        <v>22</v>
      </c>
      <c r="C20" s="10">
        <v>301295374.00532174</v>
      </c>
      <c r="D20" s="11">
        <v>218000782.58692586</v>
      </c>
      <c r="E20" s="36">
        <f t="shared" si="1"/>
        <v>-27.64549296297017</v>
      </c>
      <c r="F20" s="73"/>
      <c r="G20" s="69" t="s">
        <v>12</v>
      </c>
      <c r="H20" s="70">
        <v>-0.29775214160292174</v>
      </c>
      <c r="L20" s="63"/>
      <c r="M20" s="64"/>
    </row>
    <row r="21" spans="2:13" ht="15">
      <c r="B21" s="20" t="s">
        <v>8</v>
      </c>
      <c r="C21" s="10">
        <v>3250038862.729353</v>
      </c>
      <c r="D21" s="11">
        <v>2856167235.7754703</v>
      </c>
      <c r="E21" s="36">
        <f t="shared" si="1"/>
        <v>-12.11898206728251</v>
      </c>
      <c r="F21" s="73"/>
      <c r="G21" s="74" t="s">
        <v>16</v>
      </c>
      <c r="H21" s="70">
        <v>-0.2924071033054113</v>
      </c>
      <c r="L21" s="63"/>
      <c r="M21" s="64"/>
    </row>
    <row r="22" spans="2:13" ht="15">
      <c r="B22" s="20" t="s">
        <v>84</v>
      </c>
      <c r="C22" s="10">
        <v>2009469117.3862815</v>
      </c>
      <c r="D22" s="11">
        <v>1482080934.124909</v>
      </c>
      <c r="E22" s="36">
        <f t="shared" si="1"/>
        <v>-26.245149960171915</v>
      </c>
      <c r="F22" s="73"/>
      <c r="G22" s="69" t="s">
        <v>22</v>
      </c>
      <c r="H22" s="70">
        <v>-0.2764549296297017</v>
      </c>
      <c r="L22" s="63"/>
      <c r="M22" s="64"/>
    </row>
    <row r="23" spans="2:13" ht="15">
      <c r="B23" s="20" t="s">
        <v>85</v>
      </c>
      <c r="C23" s="10">
        <v>481112021.7795574</v>
      </c>
      <c r="D23" s="11">
        <v>239298357.0270302</v>
      </c>
      <c r="E23" s="36">
        <f t="shared" si="1"/>
        <v>-50.26140561985889</v>
      </c>
      <c r="F23" s="73"/>
      <c r="G23" s="69" t="s">
        <v>13</v>
      </c>
      <c r="H23" s="70">
        <v>-0.27195303453917513</v>
      </c>
      <c r="L23" s="63"/>
      <c r="M23" s="64"/>
    </row>
    <row r="24" spans="2:13" ht="15">
      <c r="B24" s="20" t="s">
        <v>86</v>
      </c>
      <c r="C24" s="10">
        <v>154745680.21830237</v>
      </c>
      <c r="D24" s="11">
        <v>115443464.13902664</v>
      </c>
      <c r="E24" s="36">
        <f t="shared" si="1"/>
        <v>-25.39794068812223</v>
      </c>
      <c r="F24" s="73"/>
      <c r="G24" s="69" t="s">
        <v>10</v>
      </c>
      <c r="H24" s="70">
        <v>-0.26286885247440067</v>
      </c>
      <c r="L24" s="63"/>
      <c r="M24" s="64"/>
    </row>
    <row r="25" spans="2:13" ht="15">
      <c r="B25" s="20" t="s">
        <v>14</v>
      </c>
      <c r="C25" s="10">
        <v>536236819.98168933</v>
      </c>
      <c r="D25" s="11">
        <v>464658034.11622024</v>
      </c>
      <c r="E25" s="36">
        <f t="shared" si="1"/>
        <v>-13.348353413686375</v>
      </c>
      <c r="F25" s="73"/>
      <c r="G25" s="69" t="s">
        <v>112</v>
      </c>
      <c r="H25" s="70">
        <v>-0.26245149960171915</v>
      </c>
      <c r="L25" s="63"/>
      <c r="M25" s="64"/>
    </row>
    <row r="26" spans="2:13" ht="15">
      <c r="B26" s="20" t="s">
        <v>6</v>
      </c>
      <c r="C26" s="10">
        <v>511712675.1846129</v>
      </c>
      <c r="D26" s="11">
        <v>472161156.4795867</v>
      </c>
      <c r="E26" s="36">
        <f t="shared" si="1"/>
        <v>-7.729243503838745</v>
      </c>
      <c r="F26" s="73"/>
      <c r="G26" s="69" t="s">
        <v>86</v>
      </c>
      <c r="H26" s="70">
        <v>-0.2539794068812223</v>
      </c>
      <c r="L26" s="63"/>
      <c r="M26" s="64"/>
    </row>
    <row r="27" spans="2:13" ht="15">
      <c r="B27" s="20" t="s">
        <v>9</v>
      </c>
      <c r="C27" s="10">
        <v>1352976758.833878</v>
      </c>
      <c r="D27" s="11">
        <v>1094491133.8268538</v>
      </c>
      <c r="E27" s="36">
        <f t="shared" si="1"/>
        <v>-19.1049567791402</v>
      </c>
      <c r="F27" s="73"/>
      <c r="G27" s="69" t="s">
        <v>17</v>
      </c>
      <c r="H27" s="70">
        <v>-0.25276616612220826</v>
      </c>
      <c r="L27" s="63"/>
      <c r="M27" s="64"/>
    </row>
    <row r="28" spans="2:13" ht="15">
      <c r="B28" s="20" t="s">
        <v>12</v>
      </c>
      <c r="C28" s="10">
        <v>284880205.2859085</v>
      </c>
      <c r="D28" s="11">
        <v>200056514.06174928</v>
      </c>
      <c r="E28" s="36">
        <f t="shared" si="1"/>
        <v>-29.775214160292172</v>
      </c>
      <c r="F28" s="73"/>
      <c r="G28" s="69" t="s">
        <v>18</v>
      </c>
      <c r="H28" s="70">
        <v>-0.24466408929328273</v>
      </c>
      <c r="L28" s="63"/>
      <c r="M28" s="64"/>
    </row>
    <row r="29" spans="2:13" ht="15">
      <c r="B29" s="20" t="s">
        <v>13</v>
      </c>
      <c r="C29" s="10">
        <v>25563552</v>
      </c>
      <c r="D29" s="11">
        <v>18611466.46</v>
      </c>
      <c r="E29" s="36">
        <f t="shared" si="1"/>
        <v>-27.195303453917514</v>
      </c>
      <c r="F29" s="73"/>
      <c r="G29" s="69" t="s">
        <v>9</v>
      </c>
      <c r="H29" s="70">
        <v>-0.19104956779140198</v>
      </c>
      <c r="L29" s="63"/>
      <c r="M29" s="64"/>
    </row>
    <row r="30" spans="2:13" ht="15">
      <c r="B30" s="20" t="s">
        <v>11</v>
      </c>
      <c r="C30" s="10">
        <v>183380557.39059132</v>
      </c>
      <c r="D30" s="11">
        <v>94757768.09692712</v>
      </c>
      <c r="E30" s="36">
        <f t="shared" si="1"/>
        <v>-48.32725483809177</v>
      </c>
      <c r="F30" s="73"/>
      <c r="G30" s="75" t="s">
        <v>14</v>
      </c>
      <c r="H30" s="70">
        <v>-0.13348353413686376</v>
      </c>
      <c r="L30" s="63"/>
      <c r="M30" s="64"/>
    </row>
    <row r="31" spans="2:13" ht="15">
      <c r="B31" s="20" t="s">
        <v>15</v>
      </c>
      <c r="C31" s="10">
        <v>2354610.9778329707</v>
      </c>
      <c r="D31" s="11">
        <v>2231970.8829727983</v>
      </c>
      <c r="E31" s="36">
        <f t="shared" si="1"/>
        <v>-5.208507732901265</v>
      </c>
      <c r="F31" s="73"/>
      <c r="G31" s="69" t="s">
        <v>8</v>
      </c>
      <c r="H31" s="70">
        <v>-0.12118982067282509</v>
      </c>
      <c r="L31" s="63"/>
      <c r="M31" s="64"/>
    </row>
    <row r="32" spans="2:13" ht="15">
      <c r="B32" s="20" t="s">
        <v>16</v>
      </c>
      <c r="C32" s="10">
        <v>824448950.2907339</v>
      </c>
      <c r="D32" s="11">
        <v>583374220.9130334</v>
      </c>
      <c r="E32" s="36">
        <f t="shared" si="1"/>
        <v>-29.24071033054113</v>
      </c>
      <c r="F32" s="73"/>
      <c r="G32" s="69" t="s">
        <v>23</v>
      </c>
      <c r="H32" s="70">
        <v>-0.11628923811692911</v>
      </c>
      <c r="L32" s="63"/>
      <c r="M32" s="64"/>
    </row>
    <row r="33" spans="2:13" ht="15">
      <c r="B33" s="20" t="s">
        <v>17</v>
      </c>
      <c r="C33" s="10">
        <v>1754623879.4151015</v>
      </c>
      <c r="D33" s="11">
        <v>1311114328.4288704</v>
      </c>
      <c r="E33" s="36">
        <f t="shared" si="1"/>
        <v>-25.276616612220828</v>
      </c>
      <c r="F33" s="73"/>
      <c r="G33" s="69" t="s">
        <v>6</v>
      </c>
      <c r="H33" s="70">
        <v>-0.07729243503838745</v>
      </c>
      <c r="L33" s="63"/>
      <c r="M33" s="64"/>
    </row>
    <row r="34" spans="2:13" ht="15">
      <c r="B34" s="20" t="s">
        <v>18</v>
      </c>
      <c r="C34" s="10">
        <v>218740507.2598014</v>
      </c>
      <c r="D34" s="11">
        <v>165222560.25953138</v>
      </c>
      <c r="E34" s="36">
        <f t="shared" si="1"/>
        <v>-24.466408929328274</v>
      </c>
      <c r="F34" s="73"/>
      <c r="G34" s="69" t="s">
        <v>24</v>
      </c>
      <c r="H34" s="70">
        <v>-0.07459633132160531</v>
      </c>
      <c r="K34" s="172" t="s">
        <v>111</v>
      </c>
      <c r="L34" s="63"/>
      <c r="M34" s="64"/>
    </row>
    <row r="35" spans="2:13" ht="15">
      <c r="B35" s="20" t="s">
        <v>19</v>
      </c>
      <c r="C35" s="10">
        <v>926982635.1</v>
      </c>
      <c r="D35" s="11">
        <v>471010393</v>
      </c>
      <c r="E35" s="36">
        <f t="shared" si="1"/>
        <v>-49.18886555526589</v>
      </c>
      <c r="F35" s="73"/>
      <c r="G35" s="69" t="s">
        <v>4</v>
      </c>
      <c r="H35" s="70">
        <v>-0.0648362219728401</v>
      </c>
      <c r="L35" s="63"/>
      <c r="M35" s="64"/>
    </row>
    <row r="36" spans="2:13" ht="15">
      <c r="B36" s="37" t="s">
        <v>23</v>
      </c>
      <c r="C36" s="35">
        <v>309712207.9087286</v>
      </c>
      <c r="D36" s="21">
        <v>273696011.2155106</v>
      </c>
      <c r="E36" s="38">
        <f t="shared" si="1"/>
        <v>-11.62892381169291</v>
      </c>
      <c r="F36" s="73"/>
      <c r="G36" s="76" t="s">
        <v>20</v>
      </c>
      <c r="H36" s="77">
        <v>-0.052555401646171375</v>
      </c>
      <c r="L36" s="63"/>
      <c r="M36" s="64"/>
    </row>
    <row r="37" spans="2:13" ht="15">
      <c r="B37" s="20" t="s">
        <v>20</v>
      </c>
      <c r="C37" s="10">
        <v>56064987.95</v>
      </c>
      <c r="D37" s="11">
        <v>53118469.989999995</v>
      </c>
      <c r="E37" s="36">
        <f t="shared" si="1"/>
        <v>-5.255540164617138</v>
      </c>
      <c r="F37" s="73"/>
      <c r="G37" s="76" t="s">
        <v>15</v>
      </c>
      <c r="H37" s="77">
        <v>-0.05208507732901265</v>
      </c>
      <c r="L37" s="63"/>
      <c r="M37" s="64"/>
    </row>
    <row r="38" spans="2:8" ht="15">
      <c r="B38" s="78" t="s">
        <v>21</v>
      </c>
      <c r="C38" s="79">
        <v>343226298.5709531</v>
      </c>
      <c r="D38" s="80">
        <v>159433230.16957885</v>
      </c>
      <c r="E38" s="81">
        <f t="shared" si="1"/>
        <v>-53.54865555658458</v>
      </c>
      <c r="G38" s="82" t="s">
        <v>7</v>
      </c>
      <c r="H38" s="83">
        <v>0.06864192070247789</v>
      </c>
    </row>
    <row r="40" spans="2:3" ht="15">
      <c r="B40" s="50" t="s">
        <v>96</v>
      </c>
      <c r="C40" s="46"/>
    </row>
    <row r="41" spans="2:3" ht="15">
      <c r="B41" s="51" t="s">
        <v>60</v>
      </c>
      <c r="C41" s="46"/>
    </row>
    <row r="42" spans="2:3" ht="15">
      <c r="B42" s="50"/>
      <c r="C42" s="46"/>
    </row>
    <row r="43" ht="15">
      <c r="B43" s="2" t="s">
        <v>109</v>
      </c>
    </row>
  </sheetData>
  <mergeCells count="3">
    <mergeCell ref="C7:E7"/>
    <mergeCell ref="G7:H7"/>
    <mergeCell ref="C9:D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5"/>
  <sheetViews>
    <sheetView showGridLines="0" workbookViewId="0" topLeftCell="A1">
      <selection activeCell="L35" sqref="L35"/>
    </sheetView>
  </sheetViews>
  <sheetFormatPr defaultColWidth="9.140625" defaultRowHeight="15"/>
  <cols>
    <col min="1" max="2" width="9.140625" style="2" customWidth="1"/>
    <col min="3" max="3" width="15.28125" style="2" customWidth="1"/>
    <col min="4" max="4" width="14.28125" style="2" customWidth="1"/>
    <col min="5" max="5" width="17.00390625" style="2" customWidth="1"/>
    <col min="6" max="6" width="13.7109375" style="2" customWidth="1"/>
    <col min="7" max="7" width="14.00390625" style="2" customWidth="1"/>
    <col min="8" max="8" width="9.140625" style="2" customWidth="1"/>
    <col min="9" max="9" width="27.8515625" style="2" customWidth="1"/>
    <col min="10" max="16384" width="9.140625" style="2" customWidth="1"/>
  </cols>
  <sheetData>
    <row r="3" spans="2:8" ht="15">
      <c r="B3" s="1" t="s">
        <v>61</v>
      </c>
      <c r="H3" s="1"/>
    </row>
    <row r="4" ht="15">
      <c r="B4" s="171" t="s">
        <v>101</v>
      </c>
    </row>
    <row r="5" ht="11.25" customHeight="1"/>
    <row r="6" ht="11.25" customHeight="1"/>
    <row r="7" spans="2:9" ht="11.25" customHeight="1">
      <c r="B7" s="160"/>
      <c r="C7" s="223" t="s">
        <v>27</v>
      </c>
      <c r="D7" s="221"/>
      <c r="E7" s="221"/>
      <c r="F7" s="221"/>
      <c r="H7" s="221"/>
      <c r="I7" s="162" t="s">
        <v>27</v>
      </c>
    </row>
    <row r="8" spans="2:14" ht="11.25" customHeight="1">
      <c r="B8" s="161"/>
      <c r="C8" s="84">
        <v>1990</v>
      </c>
      <c r="D8" s="85">
        <v>2015</v>
      </c>
      <c r="E8" s="86" t="s">
        <v>99</v>
      </c>
      <c r="F8" s="165" t="s">
        <v>100</v>
      </c>
      <c r="H8" s="203"/>
      <c r="I8" s="84" t="s">
        <v>99</v>
      </c>
      <c r="N8" s="89"/>
    </row>
    <row r="9" spans="2:14" ht="11.25" customHeight="1">
      <c r="B9" s="161"/>
      <c r="C9" s="229" t="s">
        <v>25</v>
      </c>
      <c r="D9" s="203"/>
      <c r="E9" s="230" t="s">
        <v>26</v>
      </c>
      <c r="F9" s="231"/>
      <c r="H9" s="203"/>
      <c r="I9" s="163" t="s">
        <v>26</v>
      </c>
      <c r="N9" s="89"/>
    </row>
    <row r="10" spans="2:14" ht="11.25" customHeight="1">
      <c r="B10" s="3" t="s">
        <v>83</v>
      </c>
      <c r="C10" s="4">
        <v>4925.687065085999</v>
      </c>
      <c r="D10" s="5">
        <v>3750.975167483</v>
      </c>
      <c r="E10" s="87">
        <f aca="true" t="shared" si="0" ref="E10:E38">(D10-C10)/C10*100</f>
        <v>-23.848691199437567</v>
      </c>
      <c r="F10" s="87">
        <f>D10/D10*100</f>
        <v>100</v>
      </c>
      <c r="H10" s="3" t="s">
        <v>83</v>
      </c>
      <c r="I10" s="173">
        <v>-23.848691199437567</v>
      </c>
      <c r="L10" s="88"/>
      <c r="N10" s="89"/>
    </row>
    <row r="11" spans="2:14" ht="11.25" customHeight="1">
      <c r="B11" s="6" t="s">
        <v>24</v>
      </c>
      <c r="C11" s="7">
        <v>63.228600285</v>
      </c>
      <c r="D11" s="8">
        <v>62.782656286000005</v>
      </c>
      <c r="E11" s="90">
        <f t="shared" si="0"/>
        <v>-0.7052884248424314</v>
      </c>
      <c r="F11" s="90">
        <f aca="true" t="shared" si="1" ref="F11:F38">D11/D10*100</f>
        <v>1.673768912955208</v>
      </c>
      <c r="H11" s="6" t="s">
        <v>1</v>
      </c>
      <c r="I11" s="174">
        <v>-73.62022368309577</v>
      </c>
      <c r="L11" s="88"/>
      <c r="N11" s="89"/>
    </row>
    <row r="12" spans="2:12" ht="11.25" customHeight="1">
      <c r="B12" s="9" t="s">
        <v>0</v>
      </c>
      <c r="C12" s="10">
        <v>109.079077089</v>
      </c>
      <c r="D12" s="11">
        <v>60.238990356999984</v>
      </c>
      <c r="E12" s="91">
        <f t="shared" si="0"/>
        <v>-44.77493579465319</v>
      </c>
      <c r="F12" s="91">
        <f t="shared" si="1"/>
        <v>95.94845761636364</v>
      </c>
      <c r="H12" s="9" t="s">
        <v>16</v>
      </c>
      <c r="I12" s="175">
        <v>-68.2495734611183</v>
      </c>
      <c r="L12" s="88"/>
    </row>
    <row r="13" spans="2:14" ht="11.25" customHeight="1">
      <c r="B13" s="9" t="s">
        <v>1</v>
      </c>
      <c r="C13" s="10">
        <v>110.844602963</v>
      </c>
      <c r="D13" s="11">
        <v>29.240558320999998</v>
      </c>
      <c r="E13" s="91">
        <f t="shared" si="0"/>
        <v>-73.62022368309577</v>
      </c>
      <c r="F13" s="91">
        <f t="shared" si="1"/>
        <v>48.5409170168838</v>
      </c>
      <c r="H13" s="9" t="s">
        <v>11</v>
      </c>
      <c r="I13" s="175">
        <v>-61.17675584583068</v>
      </c>
      <c r="L13" s="88"/>
      <c r="N13" s="89"/>
    </row>
    <row r="14" spans="2:14" ht="15">
      <c r="B14" s="9" t="s">
        <v>10</v>
      </c>
      <c r="C14" s="10">
        <v>5.0898454</v>
      </c>
      <c r="D14" s="11">
        <v>4.3085483280000005</v>
      </c>
      <c r="E14" s="91">
        <f t="shared" si="0"/>
        <v>-15.350114013286126</v>
      </c>
      <c r="F14" s="91">
        <f t="shared" si="1"/>
        <v>14.734836047592449</v>
      </c>
      <c r="H14" s="9" t="s">
        <v>12</v>
      </c>
      <c r="I14" s="175">
        <v>-58.784032158627284</v>
      </c>
      <c r="L14" s="88"/>
      <c r="N14" s="89"/>
    </row>
    <row r="15" spans="2:14" ht="15">
      <c r="B15" s="9" t="s">
        <v>2</v>
      </c>
      <c r="C15" s="10">
        <v>151.657222083</v>
      </c>
      <c r="D15" s="11">
        <v>67.3</v>
      </c>
      <c r="E15" s="91">
        <f t="shared" si="0"/>
        <v>-55.623610220707064</v>
      </c>
      <c r="F15" s="91">
        <f t="shared" si="1"/>
        <v>1562.0110273020937</v>
      </c>
      <c r="H15" s="9" t="s">
        <v>21</v>
      </c>
      <c r="I15" s="175">
        <v>-56.85834117141049</v>
      </c>
      <c r="L15" s="88"/>
      <c r="N15" s="89"/>
    </row>
    <row r="16" spans="2:12" ht="15">
      <c r="B16" s="9" t="s">
        <v>4</v>
      </c>
      <c r="C16" s="10">
        <v>761.1862331169999</v>
      </c>
      <c r="D16" s="11">
        <v>723.94968405</v>
      </c>
      <c r="E16" s="91">
        <f t="shared" si="0"/>
        <v>-4.891910474328877</v>
      </c>
      <c r="F16" s="91">
        <f t="shared" si="1"/>
        <v>1075.7053254829125</v>
      </c>
      <c r="H16" s="9" t="s">
        <v>2</v>
      </c>
      <c r="I16" s="175">
        <v>-55.623610220707064</v>
      </c>
      <c r="L16" s="88"/>
    </row>
    <row r="17" spans="2:14" ht="15">
      <c r="B17" s="9" t="s">
        <v>3</v>
      </c>
      <c r="C17" s="10">
        <v>123.077754071</v>
      </c>
      <c r="D17" s="11">
        <v>68.981004875</v>
      </c>
      <c r="E17" s="91">
        <f t="shared" si="0"/>
        <v>-43.95331195659709</v>
      </c>
      <c r="F17" s="91">
        <f t="shared" si="1"/>
        <v>9.52842530286066</v>
      </c>
      <c r="H17" s="9" t="s">
        <v>5</v>
      </c>
      <c r="I17" s="175">
        <v>-49.3585499127219</v>
      </c>
      <c r="L17" s="88"/>
      <c r="N17" s="89"/>
    </row>
    <row r="18" spans="2:14" ht="15">
      <c r="B18" s="9" t="s">
        <v>5</v>
      </c>
      <c r="C18" s="10">
        <v>20.876371</v>
      </c>
      <c r="D18" s="11">
        <v>10.572097</v>
      </c>
      <c r="E18" s="91">
        <f t="shared" si="0"/>
        <v>-49.3585499127219</v>
      </c>
      <c r="F18" s="91">
        <f t="shared" si="1"/>
        <v>15.32609885744289</v>
      </c>
      <c r="H18" s="9" t="s">
        <v>19</v>
      </c>
      <c r="I18" s="175">
        <v>-47.60094158813701</v>
      </c>
      <c r="L18" s="88"/>
      <c r="N18" s="89"/>
    </row>
    <row r="19" spans="2:14" ht="15">
      <c r="B19" s="9" t="s">
        <v>7</v>
      </c>
      <c r="C19" s="10">
        <v>409.943356087</v>
      </c>
      <c r="D19" s="11">
        <v>458.561602493</v>
      </c>
      <c r="E19" s="91">
        <f t="shared" si="0"/>
        <v>11.85974737341079</v>
      </c>
      <c r="F19" s="91">
        <f t="shared" si="1"/>
        <v>4337.470631351566</v>
      </c>
      <c r="H19" s="9" t="s">
        <v>14</v>
      </c>
      <c r="I19" s="175">
        <v>-46.617387671621685</v>
      </c>
      <c r="L19" s="88"/>
      <c r="M19" s="92"/>
      <c r="N19" s="89"/>
    </row>
    <row r="20" spans="2:14" ht="15">
      <c r="B20" s="9" t="s">
        <v>22</v>
      </c>
      <c r="C20" s="10">
        <v>31.382087774</v>
      </c>
      <c r="D20" s="11">
        <v>28.831634702</v>
      </c>
      <c r="E20" s="91">
        <f t="shared" si="0"/>
        <v>-8.127098140720406</v>
      </c>
      <c r="F20" s="91">
        <f t="shared" si="1"/>
        <v>6.287407088874197</v>
      </c>
      <c r="H20" s="9" t="s">
        <v>0</v>
      </c>
      <c r="I20" s="175">
        <v>-44.77493579465319</v>
      </c>
      <c r="L20" s="88"/>
      <c r="N20" s="89"/>
    </row>
    <row r="21" spans="2:14" ht="15">
      <c r="B21" s="9" t="s">
        <v>8</v>
      </c>
      <c r="C21" s="10">
        <v>675.8665205819999</v>
      </c>
      <c r="D21" s="11">
        <v>664.062626385</v>
      </c>
      <c r="E21" s="91">
        <f t="shared" si="0"/>
        <v>-1.7464830462138197</v>
      </c>
      <c r="F21" s="91">
        <f t="shared" si="1"/>
        <v>2303.243063560788</v>
      </c>
      <c r="H21" s="9" t="s">
        <v>3</v>
      </c>
      <c r="I21" s="175">
        <v>-43.95331195659709</v>
      </c>
      <c r="L21" s="88"/>
      <c r="N21" s="89"/>
    </row>
    <row r="22" spans="2:14" ht="15">
      <c r="B22" s="9" t="s">
        <v>84</v>
      </c>
      <c r="C22" s="10">
        <v>293.70160496799997</v>
      </c>
      <c r="D22" s="11">
        <v>237.59929886799995</v>
      </c>
      <c r="E22" s="91">
        <f t="shared" si="0"/>
        <v>-19.10180439977936</v>
      </c>
      <c r="F22" s="91">
        <f t="shared" si="1"/>
        <v>35.77965231403465</v>
      </c>
      <c r="H22" s="9" t="s">
        <v>86</v>
      </c>
      <c r="I22" s="175">
        <v>-40.911624801294124</v>
      </c>
      <c r="L22" s="88"/>
      <c r="N22" s="89"/>
    </row>
    <row r="23" spans="2:14" ht="15">
      <c r="B23" s="9" t="s">
        <v>85</v>
      </c>
      <c r="C23" s="10">
        <v>84.53847075</v>
      </c>
      <c r="D23" s="11">
        <v>62.886833010000004</v>
      </c>
      <c r="E23" s="91">
        <f t="shared" si="0"/>
        <v>-25.611579613296943</v>
      </c>
      <c r="F23" s="91">
        <f t="shared" si="1"/>
        <v>26.46760041364316</v>
      </c>
      <c r="H23" s="9" t="s">
        <v>17</v>
      </c>
      <c r="I23" s="175">
        <v>-39.38950024456805</v>
      </c>
      <c r="L23" s="88"/>
      <c r="N23" s="89"/>
    </row>
    <row r="24" spans="2:14" ht="15">
      <c r="B24" s="9" t="s">
        <v>86</v>
      </c>
      <c r="C24" s="10">
        <v>39.888494596</v>
      </c>
      <c r="D24" s="11">
        <v>23.569463348</v>
      </c>
      <c r="E24" s="91">
        <f t="shared" si="0"/>
        <v>-40.911624801294124</v>
      </c>
      <c r="F24" s="91">
        <f t="shared" si="1"/>
        <v>37.47917047158676</v>
      </c>
      <c r="H24" s="9" t="s">
        <v>18</v>
      </c>
      <c r="I24" s="175">
        <v>-26.092033394458134</v>
      </c>
      <c r="L24" s="88"/>
      <c r="N24" s="89"/>
    </row>
    <row r="25" spans="2:14" ht="15">
      <c r="B25" s="9" t="s">
        <v>14</v>
      </c>
      <c r="C25" s="10">
        <v>129.37483000300003</v>
      </c>
      <c r="D25" s="11">
        <v>69.06366395099998</v>
      </c>
      <c r="E25" s="91">
        <f t="shared" si="0"/>
        <v>-46.617387671621685</v>
      </c>
      <c r="F25" s="91">
        <f t="shared" si="1"/>
        <v>293.02179235599954</v>
      </c>
      <c r="H25" s="9" t="s">
        <v>113</v>
      </c>
      <c r="I25" s="175">
        <v>-25.611579613296943</v>
      </c>
      <c r="L25" s="88"/>
      <c r="N25" s="89"/>
    </row>
    <row r="26" spans="2:14" ht="15">
      <c r="B26" s="9" t="s">
        <v>6</v>
      </c>
      <c r="C26" s="10">
        <v>105.224294903</v>
      </c>
      <c r="D26" s="11">
        <v>106.877146652</v>
      </c>
      <c r="E26" s="91">
        <f aca="true" t="shared" si="2" ref="E26">(D26-C26)/C26*100</f>
        <v>1.5707890944041565</v>
      </c>
      <c r="F26" s="91">
        <f aca="true" t="shared" si="3" ref="F26">D26/D25*100</f>
        <v>154.75163137569464</v>
      </c>
      <c r="H26" s="9" t="s">
        <v>15</v>
      </c>
      <c r="I26" s="175">
        <v>-22.669743580367843</v>
      </c>
      <c r="L26" s="88"/>
      <c r="N26" s="89"/>
    </row>
    <row r="27" spans="2:14" ht="15">
      <c r="B27" s="9" t="s">
        <v>9</v>
      </c>
      <c r="C27" s="10">
        <v>460.33767912</v>
      </c>
      <c r="D27" s="11">
        <v>377.93718393100005</v>
      </c>
      <c r="E27" s="91">
        <f t="shared" si="0"/>
        <v>-17.900010997691968</v>
      </c>
      <c r="F27" s="91">
        <f>D27/D25*100</f>
        <v>547.2301385561341</v>
      </c>
      <c r="H27" s="9" t="s">
        <v>112</v>
      </c>
      <c r="I27" s="175">
        <v>-19.10180439977936</v>
      </c>
      <c r="L27" s="88"/>
      <c r="N27" s="89"/>
    </row>
    <row r="28" spans="2:14" ht="15">
      <c r="B28" s="9" t="s">
        <v>12</v>
      </c>
      <c r="C28" s="10">
        <v>60.22065302099999</v>
      </c>
      <c r="D28" s="11">
        <v>24.820524983000002</v>
      </c>
      <c r="E28" s="91">
        <f t="shared" si="0"/>
        <v>-58.784032158627284</v>
      </c>
      <c r="F28" s="91">
        <f>D28/D27*100</f>
        <v>6.5673678162166444</v>
      </c>
      <c r="H28" s="9" t="s">
        <v>20</v>
      </c>
      <c r="I28" s="175">
        <v>-18.494611591283796</v>
      </c>
      <c r="L28" s="88"/>
      <c r="N28" s="89"/>
    </row>
    <row r="29" spans="2:14" ht="15">
      <c r="B29" s="9" t="s">
        <v>13</v>
      </c>
      <c r="C29" s="10">
        <v>6.303101</v>
      </c>
      <c r="D29" s="11">
        <v>5.503013129999999</v>
      </c>
      <c r="E29" s="91">
        <f t="shared" si="0"/>
        <v>-12.693559408297606</v>
      </c>
      <c r="F29" s="91">
        <f t="shared" si="1"/>
        <v>22.171219721456765</v>
      </c>
      <c r="H29" s="9" t="s">
        <v>9</v>
      </c>
      <c r="I29" s="175">
        <v>-17.900010997691968</v>
      </c>
      <c r="L29" s="88"/>
      <c r="N29" s="89"/>
    </row>
    <row r="30" spans="2:14" ht="15">
      <c r="B30" s="9" t="s">
        <v>11</v>
      </c>
      <c r="C30" s="10">
        <v>41.567663601</v>
      </c>
      <c r="D30" s="11">
        <v>16.137915529</v>
      </c>
      <c r="E30" s="91">
        <f t="shared" si="0"/>
        <v>-61.17675584583068</v>
      </c>
      <c r="F30" s="91">
        <f t="shared" si="1"/>
        <v>293.25598808811134</v>
      </c>
      <c r="H30" s="9" t="s">
        <v>10</v>
      </c>
      <c r="I30" s="175">
        <v>-15.350114013286126</v>
      </c>
      <c r="L30" s="88"/>
      <c r="N30" s="89"/>
    </row>
    <row r="31" spans="2:14" ht="15">
      <c r="B31" s="9" t="s">
        <v>15</v>
      </c>
      <c r="C31" s="10">
        <v>1.870947501</v>
      </c>
      <c r="D31" s="11">
        <v>1.4468085</v>
      </c>
      <c r="E31" s="91">
        <f t="shared" si="0"/>
        <v>-22.669743580367843</v>
      </c>
      <c r="F31" s="91">
        <f t="shared" si="1"/>
        <v>8.965274960078148</v>
      </c>
      <c r="H31" s="9" t="s">
        <v>13</v>
      </c>
      <c r="I31" s="175">
        <v>-12.693559408297606</v>
      </c>
      <c r="L31" s="88"/>
      <c r="N31" s="89"/>
    </row>
    <row r="32" spans="2:14" ht="15">
      <c r="B32" s="9" t="s">
        <v>16</v>
      </c>
      <c r="C32" s="10">
        <v>349.57746445099997</v>
      </c>
      <c r="D32" s="11">
        <v>110.99233604700001</v>
      </c>
      <c r="E32" s="91">
        <f t="shared" si="0"/>
        <v>-68.2495734611183</v>
      </c>
      <c r="F32" s="91">
        <f t="shared" si="1"/>
        <v>7671.529165539187</v>
      </c>
      <c r="H32" s="9" t="s">
        <v>23</v>
      </c>
      <c r="I32" s="175">
        <v>-9.384730339527165</v>
      </c>
      <c r="L32" s="88"/>
      <c r="N32" s="89"/>
    </row>
    <row r="33" spans="2:14" ht="15">
      <c r="B33" s="9" t="s">
        <v>17</v>
      </c>
      <c r="C33" s="10">
        <v>427.629174651</v>
      </c>
      <c r="D33" s="11">
        <v>259.18817985600003</v>
      </c>
      <c r="E33" s="91">
        <f t="shared" si="0"/>
        <v>-39.38950024456805</v>
      </c>
      <c r="F33" s="91">
        <f t="shared" si="1"/>
        <v>233.51898796530065</v>
      </c>
      <c r="H33" s="9" t="s">
        <v>22</v>
      </c>
      <c r="I33" s="175">
        <v>-8.127098140720406</v>
      </c>
      <c r="L33" s="88"/>
      <c r="N33" s="89"/>
    </row>
    <row r="34" spans="2:14" ht="15">
      <c r="B34" s="9" t="s">
        <v>18</v>
      </c>
      <c r="C34" s="10">
        <v>54.244379156</v>
      </c>
      <c r="D34" s="11">
        <v>40.09091763199999</v>
      </c>
      <c r="E34" s="91">
        <f t="shared" si="0"/>
        <v>-26.092033394458134</v>
      </c>
      <c r="F34" s="91">
        <f t="shared" si="1"/>
        <v>15.467880384928717</v>
      </c>
      <c r="H34" s="9" t="s">
        <v>4</v>
      </c>
      <c r="I34" s="175">
        <v>-4.891910474328877</v>
      </c>
      <c r="L34" s="88"/>
      <c r="N34" s="89"/>
    </row>
    <row r="35" spans="2:14" ht="15">
      <c r="B35" s="9" t="s">
        <v>19</v>
      </c>
      <c r="C35" s="10">
        <v>262.591522005</v>
      </c>
      <c r="D35" s="11">
        <v>137.595485</v>
      </c>
      <c r="E35" s="91">
        <f t="shared" si="0"/>
        <v>-47.60094158813701</v>
      </c>
      <c r="F35" s="91">
        <f t="shared" si="1"/>
        <v>343.2086196255415</v>
      </c>
      <c r="H35" s="9" t="s">
        <v>8</v>
      </c>
      <c r="I35" s="175">
        <v>-1.7464830462138197</v>
      </c>
      <c r="L35" s="88"/>
      <c r="N35" s="89"/>
    </row>
    <row r="36" spans="2:14" ht="15">
      <c r="B36" s="9" t="s">
        <v>23</v>
      </c>
      <c r="C36" s="10">
        <v>57.06864387399999</v>
      </c>
      <c r="D36" s="11">
        <v>51.712905538</v>
      </c>
      <c r="E36" s="91">
        <f t="shared" si="0"/>
        <v>-9.384730339527165</v>
      </c>
      <c r="F36" s="91">
        <f t="shared" si="1"/>
        <v>37.58328664490699</v>
      </c>
      <c r="H36" s="9" t="s">
        <v>24</v>
      </c>
      <c r="I36" s="175">
        <v>-0.7052884248424314</v>
      </c>
      <c r="L36" s="88"/>
      <c r="N36" s="89"/>
    </row>
    <row r="37" spans="2:14" ht="15">
      <c r="B37" s="9" t="s">
        <v>20</v>
      </c>
      <c r="C37" s="10">
        <v>21.352151082</v>
      </c>
      <c r="D37" s="11">
        <v>17.403153673</v>
      </c>
      <c r="E37" s="93">
        <f t="shared" si="0"/>
        <v>-18.494611591283796</v>
      </c>
      <c r="F37" s="93">
        <f t="shared" si="1"/>
        <v>33.6534052611136</v>
      </c>
      <c r="H37" s="9" t="s">
        <v>6</v>
      </c>
      <c r="I37" s="176">
        <v>1.5707890944041565</v>
      </c>
      <c r="L37" s="88"/>
      <c r="N37" s="89"/>
    </row>
    <row r="38" spans="2:14" ht="15">
      <c r="B38" s="12" t="s">
        <v>21</v>
      </c>
      <c r="C38" s="13">
        <v>67.96431995</v>
      </c>
      <c r="D38" s="14">
        <v>29.320935038</v>
      </c>
      <c r="E38" s="94">
        <f t="shared" si="0"/>
        <v>-56.85834117141049</v>
      </c>
      <c r="F38" s="94">
        <f t="shared" si="1"/>
        <v>168.48058454767173</v>
      </c>
      <c r="H38" s="12" t="s">
        <v>7</v>
      </c>
      <c r="I38" s="177">
        <v>11.85974737341079</v>
      </c>
      <c r="L38" s="88"/>
      <c r="N38" s="89"/>
    </row>
    <row r="42" spans="2:7" ht="11.25" customHeight="1">
      <c r="B42" s="204" t="s">
        <v>74</v>
      </c>
      <c r="C42" s="220"/>
      <c r="D42" s="220"/>
      <c r="E42" s="220"/>
      <c r="F42" s="220"/>
      <c r="G42" s="220"/>
    </row>
    <row r="43" ht="15">
      <c r="B43" s="2" t="s">
        <v>28</v>
      </c>
    </row>
    <row r="44" spans="3:14" ht="15">
      <c r="C44" s="2" t="s">
        <v>102</v>
      </c>
      <c r="N44" s="95"/>
    </row>
    <row r="45" spans="2:7" ht="11.25" customHeight="1">
      <c r="B45" s="96" t="s">
        <v>78</v>
      </c>
      <c r="D45" s="159"/>
      <c r="E45" s="159"/>
      <c r="F45" s="159"/>
      <c r="G45" s="159"/>
    </row>
  </sheetData>
  <mergeCells count="5">
    <mergeCell ref="H7:H9"/>
    <mergeCell ref="C7:F7"/>
    <mergeCell ref="C9:D9"/>
    <mergeCell ref="E9:F9"/>
    <mergeCell ref="B42:G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5"/>
  <sheetViews>
    <sheetView showGridLines="0" workbookViewId="0" topLeftCell="A25">
      <selection activeCell="B4" sqref="B4"/>
    </sheetView>
  </sheetViews>
  <sheetFormatPr defaultColWidth="9.140625" defaultRowHeight="15"/>
  <cols>
    <col min="1" max="1" width="9.140625" style="2" customWidth="1"/>
    <col min="2" max="2" width="15.28125" style="2" customWidth="1"/>
    <col min="3" max="3" width="12.00390625" style="2" customWidth="1"/>
    <col min="4" max="4" width="14.28125" style="2" customWidth="1"/>
    <col min="5" max="7" width="9.140625" style="2" customWidth="1"/>
    <col min="8" max="8" width="22.7109375" style="2" customWidth="1"/>
    <col min="9" max="16384" width="9.140625" style="2" customWidth="1"/>
  </cols>
  <sheetData>
    <row r="4" ht="15">
      <c r="B4" s="178" t="s">
        <v>104</v>
      </c>
    </row>
    <row r="7" spans="2:8" ht="12" customHeight="1">
      <c r="B7" s="232"/>
      <c r="C7" s="237" t="s">
        <v>63</v>
      </c>
      <c r="D7" s="238"/>
      <c r="E7" s="239"/>
      <c r="G7" s="97"/>
      <c r="H7" s="169" t="s">
        <v>63</v>
      </c>
    </row>
    <row r="8" spans="2:8" ht="12" customHeight="1">
      <c r="B8" s="233"/>
      <c r="C8" s="98" t="s">
        <v>44</v>
      </c>
      <c r="D8" s="99" t="s">
        <v>62</v>
      </c>
      <c r="E8" s="100" t="s">
        <v>64</v>
      </c>
      <c r="G8" s="101"/>
      <c r="H8" s="98" t="s">
        <v>68</v>
      </c>
    </row>
    <row r="9" spans="2:8" ht="11.25" customHeight="1">
      <c r="B9" s="234"/>
      <c r="C9" s="235" t="s">
        <v>25</v>
      </c>
      <c r="D9" s="236"/>
      <c r="E9" s="102" t="s">
        <v>26</v>
      </c>
      <c r="G9" s="103"/>
      <c r="H9" s="168" t="s">
        <v>26</v>
      </c>
    </row>
    <row r="10" spans="2:8" ht="15">
      <c r="B10" s="104" t="s">
        <v>83</v>
      </c>
      <c r="C10" s="105">
        <v>3750.975167483</v>
      </c>
      <c r="D10" s="106">
        <v>4008.555730202</v>
      </c>
      <c r="E10" s="107">
        <f aca="true" t="shared" si="0" ref="E10:E38">C10/D10</f>
        <v>0.935742302201691</v>
      </c>
      <c r="G10" s="104" t="s">
        <v>83</v>
      </c>
      <c r="H10" s="108">
        <v>0.935742302201691</v>
      </c>
    </row>
    <row r="11" spans="2:8" ht="15">
      <c r="B11" s="9" t="s">
        <v>24</v>
      </c>
      <c r="C11" s="109">
        <v>62.782656286000005</v>
      </c>
      <c r="D11" s="110">
        <v>66.867104876</v>
      </c>
      <c r="E11" s="111">
        <f t="shared" si="0"/>
        <v>0.9389169218919483</v>
      </c>
      <c r="G11" s="9" t="s">
        <v>18</v>
      </c>
      <c r="H11" s="112">
        <v>0.7851697607855488</v>
      </c>
    </row>
    <row r="12" spans="2:8" ht="15">
      <c r="B12" s="6" t="s">
        <v>0</v>
      </c>
      <c r="C12" s="113">
        <v>60.23899035699999</v>
      </c>
      <c r="D12" s="114">
        <v>65.50030264</v>
      </c>
      <c r="E12" s="115">
        <f t="shared" si="0"/>
        <v>0.9196749927719111</v>
      </c>
      <c r="G12" s="6" t="s">
        <v>86</v>
      </c>
      <c r="H12" s="112">
        <v>0.7918578694337143</v>
      </c>
    </row>
    <row r="13" spans="2:8" ht="15">
      <c r="B13" s="9" t="s">
        <v>1</v>
      </c>
      <c r="C13" s="113">
        <v>29.240558320999995</v>
      </c>
      <c r="D13" s="114">
        <v>33.615641124</v>
      </c>
      <c r="E13" s="115">
        <f t="shared" si="0"/>
        <v>0.8698497884701536</v>
      </c>
      <c r="G13" s="9" t="s">
        <v>112</v>
      </c>
      <c r="H13" s="112">
        <v>0.8113688122464936</v>
      </c>
    </row>
    <row r="14" spans="2:8" ht="15">
      <c r="B14" s="9" t="s">
        <v>10</v>
      </c>
      <c r="C14" s="113">
        <v>4.3085483280000005</v>
      </c>
      <c r="D14" s="114">
        <v>4.540602431</v>
      </c>
      <c r="E14" s="115">
        <f t="shared" si="0"/>
        <v>0.9488935429766545</v>
      </c>
      <c r="G14" s="9" t="s">
        <v>19</v>
      </c>
      <c r="H14" s="112">
        <v>0.8445201941387818</v>
      </c>
    </row>
    <row r="15" spans="2:8" ht="15">
      <c r="B15" s="9" t="s">
        <v>2</v>
      </c>
      <c r="C15" s="113">
        <v>67.30000000000001</v>
      </c>
      <c r="D15" s="114">
        <v>69.721783138</v>
      </c>
      <c r="E15" s="115">
        <f t="shared" si="0"/>
        <v>0.9652650430180971</v>
      </c>
      <c r="G15" s="9" t="s">
        <v>23</v>
      </c>
      <c r="H15" s="112">
        <v>0.8571587069039223</v>
      </c>
    </row>
    <row r="16" spans="2:8" ht="15">
      <c r="B16" s="9" t="s">
        <v>4</v>
      </c>
      <c r="C16" s="113">
        <v>723.94968405</v>
      </c>
      <c r="D16" s="114">
        <v>759.265138025</v>
      </c>
      <c r="E16" s="115">
        <f t="shared" si="0"/>
        <v>0.953487323194026</v>
      </c>
      <c r="G16" s="9" t="s">
        <v>12</v>
      </c>
      <c r="H16" s="112">
        <v>0.8603095370356448</v>
      </c>
    </row>
    <row r="17" spans="2:8" ht="15">
      <c r="B17" s="9" t="s">
        <v>3</v>
      </c>
      <c r="C17" s="113">
        <v>68.981004875</v>
      </c>
      <c r="D17" s="114">
        <v>72.759126333</v>
      </c>
      <c r="E17" s="115">
        <f t="shared" si="0"/>
        <v>0.9480735730565468</v>
      </c>
      <c r="G17" s="9" t="s">
        <v>11</v>
      </c>
      <c r="H17" s="112">
        <v>0.8603647261137254</v>
      </c>
    </row>
    <row r="18" spans="2:8" ht="15">
      <c r="B18" s="9" t="s">
        <v>5</v>
      </c>
      <c r="C18" s="113">
        <v>10.572097</v>
      </c>
      <c r="D18" s="114">
        <v>11.644697</v>
      </c>
      <c r="E18" s="115">
        <f t="shared" si="0"/>
        <v>0.9078894023605766</v>
      </c>
      <c r="G18" s="9" t="s">
        <v>1</v>
      </c>
      <c r="H18" s="112">
        <v>0.8698497884701536</v>
      </c>
    </row>
    <row r="19" spans="2:8" ht="15">
      <c r="B19" s="9" t="s">
        <v>7</v>
      </c>
      <c r="C19" s="113">
        <v>458.56160249300007</v>
      </c>
      <c r="D19" s="114">
        <v>476.185850986</v>
      </c>
      <c r="E19" s="115">
        <f t="shared" si="0"/>
        <v>0.9629887186767376</v>
      </c>
      <c r="G19" s="9" t="s">
        <v>16</v>
      </c>
      <c r="H19" s="112">
        <v>0.8698702755060179</v>
      </c>
    </row>
    <row r="20" spans="2:8" ht="15">
      <c r="B20" s="9" t="s">
        <v>22</v>
      </c>
      <c r="C20" s="113">
        <v>28.831634702</v>
      </c>
      <c r="D20" s="114">
        <v>31.823667774</v>
      </c>
      <c r="E20" s="115">
        <f t="shared" si="0"/>
        <v>0.9059808852565857</v>
      </c>
      <c r="G20" s="9" t="s">
        <v>20</v>
      </c>
      <c r="H20" s="112">
        <v>0.904368280198556</v>
      </c>
    </row>
    <row r="21" spans="2:8" ht="15">
      <c r="B21" s="9" t="s">
        <v>8</v>
      </c>
      <c r="C21" s="113">
        <v>664.062626385</v>
      </c>
      <c r="D21" s="114">
        <v>678.554428502</v>
      </c>
      <c r="E21" s="115">
        <f t="shared" si="0"/>
        <v>0.978643124989999</v>
      </c>
      <c r="G21" s="9" t="s">
        <v>14</v>
      </c>
      <c r="H21" s="116">
        <v>0.9046304491964617</v>
      </c>
    </row>
    <row r="22" spans="2:8" ht="15">
      <c r="B22" s="9" t="s">
        <v>84</v>
      </c>
      <c r="C22" s="113">
        <v>237.59929886799995</v>
      </c>
      <c r="D22" s="114">
        <v>292.837603913</v>
      </c>
      <c r="E22" s="115">
        <f t="shared" si="0"/>
        <v>0.8113688122464936</v>
      </c>
      <c r="G22" s="9" t="s">
        <v>22</v>
      </c>
      <c r="H22" s="116">
        <v>0.9059808852565857</v>
      </c>
    </row>
    <row r="23" spans="2:8" ht="15">
      <c r="B23" s="9" t="s">
        <v>85</v>
      </c>
      <c r="C23" s="113">
        <v>62.88683301</v>
      </c>
      <c r="D23" s="114">
        <v>64.255246705</v>
      </c>
      <c r="E23" s="115">
        <f t="shared" si="0"/>
        <v>0.9787034714646341</v>
      </c>
      <c r="G23" s="9" t="s">
        <v>5</v>
      </c>
      <c r="H23" s="112">
        <v>0.9078894023605766</v>
      </c>
    </row>
    <row r="24" spans="2:8" ht="15">
      <c r="B24" s="9" t="s">
        <v>86</v>
      </c>
      <c r="C24" s="113">
        <v>23.569463348</v>
      </c>
      <c r="D24" s="114">
        <v>29.764764938</v>
      </c>
      <c r="E24" s="115">
        <f t="shared" si="0"/>
        <v>0.7918578694337143</v>
      </c>
      <c r="G24" s="9" t="s">
        <v>0</v>
      </c>
      <c r="H24" s="112">
        <v>0.9196749927719111</v>
      </c>
    </row>
    <row r="25" spans="2:8" ht="15">
      <c r="B25" s="9" t="s">
        <v>14</v>
      </c>
      <c r="C25" s="113">
        <v>69.06366395099998</v>
      </c>
      <c r="D25" s="114">
        <v>76.344615652</v>
      </c>
      <c r="E25" s="115">
        <f t="shared" si="0"/>
        <v>0.9046304491964617</v>
      </c>
      <c r="G25" s="9" t="s">
        <v>24</v>
      </c>
      <c r="H25" s="112">
        <v>0.9389169218919483</v>
      </c>
    </row>
    <row r="26" spans="2:8" ht="15">
      <c r="B26" s="9" t="s">
        <v>6</v>
      </c>
      <c r="C26" s="113">
        <v>106.87714665200001</v>
      </c>
      <c r="D26" s="114">
        <v>108.12853692</v>
      </c>
      <c r="E26" s="115">
        <f t="shared" si="0"/>
        <v>0.9884268269631185</v>
      </c>
      <c r="G26" s="9" t="s">
        <v>3</v>
      </c>
      <c r="H26" s="112">
        <v>0.9480735730565468</v>
      </c>
    </row>
    <row r="27" spans="2:8" ht="15">
      <c r="B27" s="9" t="s">
        <v>9</v>
      </c>
      <c r="C27" s="113">
        <v>377.93718393100005</v>
      </c>
      <c r="D27" s="114">
        <v>393.316093643</v>
      </c>
      <c r="E27" s="115">
        <f t="shared" si="0"/>
        <v>0.9608993632333823</v>
      </c>
      <c r="G27" s="9" t="s">
        <v>10</v>
      </c>
      <c r="H27" s="112">
        <v>0.9488935429766545</v>
      </c>
    </row>
    <row r="28" spans="2:8" ht="15">
      <c r="B28" s="9" t="s">
        <v>12</v>
      </c>
      <c r="C28" s="113">
        <v>24.820524983</v>
      </c>
      <c r="D28" s="114">
        <v>28.850691425</v>
      </c>
      <c r="E28" s="115">
        <f t="shared" si="0"/>
        <v>0.8603095370356448</v>
      </c>
      <c r="G28" s="9" t="s">
        <v>4</v>
      </c>
      <c r="H28" s="112">
        <v>0.953487323194026</v>
      </c>
    </row>
    <row r="29" spans="2:8" ht="15">
      <c r="B29" s="9" t="s">
        <v>13</v>
      </c>
      <c r="C29" s="113">
        <v>5.503013129999998</v>
      </c>
      <c r="D29" s="114">
        <v>5.750873832</v>
      </c>
      <c r="E29" s="115">
        <f t="shared" si="0"/>
        <v>0.9569003408454532</v>
      </c>
      <c r="G29" s="9" t="s">
        <v>13</v>
      </c>
      <c r="H29" s="112">
        <v>0.9569003408454532</v>
      </c>
    </row>
    <row r="30" spans="2:8" ht="15">
      <c r="B30" s="9" t="s">
        <v>11</v>
      </c>
      <c r="C30" s="113">
        <v>16.137915529</v>
      </c>
      <c r="D30" s="114">
        <v>18.757063184</v>
      </c>
      <c r="E30" s="115">
        <f t="shared" si="0"/>
        <v>0.8603647261137254</v>
      </c>
      <c r="G30" s="9" t="s">
        <v>9</v>
      </c>
      <c r="H30" s="112">
        <v>0.9608993632333823</v>
      </c>
    </row>
    <row r="31" spans="2:8" ht="15">
      <c r="B31" s="9" t="s">
        <v>15</v>
      </c>
      <c r="C31" s="113">
        <v>1.4468085</v>
      </c>
      <c r="D31" s="114">
        <v>1.455468237</v>
      </c>
      <c r="E31" s="115">
        <f t="shared" si="0"/>
        <v>0.9940502054391448</v>
      </c>
      <c r="G31" s="9" t="s">
        <v>7</v>
      </c>
      <c r="H31" s="112">
        <v>0.9629887186767376</v>
      </c>
    </row>
    <row r="32" spans="2:8" ht="15">
      <c r="B32" s="9" t="s">
        <v>16</v>
      </c>
      <c r="C32" s="113">
        <v>110.99233604700001</v>
      </c>
      <c r="D32" s="114">
        <v>127.596423481</v>
      </c>
      <c r="E32" s="115">
        <f t="shared" si="0"/>
        <v>0.8698702755060179</v>
      </c>
      <c r="G32" s="9" t="s">
        <v>2</v>
      </c>
      <c r="H32" s="112">
        <v>0.9652650430180971</v>
      </c>
    </row>
    <row r="33" spans="2:8" ht="15">
      <c r="B33" s="9" t="s">
        <v>103</v>
      </c>
      <c r="C33" s="113">
        <v>259.18817985600003</v>
      </c>
      <c r="D33" s="114">
        <v>267.100737633</v>
      </c>
      <c r="E33" s="115">
        <f t="shared" si="0"/>
        <v>0.9703761290698046</v>
      </c>
      <c r="G33" s="9" t="s">
        <v>21</v>
      </c>
      <c r="H33" s="112">
        <v>0.9658507064223818</v>
      </c>
    </row>
    <row r="34" spans="2:8" ht="15">
      <c r="B34" s="9" t="s">
        <v>18</v>
      </c>
      <c r="C34" s="113">
        <v>40.090917632</v>
      </c>
      <c r="D34" s="114">
        <v>51.060190591</v>
      </c>
      <c r="E34" s="115">
        <f t="shared" si="0"/>
        <v>0.7851697607855488</v>
      </c>
      <c r="G34" s="9" t="s">
        <v>103</v>
      </c>
      <c r="H34" s="112">
        <v>0.9703761290698046</v>
      </c>
    </row>
    <row r="35" spans="2:8" ht="15">
      <c r="B35" s="9" t="s">
        <v>19</v>
      </c>
      <c r="C35" s="113">
        <v>137.595485</v>
      </c>
      <c r="D35" s="114">
        <v>162.927406538</v>
      </c>
      <c r="E35" s="115">
        <f t="shared" si="0"/>
        <v>0.8445201941387818</v>
      </c>
      <c r="G35" s="9" t="s">
        <v>8</v>
      </c>
      <c r="H35" s="112">
        <v>0.978643124989999</v>
      </c>
    </row>
    <row r="36" spans="2:8" ht="15">
      <c r="B36" s="9" t="s">
        <v>23</v>
      </c>
      <c r="C36" s="113">
        <v>51.712905537999994</v>
      </c>
      <c r="D36" s="114">
        <v>60.330607531</v>
      </c>
      <c r="E36" s="115">
        <f t="shared" si="0"/>
        <v>0.8571587069039223</v>
      </c>
      <c r="G36" s="9" t="s">
        <v>113</v>
      </c>
      <c r="H36" s="112">
        <v>0.9787034714646341</v>
      </c>
    </row>
    <row r="37" spans="2:8" ht="15">
      <c r="B37" s="9" t="s">
        <v>20</v>
      </c>
      <c r="C37" s="117">
        <v>17.403153673</v>
      </c>
      <c r="D37" s="118">
        <v>19.243436611</v>
      </c>
      <c r="E37" s="119">
        <f t="shared" si="0"/>
        <v>0.904368280198556</v>
      </c>
      <c r="G37" s="9" t="s">
        <v>6</v>
      </c>
      <c r="H37" s="120">
        <v>0.9884268269631185</v>
      </c>
    </row>
    <row r="38" spans="2:8" ht="15">
      <c r="B38" s="12" t="s">
        <v>21</v>
      </c>
      <c r="C38" s="121">
        <v>29.320935038</v>
      </c>
      <c r="D38" s="122">
        <v>30.357626539</v>
      </c>
      <c r="E38" s="123">
        <f t="shared" si="0"/>
        <v>0.9658507064223818</v>
      </c>
      <c r="G38" s="12" t="s">
        <v>15</v>
      </c>
      <c r="H38" s="124">
        <v>0.9940502054391448</v>
      </c>
    </row>
    <row r="42" spans="2:7" ht="11.25" customHeight="1">
      <c r="B42" s="204" t="s">
        <v>74</v>
      </c>
      <c r="C42" s="220"/>
      <c r="D42" s="220"/>
      <c r="E42" s="220"/>
      <c r="F42" s="220"/>
      <c r="G42" s="220"/>
    </row>
    <row r="43" ht="15">
      <c r="B43" s="2" t="s">
        <v>28</v>
      </c>
    </row>
    <row r="44" ht="15">
      <c r="C44" s="2" t="s">
        <v>105</v>
      </c>
    </row>
    <row r="45" spans="2:7" ht="11.25" customHeight="1">
      <c r="B45" s="96" t="s">
        <v>78</v>
      </c>
      <c r="D45" s="159"/>
      <c r="E45" s="159"/>
      <c r="F45" s="159"/>
      <c r="G45" s="159"/>
    </row>
  </sheetData>
  <mergeCells count="4">
    <mergeCell ref="B7:B9"/>
    <mergeCell ref="B42:G42"/>
    <mergeCell ref="C9:D9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45"/>
  <sheetViews>
    <sheetView showGridLines="0" workbookViewId="0" topLeftCell="A1"/>
  </sheetViews>
  <sheetFormatPr defaultColWidth="9.140625" defaultRowHeight="15"/>
  <cols>
    <col min="1" max="2" width="9.140625" style="2" customWidth="1"/>
    <col min="3" max="3" width="18.140625" style="2" customWidth="1"/>
    <col min="4" max="4" width="15.00390625" style="2" customWidth="1"/>
    <col min="5" max="16384" width="9.140625" style="2" customWidth="1"/>
  </cols>
  <sheetData>
    <row r="4" ht="15">
      <c r="B4" s="171" t="s">
        <v>106</v>
      </c>
    </row>
    <row r="7" spans="2:4" ht="15">
      <c r="B7" s="232"/>
      <c r="C7" s="222" t="s">
        <v>67</v>
      </c>
      <c r="D7" s="221"/>
    </row>
    <row r="8" spans="2:4" ht="9.75" customHeight="1">
      <c r="B8" s="233"/>
      <c r="C8" s="125" t="s">
        <v>65</v>
      </c>
      <c r="D8" s="126" t="s">
        <v>66</v>
      </c>
    </row>
    <row r="9" spans="2:4" ht="12" customHeight="1">
      <c r="B9" s="234"/>
      <c r="C9" s="240" t="s">
        <v>25</v>
      </c>
      <c r="D9" s="241"/>
    </row>
    <row r="10" spans="2:4" ht="15">
      <c r="B10" s="127" t="s">
        <v>83</v>
      </c>
      <c r="C10" s="128">
        <v>2085.7609295409998</v>
      </c>
      <c r="D10" s="129">
        <v>1659.056704451</v>
      </c>
    </row>
    <row r="11" spans="2:4" ht="15">
      <c r="B11" s="130" t="s">
        <v>8</v>
      </c>
      <c r="C11" s="131">
        <v>434.185322494</v>
      </c>
      <c r="D11" s="132">
        <v>228.803986855</v>
      </c>
    </row>
    <row r="12" spans="2:4" ht="15">
      <c r="B12" s="133" t="s">
        <v>4</v>
      </c>
      <c r="C12" s="134">
        <v>266.79340042599995</v>
      </c>
      <c r="D12" s="135">
        <v>454.11081211300007</v>
      </c>
    </row>
    <row r="13" spans="2:4" ht="15">
      <c r="B13" s="133" t="s">
        <v>9</v>
      </c>
      <c r="C13" s="134">
        <v>219.41475564500004</v>
      </c>
      <c r="D13" s="135">
        <v>158.52242828599998</v>
      </c>
    </row>
    <row r="14" spans="2:4" ht="15">
      <c r="B14" s="133" t="s">
        <v>17</v>
      </c>
      <c r="C14" s="134">
        <v>216.58515913600002</v>
      </c>
      <c r="D14" s="135">
        <v>42.60302072</v>
      </c>
    </row>
    <row r="15" spans="2:4" ht="15">
      <c r="B15" s="133" t="s">
        <v>7</v>
      </c>
      <c r="C15" s="134">
        <v>204.19516584800002</v>
      </c>
      <c r="D15" s="135">
        <v>254.36558790299998</v>
      </c>
    </row>
    <row r="16" spans="2:4" ht="15">
      <c r="B16" s="133" t="s">
        <v>19</v>
      </c>
      <c r="C16" s="134">
        <v>134.379317</v>
      </c>
      <c r="D16" s="135">
        <v>3.216168</v>
      </c>
    </row>
    <row r="17" spans="2:4" ht="15">
      <c r="B17" s="133" t="s">
        <v>112</v>
      </c>
      <c r="C17" s="134">
        <v>107.42633721499996</v>
      </c>
      <c r="D17" s="135">
        <v>130.17296165300002</v>
      </c>
    </row>
    <row r="18" spans="2:4" ht="15">
      <c r="B18" s="133" t="s">
        <v>6</v>
      </c>
      <c r="C18" s="134">
        <v>55.499993401999994</v>
      </c>
      <c r="D18" s="135">
        <v>51.37715325</v>
      </c>
    </row>
    <row r="19" spans="2:4" ht="15">
      <c r="B19" s="133" t="s">
        <v>16</v>
      </c>
      <c r="C19" s="134">
        <v>55.221652813</v>
      </c>
      <c r="D19" s="135">
        <v>55.770683234</v>
      </c>
    </row>
    <row r="20" spans="2:4" ht="15">
      <c r="B20" s="133" t="s">
        <v>2</v>
      </c>
      <c r="C20" s="134">
        <v>48.830000000000005</v>
      </c>
      <c r="D20" s="135">
        <v>18.47</v>
      </c>
    </row>
    <row r="21" spans="2:4" ht="15">
      <c r="B21" s="133" t="s">
        <v>113</v>
      </c>
      <c r="C21" s="134">
        <v>47.966833009999995</v>
      </c>
      <c r="D21" s="135">
        <v>14.92</v>
      </c>
    </row>
    <row r="22" spans="2:4" ht="15">
      <c r="B22" s="133" t="s">
        <v>14</v>
      </c>
      <c r="C22" s="134">
        <v>40.721436612999995</v>
      </c>
      <c r="D22" s="135">
        <v>28.342227338</v>
      </c>
    </row>
    <row r="23" spans="2:4" ht="15">
      <c r="B23" s="133" t="s">
        <v>3</v>
      </c>
      <c r="C23" s="134">
        <v>35.731487812</v>
      </c>
      <c r="D23" s="135">
        <v>32.985359376</v>
      </c>
    </row>
    <row r="24" spans="2:4" ht="15">
      <c r="B24" s="133" t="s">
        <v>24</v>
      </c>
      <c r="C24" s="134">
        <v>28.881088302000002</v>
      </c>
      <c r="D24" s="135">
        <v>33.889876436</v>
      </c>
    </row>
    <row r="25" spans="2:4" ht="15">
      <c r="B25" s="133" t="s">
        <v>1</v>
      </c>
      <c r="C25" s="134">
        <v>27.066982770999996</v>
      </c>
      <c r="D25" s="135">
        <v>1.1991358</v>
      </c>
    </row>
    <row r="26" spans="2:4" ht="15">
      <c r="B26" s="133" t="s">
        <v>0</v>
      </c>
      <c r="C26" s="134">
        <v>26.938135659</v>
      </c>
      <c r="D26" s="135">
        <v>33.300854697999995</v>
      </c>
    </row>
    <row r="27" spans="2:4" ht="15">
      <c r="B27" s="133" t="s">
        <v>23</v>
      </c>
      <c r="C27" s="134">
        <v>22.600376659999995</v>
      </c>
      <c r="D27" s="135">
        <v>29.112528878000006</v>
      </c>
    </row>
    <row r="28" spans="2:4" ht="15">
      <c r="B28" s="133" t="s">
        <v>18</v>
      </c>
      <c r="C28" s="134">
        <v>18.242768189</v>
      </c>
      <c r="D28" s="135">
        <v>21.150710338000003</v>
      </c>
    </row>
    <row r="29" spans="2:4" ht="15">
      <c r="B29" s="133" t="s">
        <v>22</v>
      </c>
      <c r="C29" s="134">
        <v>17.988520941</v>
      </c>
      <c r="D29" s="135">
        <v>10.773378611000002</v>
      </c>
    </row>
    <row r="30" spans="2:4" ht="15">
      <c r="B30" s="133" t="s">
        <v>86</v>
      </c>
      <c r="C30" s="134">
        <v>16.699833297999998</v>
      </c>
      <c r="D30" s="135">
        <v>6.86963005</v>
      </c>
    </row>
    <row r="31" spans="2:4" ht="15">
      <c r="B31" s="133" t="s">
        <v>20</v>
      </c>
      <c r="C31" s="134">
        <v>15.018733119999998</v>
      </c>
      <c r="D31" s="135">
        <v>2.384420553</v>
      </c>
    </row>
    <row r="32" spans="2:4" ht="15">
      <c r="B32" s="133" t="s">
        <v>21</v>
      </c>
      <c r="C32" s="134">
        <v>12.589252393999999</v>
      </c>
      <c r="D32" s="135">
        <v>16.731682644</v>
      </c>
    </row>
    <row r="33" spans="2:4" ht="15">
      <c r="B33" s="133" t="s">
        <v>12</v>
      </c>
      <c r="C33" s="134">
        <v>10.931422210000001</v>
      </c>
      <c r="D33" s="135">
        <v>13.883247685</v>
      </c>
    </row>
    <row r="34" spans="2:4" ht="15">
      <c r="B34" s="133" t="s">
        <v>11</v>
      </c>
      <c r="C34" s="134">
        <v>7.363621071</v>
      </c>
      <c r="D34" s="135">
        <v>8.764524023000002</v>
      </c>
    </row>
    <row r="35" spans="2:4" ht="15">
      <c r="B35" s="133" t="s">
        <v>13</v>
      </c>
      <c r="C35" s="134">
        <v>4.584791125999998</v>
      </c>
      <c r="D35" s="135">
        <v>0.918222004</v>
      </c>
    </row>
    <row r="36" spans="2:4" ht="15">
      <c r="B36" s="133" t="s">
        <v>5</v>
      </c>
      <c r="C36" s="134">
        <v>4.522628999999999</v>
      </c>
      <c r="D36" s="135">
        <v>6.049468</v>
      </c>
    </row>
    <row r="37" spans="2:4" ht="15">
      <c r="B37" s="136" t="s">
        <v>10</v>
      </c>
      <c r="C37" s="137">
        <v>3.9671048879999997</v>
      </c>
      <c r="D37" s="138">
        <v>0.336636</v>
      </c>
    </row>
    <row r="38" spans="2:4" ht="15">
      <c r="B38" s="139" t="s">
        <v>15</v>
      </c>
      <c r="C38" s="140">
        <v>1.4148085</v>
      </c>
      <c r="D38" s="141">
        <v>0.032</v>
      </c>
    </row>
    <row r="42" spans="2:7" ht="11.25" customHeight="1">
      <c r="B42" s="204" t="s">
        <v>74</v>
      </c>
      <c r="C42" s="220"/>
      <c r="D42" s="220"/>
      <c r="E42" s="220"/>
      <c r="F42" s="220"/>
      <c r="G42" s="220"/>
    </row>
    <row r="43" ht="15">
      <c r="B43" s="2" t="s">
        <v>28</v>
      </c>
    </row>
    <row r="44" ht="15">
      <c r="C44" s="2" t="s">
        <v>102</v>
      </c>
    </row>
    <row r="45" spans="2:7" ht="11.25" customHeight="1">
      <c r="B45" s="96" t="s">
        <v>78</v>
      </c>
      <c r="D45" s="159"/>
      <c r="E45" s="159"/>
      <c r="F45" s="159"/>
      <c r="G45" s="159"/>
    </row>
  </sheetData>
  <mergeCells count="4">
    <mergeCell ref="C7:D7"/>
    <mergeCell ref="C9:D9"/>
    <mergeCell ref="B7:B9"/>
    <mergeCell ref="B42:G4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5"/>
  <sheetViews>
    <sheetView showGridLines="0" workbookViewId="0" topLeftCell="A1">
      <selection activeCell="G29" sqref="G29"/>
    </sheetView>
  </sheetViews>
  <sheetFormatPr defaultColWidth="9.140625" defaultRowHeight="15"/>
  <cols>
    <col min="1" max="2" width="9.140625" style="2" customWidth="1"/>
    <col min="3" max="3" width="22.7109375" style="2" customWidth="1"/>
    <col min="4" max="4" width="12.28125" style="2" customWidth="1"/>
    <col min="5" max="5" width="21.28125" style="2" customWidth="1"/>
    <col min="6" max="7" width="9.140625" style="2" customWidth="1"/>
    <col min="8" max="8" width="22.28125" style="2" customWidth="1"/>
    <col min="9" max="16384" width="9.140625" style="2" customWidth="1"/>
  </cols>
  <sheetData>
    <row r="4" ht="15">
      <c r="B4" s="171" t="s">
        <v>107</v>
      </c>
    </row>
    <row r="6" spans="3:5" ht="15">
      <c r="C6" s="242"/>
      <c r="D6" s="242"/>
      <c r="E6" s="242"/>
    </row>
    <row r="7" spans="2:8" ht="15">
      <c r="B7" s="97"/>
      <c r="C7" s="162" t="s">
        <v>69</v>
      </c>
      <c r="D7" s="142" t="s">
        <v>70</v>
      </c>
      <c r="E7" s="142" t="s">
        <v>71</v>
      </c>
      <c r="G7" s="97"/>
      <c r="H7" s="142" t="s">
        <v>71</v>
      </c>
    </row>
    <row r="8" spans="2:8" ht="15">
      <c r="B8" s="143"/>
      <c r="C8" s="163" t="s">
        <v>25</v>
      </c>
      <c r="D8" s="164" t="s">
        <v>72</v>
      </c>
      <c r="E8" s="164" t="s">
        <v>73</v>
      </c>
      <c r="G8" s="143"/>
      <c r="H8" s="164" t="s">
        <v>73</v>
      </c>
    </row>
    <row r="9" spans="2:8" ht="15">
      <c r="B9" s="127" t="s">
        <v>83</v>
      </c>
      <c r="C9" s="144">
        <v>3750.975167483</v>
      </c>
      <c r="D9" s="145">
        <v>178.77886999999998</v>
      </c>
      <c r="E9" s="145">
        <f aca="true" t="shared" si="0" ref="E9:E37">+C9/D9</f>
        <v>20.981087795683013</v>
      </c>
      <c r="G9" s="127" t="s">
        <v>83</v>
      </c>
      <c r="H9" s="145">
        <v>20.981087795683013</v>
      </c>
    </row>
    <row r="10" spans="2:8" ht="15">
      <c r="B10" s="130" t="s">
        <v>24</v>
      </c>
      <c r="C10" s="146">
        <v>62.782656286000005</v>
      </c>
      <c r="D10" s="147">
        <v>2.7204</v>
      </c>
      <c r="E10" s="147">
        <f t="shared" si="0"/>
        <v>23.0784650367593</v>
      </c>
      <c r="G10" s="130" t="s">
        <v>15</v>
      </c>
      <c r="H10" s="147">
        <v>123.76462788708298</v>
      </c>
    </row>
    <row r="11" spans="2:8" ht="15">
      <c r="B11" s="133" t="s">
        <v>0</v>
      </c>
      <c r="C11" s="148">
        <v>60.238990356999984</v>
      </c>
      <c r="D11" s="149">
        <v>1.33088</v>
      </c>
      <c r="E11" s="149">
        <f t="shared" si="0"/>
        <v>45.262525815250044</v>
      </c>
      <c r="G11" s="133" t="s">
        <v>16</v>
      </c>
      <c r="H11" s="149">
        <v>60.13400300528241</v>
      </c>
    </row>
    <row r="12" spans="2:8" ht="15">
      <c r="B12" s="133" t="s">
        <v>1</v>
      </c>
      <c r="C12" s="148">
        <v>29.240558320999998</v>
      </c>
      <c r="D12" s="149">
        <v>5.01149</v>
      </c>
      <c r="E12" s="149">
        <f t="shared" si="0"/>
        <v>5.834703515521332</v>
      </c>
      <c r="G12" s="133" t="s">
        <v>0</v>
      </c>
      <c r="H12" s="149">
        <v>45.262525815250044</v>
      </c>
    </row>
    <row r="13" spans="2:8" ht="15">
      <c r="B13" s="133" t="s">
        <v>10</v>
      </c>
      <c r="C13" s="148">
        <v>4.3085483280000005</v>
      </c>
      <c r="D13" s="149">
        <v>0.12647</v>
      </c>
      <c r="E13" s="149">
        <f t="shared" si="0"/>
        <v>34.067749885348306</v>
      </c>
      <c r="G13" s="133" t="s">
        <v>4</v>
      </c>
      <c r="H13" s="149">
        <v>43.270734879592595</v>
      </c>
    </row>
    <row r="14" spans="2:8" ht="15">
      <c r="B14" s="133" t="s">
        <v>2</v>
      </c>
      <c r="C14" s="148">
        <v>67.3</v>
      </c>
      <c r="D14" s="149">
        <v>3.4937199999999997</v>
      </c>
      <c r="E14" s="149">
        <f t="shared" si="0"/>
        <v>19.263134996508022</v>
      </c>
      <c r="G14" s="133" t="s">
        <v>13</v>
      </c>
      <c r="H14" s="149">
        <v>41.88623177043689</v>
      </c>
    </row>
    <row r="15" spans="2:8" ht="15">
      <c r="B15" s="133" t="s">
        <v>4</v>
      </c>
      <c r="C15" s="148">
        <v>723.94968405</v>
      </c>
      <c r="D15" s="149">
        <v>16.730700000000002</v>
      </c>
      <c r="E15" s="149">
        <f t="shared" si="0"/>
        <v>43.270734879592595</v>
      </c>
      <c r="G15" s="133" t="s">
        <v>20</v>
      </c>
      <c r="H15" s="149">
        <v>36.495310307008346</v>
      </c>
    </row>
    <row r="16" spans="2:8" ht="15">
      <c r="B16" s="133" t="s">
        <v>3</v>
      </c>
      <c r="C16" s="148">
        <v>68.981004875</v>
      </c>
      <c r="D16" s="149">
        <v>2.6329499999999997</v>
      </c>
      <c r="E16" s="149">
        <f t="shared" si="0"/>
        <v>26.199132104673467</v>
      </c>
      <c r="G16" s="133" t="s">
        <v>10</v>
      </c>
      <c r="H16" s="149">
        <v>34.067749885348306</v>
      </c>
    </row>
    <row r="17" spans="2:8" ht="15">
      <c r="B17" s="133" t="s">
        <v>5</v>
      </c>
      <c r="C17" s="148">
        <v>10.572097</v>
      </c>
      <c r="D17" s="149">
        <v>0.9936</v>
      </c>
      <c r="E17" s="149">
        <f t="shared" si="0"/>
        <v>10.640194243156198</v>
      </c>
      <c r="G17" s="133" t="s">
        <v>9</v>
      </c>
      <c r="H17" s="149">
        <v>29.85075961729389</v>
      </c>
    </row>
    <row r="18" spans="2:8" ht="15">
      <c r="B18" s="133" t="s">
        <v>7</v>
      </c>
      <c r="C18" s="148">
        <v>458.561602493</v>
      </c>
      <c r="D18" s="149">
        <v>23.89714</v>
      </c>
      <c r="E18" s="149">
        <f t="shared" si="0"/>
        <v>19.1889741823917</v>
      </c>
      <c r="G18" s="133" t="s">
        <v>3</v>
      </c>
      <c r="H18" s="149">
        <v>26.199132104673467</v>
      </c>
    </row>
    <row r="19" spans="2:8" ht="15">
      <c r="B19" s="133" t="s">
        <v>22</v>
      </c>
      <c r="C19" s="148">
        <v>28.831634702</v>
      </c>
      <c r="D19" s="149">
        <v>2.2733000000000003</v>
      </c>
      <c r="E19" s="149">
        <f t="shared" si="0"/>
        <v>12.682723222627896</v>
      </c>
      <c r="G19" s="133" t="s">
        <v>6</v>
      </c>
      <c r="H19" s="149">
        <v>24.130778096579874</v>
      </c>
    </row>
    <row r="20" spans="2:8" ht="15">
      <c r="B20" s="133" t="s">
        <v>8</v>
      </c>
      <c r="C20" s="148">
        <v>664.062626385</v>
      </c>
      <c r="D20" s="149">
        <v>29.11525</v>
      </c>
      <c r="E20" s="149">
        <f t="shared" si="0"/>
        <v>22.808068843132038</v>
      </c>
      <c r="G20" s="133" t="s">
        <v>24</v>
      </c>
      <c r="H20" s="149">
        <v>23.0784650367593</v>
      </c>
    </row>
    <row r="21" spans="2:8" ht="15">
      <c r="B21" s="133" t="s">
        <v>84</v>
      </c>
      <c r="C21" s="148">
        <v>237.59929886799995</v>
      </c>
      <c r="D21" s="149">
        <v>17.147</v>
      </c>
      <c r="E21" s="149">
        <f t="shared" si="0"/>
        <v>13.856610419781884</v>
      </c>
      <c r="G21" s="133" t="s">
        <v>8</v>
      </c>
      <c r="H21" s="149">
        <v>22.808068843132038</v>
      </c>
    </row>
    <row r="22" spans="2:8" ht="15">
      <c r="B22" s="133" t="s">
        <v>85</v>
      </c>
      <c r="C22" s="148">
        <v>62.886833010000004</v>
      </c>
      <c r="D22" s="149">
        <v>5.0919300000000005</v>
      </c>
      <c r="E22" s="149">
        <f t="shared" si="0"/>
        <v>12.350294094773494</v>
      </c>
      <c r="G22" s="133" t="s">
        <v>2</v>
      </c>
      <c r="H22" s="149">
        <v>19.263134996508022</v>
      </c>
    </row>
    <row r="23" spans="2:8" ht="15">
      <c r="B23" s="133" t="s">
        <v>86</v>
      </c>
      <c r="C23" s="148">
        <v>23.569463348</v>
      </c>
      <c r="D23" s="149">
        <v>1.53763</v>
      </c>
      <c r="E23" s="149">
        <f t="shared" si="0"/>
        <v>15.328436195963917</v>
      </c>
      <c r="G23" s="133" t="s">
        <v>7</v>
      </c>
      <c r="H23" s="149">
        <v>19.1889741823917</v>
      </c>
    </row>
    <row r="24" spans="2:8" ht="15">
      <c r="B24" s="133" t="s">
        <v>14</v>
      </c>
      <c r="C24" s="148">
        <v>69.06366395099998</v>
      </c>
      <c r="D24" s="149">
        <v>5.34645</v>
      </c>
      <c r="E24" s="149">
        <f t="shared" si="0"/>
        <v>12.917667602053696</v>
      </c>
      <c r="G24" s="133" t="s">
        <v>17</v>
      </c>
      <c r="H24" s="149">
        <v>18.001429335333583</v>
      </c>
    </row>
    <row r="25" spans="2:8" ht="15">
      <c r="B25" s="133" t="s">
        <v>6</v>
      </c>
      <c r="C25" s="148">
        <v>106.877146652</v>
      </c>
      <c r="D25" s="149">
        <v>4.42908</v>
      </c>
      <c r="E25" s="149">
        <f t="shared" si="0"/>
        <v>24.130778096579874</v>
      </c>
      <c r="G25" s="133" t="s">
        <v>23</v>
      </c>
      <c r="H25" s="149">
        <v>17.07626447999736</v>
      </c>
    </row>
    <row r="26" spans="2:8" ht="15">
      <c r="B26" s="133" t="s">
        <v>9</v>
      </c>
      <c r="C26" s="148">
        <v>377.93718393100005</v>
      </c>
      <c r="D26" s="149">
        <v>12.66089</v>
      </c>
      <c r="E26" s="149">
        <f t="shared" si="0"/>
        <v>29.85075961729389</v>
      </c>
      <c r="G26" s="133" t="s">
        <v>86</v>
      </c>
      <c r="H26" s="149">
        <v>15.328436195963917</v>
      </c>
    </row>
    <row r="27" spans="2:8" ht="15">
      <c r="B27" s="133" t="s">
        <v>12</v>
      </c>
      <c r="C27" s="148">
        <v>24.820524983000002</v>
      </c>
      <c r="D27" s="149">
        <v>3.00596</v>
      </c>
      <c r="E27" s="149">
        <f t="shared" si="0"/>
        <v>8.257104213961597</v>
      </c>
      <c r="G27" s="133" t="s">
        <v>21</v>
      </c>
      <c r="H27" s="149">
        <v>15.258922457794709</v>
      </c>
    </row>
    <row r="28" spans="2:8" ht="15">
      <c r="B28" s="133" t="s">
        <v>13</v>
      </c>
      <c r="C28" s="148">
        <v>5.503013129999999</v>
      </c>
      <c r="D28" s="149">
        <v>0.13138</v>
      </c>
      <c r="E28" s="149">
        <f t="shared" si="0"/>
        <v>41.88623177043689</v>
      </c>
      <c r="G28" s="133" t="s">
        <v>112</v>
      </c>
      <c r="H28" s="149">
        <v>13.856610419781884</v>
      </c>
    </row>
    <row r="29" spans="2:8" ht="15">
      <c r="B29" s="133" t="s">
        <v>11</v>
      </c>
      <c r="C29" s="148">
        <v>16.137915529</v>
      </c>
      <c r="D29" s="149">
        <v>1.8848</v>
      </c>
      <c r="E29" s="149">
        <f t="shared" si="0"/>
        <v>8.562136846880305</v>
      </c>
      <c r="G29" s="133" t="s">
        <v>14</v>
      </c>
      <c r="H29" s="149">
        <v>12.917667602053696</v>
      </c>
    </row>
    <row r="30" spans="2:8" ht="15">
      <c r="B30" s="133" t="s">
        <v>15</v>
      </c>
      <c r="C30" s="148">
        <v>1.4468085</v>
      </c>
      <c r="D30" s="149">
        <v>0.011689999999999999</v>
      </c>
      <c r="E30" s="149">
        <f t="shared" si="0"/>
        <v>123.76462788708298</v>
      </c>
      <c r="G30" s="133" t="s">
        <v>22</v>
      </c>
      <c r="H30" s="149">
        <v>12.682723222627896</v>
      </c>
    </row>
    <row r="31" spans="2:8" ht="15">
      <c r="B31" s="133" t="s">
        <v>16</v>
      </c>
      <c r="C31" s="148">
        <v>110.99233604700001</v>
      </c>
      <c r="D31" s="149">
        <v>1.84575</v>
      </c>
      <c r="E31" s="149">
        <f t="shared" si="0"/>
        <v>60.13400300528241</v>
      </c>
      <c r="G31" s="133" t="s">
        <v>113</v>
      </c>
      <c r="H31" s="149">
        <v>12.350294094773494</v>
      </c>
    </row>
    <row r="32" spans="2:8" ht="15">
      <c r="B32" s="133" t="s">
        <v>17</v>
      </c>
      <c r="C32" s="148">
        <v>259.18817985600003</v>
      </c>
      <c r="D32" s="149">
        <v>14.398200000000001</v>
      </c>
      <c r="E32" s="149">
        <f t="shared" si="0"/>
        <v>18.001429335333583</v>
      </c>
      <c r="G32" s="133" t="s">
        <v>18</v>
      </c>
      <c r="H32" s="149">
        <v>10.835441713738991</v>
      </c>
    </row>
    <row r="33" spans="2:8" ht="15">
      <c r="B33" s="133" t="s">
        <v>18</v>
      </c>
      <c r="C33" s="148">
        <v>40.09091763199999</v>
      </c>
      <c r="D33" s="149">
        <v>3.69998</v>
      </c>
      <c r="E33" s="149">
        <f t="shared" si="0"/>
        <v>10.835441713738991</v>
      </c>
      <c r="G33" s="133" t="s">
        <v>5</v>
      </c>
      <c r="H33" s="149">
        <v>10.640194243156198</v>
      </c>
    </row>
    <row r="34" spans="2:8" ht="15">
      <c r="B34" s="133" t="s">
        <v>19</v>
      </c>
      <c r="C34" s="148">
        <v>137.595485</v>
      </c>
      <c r="D34" s="149">
        <v>13.835469999999999</v>
      </c>
      <c r="E34" s="149">
        <f t="shared" si="0"/>
        <v>9.945125463753671</v>
      </c>
      <c r="G34" s="133" t="s">
        <v>19</v>
      </c>
      <c r="H34" s="149">
        <v>9.945125463753671</v>
      </c>
    </row>
    <row r="35" spans="2:8" ht="15">
      <c r="B35" s="136" t="s">
        <v>23</v>
      </c>
      <c r="C35" s="150">
        <v>51.712905538</v>
      </c>
      <c r="D35" s="151">
        <v>3.02835</v>
      </c>
      <c r="E35" s="151">
        <f t="shared" si="0"/>
        <v>17.07626447999736</v>
      </c>
      <c r="G35" s="136" t="s">
        <v>11</v>
      </c>
      <c r="H35" s="151">
        <v>8.562136846880305</v>
      </c>
    </row>
    <row r="36" spans="2:8" ht="15">
      <c r="B36" s="133" t="s">
        <v>20</v>
      </c>
      <c r="C36" s="148">
        <v>17.403153673</v>
      </c>
      <c r="D36" s="149">
        <v>0.47686</v>
      </c>
      <c r="E36" s="149">
        <f t="shared" si="0"/>
        <v>36.495310307008346</v>
      </c>
      <c r="G36" s="133" t="s">
        <v>12</v>
      </c>
      <c r="H36" s="149">
        <v>8.257104213961597</v>
      </c>
    </row>
    <row r="37" spans="2:8" ht="15">
      <c r="B37" s="139" t="s">
        <v>21</v>
      </c>
      <c r="C37" s="152">
        <v>29.320935038</v>
      </c>
      <c r="D37" s="153">
        <v>1.92156</v>
      </c>
      <c r="E37" s="153">
        <f t="shared" si="0"/>
        <v>15.258922457794709</v>
      </c>
      <c r="G37" s="139" t="s">
        <v>1</v>
      </c>
      <c r="H37" s="153">
        <v>5.834703515521332</v>
      </c>
    </row>
    <row r="40" spans="2:7" ht="11.25" customHeight="1">
      <c r="B40" s="204" t="s">
        <v>74</v>
      </c>
      <c r="C40" s="220"/>
      <c r="D40" s="220"/>
      <c r="E40" s="220"/>
      <c r="F40" s="220"/>
      <c r="G40" s="220"/>
    </row>
    <row r="41" ht="15">
      <c r="B41" s="2" t="s">
        <v>28</v>
      </c>
    </row>
    <row r="42" ht="15">
      <c r="C42" s="2" t="s">
        <v>102</v>
      </c>
    </row>
    <row r="43" spans="2:8" ht="15">
      <c r="B43" s="154" t="s">
        <v>108</v>
      </c>
      <c r="C43" s="158"/>
      <c r="D43" s="158"/>
      <c r="E43" s="158"/>
      <c r="F43" s="158"/>
      <c r="G43" s="158"/>
      <c r="H43" s="158"/>
    </row>
    <row r="44" spans="2:8" ht="15">
      <c r="B44" s="157"/>
      <c r="C44" s="158"/>
      <c r="D44" s="158"/>
      <c r="E44" s="158"/>
      <c r="F44" s="158"/>
      <c r="G44" s="158"/>
      <c r="H44" s="158"/>
    </row>
    <row r="45" spans="2:7" ht="15">
      <c r="B45" s="204" t="s">
        <v>78</v>
      </c>
      <c r="C45" s="205"/>
      <c r="D45" s="205"/>
      <c r="E45" s="205"/>
      <c r="F45" s="205"/>
      <c r="G45" s="205"/>
    </row>
  </sheetData>
  <mergeCells count="3">
    <mergeCell ref="C6:E6"/>
    <mergeCell ref="B40:G40"/>
    <mergeCell ref="B45:G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KUKUCKA Miroslav (ESTAT)</dc:creator>
  <cp:keywords/>
  <dc:description/>
  <cp:lastModifiedBy>ROSS Wendy (ESTAT)</cp:lastModifiedBy>
  <dcterms:created xsi:type="dcterms:W3CDTF">2013-01-11T11:15:20Z</dcterms:created>
  <dcterms:modified xsi:type="dcterms:W3CDTF">2017-11-06T14:53:33Z</dcterms:modified>
  <cp:category/>
  <cp:version/>
  <cp:contentType/>
  <cp:contentStatus/>
</cp:coreProperties>
</file>