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28680" yWindow="0" windowWidth="29040" windowHeight="16440" tabRatio="887" activeTab="0"/>
  </bookViews>
  <sheets>
    <sheet name="Map1" sheetId="1" r:id="rId1"/>
    <sheet name="Figure1" sheetId="5" r:id="rId2"/>
    <sheet name="Figure2" sheetId="7" r:id="rId3"/>
    <sheet name="Table 1" sheetId="8" r:id="rId4"/>
    <sheet name="Table2" sheetId="11" r:id="rId5"/>
    <sheet name="Map2" sheetId="19" r:id="rId6"/>
    <sheet name="Figure3" sheetId="21" r:id="rId7"/>
    <sheet name="Figure4" sheetId="22" r:id="rId8"/>
  </sheets>
  <definedNames>
    <definedName name="_xlnm.Print_Area" localSheetId="4">'Table2'!$A$1:$E$25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<sst xmlns="http://schemas.openxmlformats.org/spreadsheetml/2006/main" count="675" uniqueCount="273">
  <si>
    <t>NLZZ</t>
  </si>
  <si>
    <t>PL22</t>
  </si>
  <si>
    <t>PL92</t>
  </si>
  <si>
    <t>SKZZ</t>
  </si>
  <si>
    <t>NL33</t>
  </si>
  <si>
    <t>BE21</t>
  </si>
  <si>
    <t>NL32</t>
  </si>
  <si>
    <t>NL34</t>
  </si>
  <si>
    <t>DEA1</t>
  </si>
  <si>
    <t>NL42</t>
  </si>
  <si>
    <t>RO22</t>
  </si>
  <si>
    <t>BE23</t>
  </si>
  <si>
    <t>FR10</t>
  </si>
  <si>
    <t>NL41</t>
  </si>
  <si>
    <t>NL22</t>
  </si>
  <si>
    <t>DEA2</t>
  </si>
  <si>
    <t>DE12</t>
  </si>
  <si>
    <t>NL23</t>
  </si>
  <si>
    <t>DEA3</t>
  </si>
  <si>
    <t>FRF1</t>
  </si>
  <si>
    <t>BE33</t>
  </si>
  <si>
    <t>DEB3</t>
  </si>
  <si>
    <t>FRE1</t>
  </si>
  <si>
    <t>DE94</t>
  </si>
  <si>
    <t>BE32</t>
  </si>
  <si>
    <t>NL11</t>
  </si>
  <si>
    <t>NL12</t>
  </si>
  <si>
    <t>FRD2</t>
  </si>
  <si>
    <t>NL21</t>
  </si>
  <si>
    <t>DEE0</t>
  </si>
  <si>
    <t>DE71</t>
  </si>
  <si>
    <t>BE35</t>
  </si>
  <si>
    <t>DE60</t>
  </si>
  <si>
    <t>DE13</t>
  </si>
  <si>
    <t>FRF3</t>
  </si>
  <si>
    <t>DEB1</t>
  </si>
  <si>
    <t>BE22</t>
  </si>
  <si>
    <t>DEF0</t>
  </si>
  <si>
    <t>DE92</t>
  </si>
  <si>
    <t>RO31</t>
  </si>
  <si>
    <t>FRK2</t>
  </si>
  <si>
    <t>NL31</t>
  </si>
  <si>
    <t>DE91</t>
  </si>
  <si>
    <t>FRE2</t>
  </si>
  <si>
    <t>FRL0</t>
  </si>
  <si>
    <t>AT31</t>
  </si>
  <si>
    <t>DE11</t>
  </si>
  <si>
    <t>RO41</t>
  </si>
  <si>
    <t>BEZZ</t>
  </si>
  <si>
    <t>BE24</t>
  </si>
  <si>
    <t>DE40</t>
  </si>
  <si>
    <t>BE25</t>
  </si>
  <si>
    <t>BG32</t>
  </si>
  <si>
    <t>SK01</t>
  </si>
  <si>
    <t>DE50</t>
  </si>
  <si>
    <t>BE10</t>
  </si>
  <si>
    <t>DEA5</t>
  </si>
  <si>
    <t>PL51</t>
  </si>
  <si>
    <t>DE26</t>
  </si>
  <si>
    <t>FRF2</t>
  </si>
  <si>
    <t>DE93</t>
  </si>
  <si>
    <t>FRC1</t>
  </si>
  <si>
    <t>BG31</t>
  </si>
  <si>
    <t>AT13</t>
  </si>
  <si>
    <t>NL13</t>
  </si>
  <si>
    <t>PL42</t>
  </si>
  <si>
    <t>DEC0</t>
  </si>
  <si>
    <t>HU33</t>
  </si>
  <si>
    <t>HU21</t>
  </si>
  <si>
    <t>HU23</t>
  </si>
  <si>
    <t>DE23</t>
  </si>
  <si>
    <t>FI1C</t>
  </si>
  <si>
    <t>DE22</t>
  </si>
  <si>
    <t>DEA4</t>
  </si>
  <si>
    <t>DE24</t>
  </si>
  <si>
    <t>HU11</t>
  </si>
  <si>
    <t>HU12</t>
  </si>
  <si>
    <t>BE31</t>
  </si>
  <si>
    <t>DE30</t>
  </si>
  <si>
    <t>HR02</t>
  </si>
  <si>
    <t>LU00</t>
  </si>
  <si>
    <t>DEB2</t>
  </si>
  <si>
    <t>AT12</t>
  </si>
  <si>
    <t>CZ04</t>
  </si>
  <si>
    <t>SK02</t>
  </si>
  <si>
    <t>RO42</t>
  </si>
  <si>
    <t>DE25</t>
  </si>
  <si>
    <t>HU22</t>
  </si>
  <si>
    <t>FRJ1</t>
  </si>
  <si>
    <t>CZ02</t>
  </si>
  <si>
    <t>PL62</t>
  </si>
  <si>
    <t>CZ01</t>
  </si>
  <si>
    <t>FI1D</t>
  </si>
  <si>
    <t>DED2</t>
  </si>
  <si>
    <t>PL52</t>
  </si>
  <si>
    <t>DE80</t>
  </si>
  <si>
    <t>FRB0</t>
  </si>
  <si>
    <t>PL63</t>
  </si>
  <si>
    <t>HUZZ</t>
  </si>
  <si>
    <t>FRI1</t>
  </si>
  <si>
    <t>PL61</t>
  </si>
  <si>
    <t>FRJ2</t>
  </si>
  <si>
    <t>SE31</t>
  </si>
  <si>
    <t>SE23</t>
  </si>
  <si>
    <t>SE21</t>
  </si>
  <si>
    <t>SE12</t>
  </si>
  <si>
    <t>SE11</t>
  </si>
  <si>
    <t>PL43</t>
  </si>
  <si>
    <t>Other non metallic mineral products</t>
  </si>
  <si>
    <t>Food products, beverages and tobacco</t>
  </si>
  <si>
    <t>Code</t>
  </si>
  <si>
    <t>Label</t>
  </si>
  <si>
    <t>Loaded</t>
  </si>
  <si>
    <t>Unloaded</t>
  </si>
  <si>
    <t>Cumulated share</t>
  </si>
  <si>
    <t>First</t>
  </si>
  <si>
    <t>Share</t>
  </si>
  <si>
    <t>Second</t>
  </si>
  <si>
    <t>Third</t>
  </si>
  <si>
    <t>Products of agriculture</t>
  </si>
  <si>
    <t>Coal and crude petroleum</t>
  </si>
  <si>
    <t>Metal ores</t>
  </si>
  <si>
    <t>Coke and refined petroleum products</t>
  </si>
  <si>
    <t>Chemicals, rubber and plastic, nuclear fuel</t>
  </si>
  <si>
    <t>Basic metals; fabricated metal products</t>
  </si>
  <si>
    <t>Share on total (%)</t>
  </si>
  <si>
    <t>Other routes</t>
  </si>
  <si>
    <t>Loading NUTS2 region</t>
  </si>
  <si>
    <t>Unloading NUTS2 region</t>
  </si>
  <si>
    <t>Zuid-Holland (NL33)</t>
  </si>
  <si>
    <t>Prov. Antwerpen (BE21)</t>
  </si>
  <si>
    <t>Düsseldorf (DEA1)</t>
  </si>
  <si>
    <t>Noord-Holland (NL32)</t>
  </si>
  <si>
    <t>Noord-Brabant (NL41)</t>
  </si>
  <si>
    <t>Sud-Est (RO22)</t>
  </si>
  <si>
    <t>Prov. Oost-Vlaanderen (BE23)</t>
  </si>
  <si>
    <t>Gelderland (NL22)</t>
  </si>
  <si>
    <t>Zeeland (NL34)</t>
  </si>
  <si>
    <t>Ile-de-France (FR10)</t>
  </si>
  <si>
    <t>Overijssel (NL21)</t>
  </si>
  <si>
    <t>Prov. Liège (BE33)</t>
  </si>
  <si>
    <t>Rheinhessen-Pfalz (DEB3)</t>
  </si>
  <si>
    <t>Karlsruhe (DE12)</t>
  </si>
  <si>
    <t>Münster (DEA3)</t>
  </si>
  <si>
    <t>Haute-Normandie  (FRD2)</t>
  </si>
  <si>
    <t>Köln (DEA2)</t>
  </si>
  <si>
    <t>Prov. Limburg (BE) (BE22)</t>
  </si>
  <si>
    <t>Prov. West-Vlaanderen (BE25)</t>
  </si>
  <si>
    <t>Darmstadt (DE71)</t>
  </si>
  <si>
    <t>Nord-Pas de Calais (FRE1)</t>
  </si>
  <si>
    <t>Weser-Ems (DE94)</t>
  </si>
  <si>
    <t>Friesland (NL) (NL12)</t>
  </si>
  <si>
    <t>Groningen (NL11)</t>
  </si>
  <si>
    <t>Arnsberg (DEA5)</t>
  </si>
  <si>
    <t>Alsace (FRF1)</t>
  </si>
  <si>
    <t>Utrecht (NL31)</t>
  </si>
  <si>
    <t>Prov. Hainaut (BE32)</t>
  </si>
  <si>
    <t>Hamburg (DE60)</t>
  </si>
  <si>
    <t>Région de Bruxelles-Capitale/ Brussels Hoofdstedelijk Gewest (BE10)</t>
  </si>
  <si>
    <t>Extra-Regio NUTS 2 (BEZZ)</t>
  </si>
  <si>
    <t>Oberösterreich (AT31)</t>
  </si>
  <si>
    <t>Bremen (DE50)</t>
  </si>
  <si>
    <t>Freiburg (DE13)</t>
  </si>
  <si>
    <t>Braunschweig (DE91)</t>
  </si>
  <si>
    <t>Rhône-Alpes (FRK2)</t>
  </si>
  <si>
    <t>Koblenz (DEB1)</t>
  </si>
  <si>
    <t>Flevoland (NL23)</t>
  </si>
  <si>
    <t>Lorraine (FRF3)</t>
  </si>
  <si>
    <t>Stuttgart (DE11)</t>
  </si>
  <si>
    <t>Saarland (DEC0)</t>
  </si>
  <si>
    <t>Северен централен (BG32)</t>
  </si>
  <si>
    <t>Sud-Muntenia (RO31)</t>
  </si>
  <si>
    <t>Sachsen-Anhalt (DEE0)</t>
  </si>
  <si>
    <t>Provence-Alpes-Côte d’Azur (FRL0)</t>
  </si>
  <si>
    <t>Drenthe (NL13)</t>
  </si>
  <si>
    <t>Picardie (FRE2)</t>
  </si>
  <si>
    <t>Berlin (DE30)</t>
  </si>
  <si>
    <t>Unterfranken (DE26)</t>
  </si>
  <si>
    <t>Detmold (DEA4)</t>
  </si>
  <si>
    <t>Dolnośląskie (PL51)</t>
  </si>
  <si>
    <t>Hannover (DE92)</t>
  </si>
  <si>
    <t>Prov. Vlaams-Brabant (BE24)</t>
  </si>
  <si>
    <t>Prov. Namur (BE35)</t>
  </si>
  <si>
    <t>Niederösterreich (AT12)</t>
  </si>
  <si>
    <t>Budapest (HU11)</t>
  </si>
  <si>
    <t>Brandenburg (DE40)</t>
  </si>
  <si>
    <t>Niederbayern (DE22)</t>
  </si>
  <si>
    <t>Schleswig-Holstein (DEF0)</t>
  </si>
  <si>
    <t>Oberpfalz (DE23)</t>
  </si>
  <si>
    <t>Luxembourg (LU00)</t>
  </si>
  <si>
    <t>Zachodniopomorskie (PL42)</t>
  </si>
  <si>
    <t>Közép-Dunántúl (HU21)</t>
  </si>
  <si>
    <t>Bourgogne (FRC1)</t>
  </si>
  <si>
    <t>Trier (DEB2)</t>
  </si>
  <si>
    <t>Sud-Vest Oltenia (RO41)</t>
  </si>
  <si>
    <t>Dél-Alföld (HU33)</t>
  </si>
  <si>
    <t>Panonska Hrvatska (HR02)</t>
  </si>
  <si>
    <t>Pohjois- ja Itä-Suomi (FI1D)</t>
  </si>
  <si>
    <t>Dél-Dunántúl (HU23)</t>
  </si>
  <si>
    <t>Lüneburg (DE93)</t>
  </si>
  <si>
    <t>Северозападен (BG31)</t>
  </si>
  <si>
    <t>Mittelfranken (DE25)</t>
  </si>
  <si>
    <t>Wien (AT13)</t>
  </si>
  <si>
    <t>Oberfranken (DE24)</t>
  </si>
  <si>
    <t>Nyugat-Dunántúl (HU22)</t>
  </si>
  <si>
    <t>Champagne-Ardenne (FRF2)</t>
  </si>
  <si>
    <t>Praha (CZ01)</t>
  </si>
  <si>
    <t>Etelä-Suomi (FI1C)</t>
  </si>
  <si>
    <t>Languedoc-Roussillon (FRJ1)</t>
  </si>
  <si>
    <t>Střední Čechy (CZ02)</t>
  </si>
  <si>
    <t>Bratislavský kraj (SK01)</t>
  </si>
  <si>
    <t>Západné Slovensko (SK02)</t>
  </si>
  <si>
    <t>Warmińsko-mazurskie (PL62)</t>
  </si>
  <si>
    <t>Śląskie (PL22)</t>
  </si>
  <si>
    <t>Severozápad (CZ04)</t>
  </si>
  <si>
    <t>Prov. Brabant Wallon (BE31)</t>
  </si>
  <si>
    <t>Pomorskie (PL63)</t>
  </si>
  <si>
    <t>Extra-Regio NUTS 2 (SKZZ)</t>
  </si>
  <si>
    <t>Dresden (DED2)</t>
  </si>
  <si>
    <t>Mecklenburg-Vorpommern (DE80)</t>
  </si>
  <si>
    <t>Pest (HU12)</t>
  </si>
  <si>
    <t>Aquitaine (FRI1)</t>
  </si>
  <si>
    <t>Opolskie (PL52)</t>
  </si>
  <si>
    <t>Kujawsko-pomorskie (PL61)</t>
  </si>
  <si>
    <t>Mazowiecki regionalny (PL92)</t>
  </si>
  <si>
    <t>Midi-Pyrénées (FRJ2)</t>
  </si>
  <si>
    <t>Extra-Regio NUTS 2 (HUZZ)</t>
  </si>
  <si>
    <t>Limburg (NL42)</t>
  </si>
  <si>
    <t>Centre — Val de Loire (FRB0)</t>
  </si>
  <si>
    <t>Lubuskie (PL43)</t>
  </si>
  <si>
    <t>Stockholm (SE11)</t>
  </si>
  <si>
    <t>Västsverige (SE23)</t>
  </si>
  <si>
    <t>Östra Mellansverige (SE12)</t>
  </si>
  <si>
    <t>Norra Mellansverige (SE31)</t>
  </si>
  <si>
    <t>Extra-Regio NUTS 2 (NLZZ)</t>
  </si>
  <si>
    <t>Vest (RO42)</t>
  </si>
  <si>
    <t>Småland med öarna (SE21)</t>
  </si>
  <si>
    <t>Cumulative share</t>
  </si>
  <si>
    <t>Note: regions are ranked based on freight handled in 2022. TEU: Twenty-foot Equivalent Unit.</t>
  </si>
  <si>
    <t>Top three type of goods</t>
  </si>
  <si>
    <t>Note: Transit transport reported by countries is not taken into account. The unloading country is also the reporting country. Data for Italy and Lithuania are not included.</t>
  </si>
  <si>
    <t>Ukraine</t>
  </si>
  <si>
    <t>Y/Y-1</t>
  </si>
  <si>
    <r>
      <t>Source:</t>
    </r>
    <r>
      <rPr>
        <sz val="10"/>
        <color theme="1"/>
        <rFont val="Arial"/>
        <family val="2"/>
      </rPr>
      <t xml:space="preserve"> Eurostat (online data code: iww_go_atygofl)</t>
    </r>
  </si>
  <si>
    <r>
      <t>Source:</t>
    </r>
    <r>
      <rPr>
        <sz val="10"/>
        <rFont val="Arial"/>
        <family val="2"/>
      </rPr>
      <t xml:space="preserve"> Eurostat (online data code: iww_go_atygofl)</t>
    </r>
  </si>
  <si>
    <r>
      <t>Source:</t>
    </r>
    <r>
      <rPr>
        <sz val="10"/>
        <color theme="1"/>
        <rFont val="Arial"/>
        <family val="2"/>
      </rPr>
      <t xml:space="preserve"> Eurostat (online data code: iww_go_actygofl)</t>
    </r>
  </si>
  <si>
    <t>Note: Data for Italy and Lithuania are not available. The map presents the sum of loaded and unloaded freight volumes in a region.</t>
  </si>
  <si>
    <t>Note: there is no transport of containers in Czechia, Poland, Slovakia and Finland. Data for Italy and Lithuania are not available. TEU: Twenty-foot Equivalent Unit. The map presents the sum of loaded and unloaded containers in a region.</t>
  </si>
  <si>
    <t>Note: regions are ranked based on sum of loaded and unloaded freight handled in 2022.</t>
  </si>
  <si>
    <t>Note: regions are ranked based on sum of loaded and unloaded containers in 2022. TEU: Twenty-foot Equivalent Unit.</t>
  </si>
  <si>
    <t>Note: regions are ranked based on sum of loaded and unloaded freight in 2022.</t>
  </si>
  <si>
    <t>(million tonnes loaded and unloaded)</t>
  </si>
  <si>
    <t>(million tonnes loaded/unloaded)</t>
  </si>
  <si>
    <t>Share of un-identifiable goods</t>
  </si>
  <si>
    <t>(%, based on tonnes loaded and unloaded)</t>
  </si>
  <si>
    <t>Note: category 'Unidentifiable goods' is not included in the top three goods categories.</t>
  </si>
  <si>
    <t>(thousand TEUs loaded and unloaded)</t>
  </si>
  <si>
    <t>(thousand TEUs loaded/unloaded)</t>
  </si>
  <si>
    <t>Thousand tonnes</t>
  </si>
  <si>
    <t xml:space="preserve">Prov. Antwerpen (BE21) </t>
  </si>
  <si>
    <t xml:space="preserve">Düsseldorf (DEA1) </t>
  </si>
  <si>
    <t xml:space="preserve">Noord-Brabant (NL41) </t>
  </si>
  <si>
    <t xml:space="preserve">Prov. Oost-Vlaanderen (BE23) </t>
  </si>
  <si>
    <t xml:space="preserve">Limburg (NL42) </t>
  </si>
  <si>
    <t xml:space="preserve">Ile-de-France (FR10) </t>
  </si>
  <si>
    <t>Map 1: Inland waterway freight handled by NUTS 2 region, 2022</t>
  </si>
  <si>
    <t>Figure 1: Top 20 NUTS 2 regions in freight transport by inland waterways, 2021-2022</t>
  </si>
  <si>
    <t xml:space="preserve">Figure 2: Top 20 NUTS 2 regions for inland waterway freight handled, 2022 </t>
  </si>
  <si>
    <t>Table 1: Top three goods categories handled in the top 20 NUTS 2 regions for inland waterway transport, 2022</t>
  </si>
  <si>
    <t>Table 2: Top 20 NUTS 2-NUTS 2 region flows for inland waterway freight transport, 2022</t>
  </si>
  <si>
    <t>Map 2: Inland waterway freight in containers handled by NUTS 2 region, 2022</t>
  </si>
  <si>
    <t>Figure 3: Top 20 NUTS 2 regions in container transport by inland waterways, 2021-2022</t>
  </si>
  <si>
    <t>Figure 4: Top 20 NUTS 2 regions for inland waterway container handled,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</si>
</sst>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,##0.0"/>
    <numFmt numFmtId="166" formatCode="#,##0.0_i"/>
    <numFmt numFmtId="167" formatCode="#,##0_i"/>
    <numFmt numFmtId="168" formatCode="#,##0.000"/>
    <numFmt numFmtId="169" formatCode="#,##0.000000"/>
    <numFmt numFmtId="170" formatCode="0.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/>
      <top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medium"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indexed="22"/>
      </right>
      <top/>
      <bottom style="hair">
        <color indexed="22"/>
      </bottom>
    </border>
    <border>
      <left/>
      <right/>
      <top/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/>
    </border>
    <border>
      <left/>
      <right/>
      <top style="hair">
        <color indexed="22"/>
      </top>
      <bottom/>
    </border>
    <border>
      <left style="hair">
        <color rgb="FFA6A6A6"/>
      </left>
      <right style="hair">
        <color indexed="22"/>
      </right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/>
      <top/>
      <bottom style="thin"/>
    </border>
    <border>
      <left style="hair">
        <color rgb="FFA6A6A6"/>
      </left>
      <right style="hair">
        <color indexed="22"/>
      </right>
      <top/>
      <bottom style="thin"/>
    </border>
    <border>
      <left style="thin">
        <color indexed="10"/>
      </left>
      <right style="thin">
        <color indexed="10"/>
      </right>
      <top/>
      <bottom style="medium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 style="hair">
        <color indexed="22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6" fontId="3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/>
    <xf numFmtId="0" fontId="1" fillId="0" borderId="0" xfId="20" applyAlignment="1">
      <alignment horizontal="left"/>
      <protection/>
    </xf>
    <xf numFmtId="0" fontId="5" fillId="0" borderId="0" xfId="0" applyFont="1"/>
    <xf numFmtId="0" fontId="7" fillId="0" borderId="0" xfId="0" applyFont="1"/>
    <xf numFmtId="165" fontId="8" fillId="0" borderId="2" xfId="0" applyNumberFormat="1" applyFont="1" applyBorder="1"/>
    <xf numFmtId="0" fontId="8" fillId="0" borderId="0" xfId="0" applyFont="1"/>
    <xf numFmtId="165" fontId="1" fillId="3" borderId="3" xfId="0" applyNumberFormat="1" applyFont="1" applyFill="1" applyBorder="1" applyAlignment="1">
      <alignment horizontal="right" vertical="center"/>
    </xf>
    <xf numFmtId="170" fontId="6" fillId="0" borderId="0" xfId="15" applyNumberFormat="1" applyFont="1"/>
    <xf numFmtId="170" fontId="6" fillId="0" borderId="0" xfId="0" applyNumberFormat="1" applyFont="1"/>
    <xf numFmtId="0" fontId="4" fillId="4" borderId="1" xfId="0" applyFont="1" applyFill="1" applyBorder="1" applyAlignment="1">
      <alignment horizontal="left" vertical="center"/>
    </xf>
    <xf numFmtId="165" fontId="1" fillId="5" borderId="3" xfId="0" applyNumberFormat="1" applyFont="1" applyFill="1" applyBorder="1" applyAlignment="1">
      <alignment horizontal="right" vertical="center"/>
    </xf>
    <xf numFmtId="170" fontId="6" fillId="6" borderId="0" xfId="15" applyNumberFormat="1" applyFont="1" applyFill="1"/>
    <xf numFmtId="170" fontId="6" fillId="6" borderId="0" xfId="0" applyNumberFormat="1" applyFont="1" applyFill="1"/>
    <xf numFmtId="0" fontId="6" fillId="0" borderId="4" xfId="0" applyFont="1" applyBorder="1"/>
    <xf numFmtId="0" fontId="4" fillId="2" borderId="5" xfId="0" applyFont="1" applyFill="1" applyBorder="1" applyAlignment="1">
      <alignment horizontal="left" vertical="center"/>
    </xf>
    <xf numFmtId="4" fontId="1" fillId="3" borderId="5" xfId="0" applyNumberFormat="1" applyFont="1" applyFill="1" applyBorder="1" applyAlignment="1">
      <alignment horizontal="right" vertical="center"/>
    </xf>
    <xf numFmtId="170" fontId="6" fillId="0" borderId="4" xfId="15" applyNumberFormat="1" applyFont="1" applyBorder="1"/>
    <xf numFmtId="170" fontId="6" fillId="0" borderId="4" xfId="0" applyNumberFormat="1" applyFont="1" applyBorder="1"/>
    <xf numFmtId="0" fontId="4" fillId="2" borderId="3" xfId="0" applyFont="1" applyFill="1" applyBorder="1" applyAlignment="1">
      <alignment horizontal="left" vertical="center"/>
    </xf>
    <xf numFmtId="168" fontId="1" fillId="3" borderId="3" xfId="0" applyNumberFormat="1" applyFont="1" applyFill="1" applyBorder="1" applyAlignment="1">
      <alignment horizontal="right" vertical="center"/>
    </xf>
    <xf numFmtId="168" fontId="1" fillId="5" borderId="3" xfId="0" applyNumberFormat="1" applyFont="1" applyFill="1" applyBorder="1" applyAlignment="1">
      <alignment horizontal="right" vertical="center"/>
    </xf>
    <xf numFmtId="169" fontId="1" fillId="3" borderId="3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9" fontId="6" fillId="0" borderId="0" xfId="15" applyFont="1"/>
    <xf numFmtId="9" fontId="6" fillId="0" borderId="0" xfId="0" applyNumberFormat="1" applyFont="1"/>
    <xf numFmtId="165" fontId="1" fillId="3" borderId="1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20">
      <alignment/>
      <protection/>
    </xf>
    <xf numFmtId="0" fontId="2" fillId="7" borderId="8" xfId="20" applyFont="1" applyFill="1" applyBorder="1" applyAlignment="1">
      <alignment horizontal="center" vertical="center" wrapText="1"/>
      <protection/>
    </xf>
    <xf numFmtId="167" fontId="1" fillId="0" borderId="9" xfId="22" applyNumberFormat="1" applyFont="1" applyFill="1" applyBorder="1" applyAlignment="1">
      <alignment horizontal="right" vertical="center"/>
    </xf>
    <xf numFmtId="166" fontId="1" fillId="0" borderId="10" xfId="22" applyFont="1" applyFill="1" applyBorder="1" applyAlignment="1">
      <alignment horizontal="right" vertical="center"/>
    </xf>
    <xf numFmtId="167" fontId="1" fillId="0" borderId="11" xfId="22" applyNumberFormat="1" applyFont="1" applyFill="1" applyBorder="1" applyAlignment="1">
      <alignment horizontal="right" vertical="center"/>
    </xf>
    <xf numFmtId="166" fontId="1" fillId="0" borderId="12" xfId="22" applyFont="1" applyFill="1" applyBorder="1" applyAlignment="1">
      <alignment horizontal="right" vertical="center"/>
    </xf>
    <xf numFmtId="3" fontId="9" fillId="0" borderId="0" xfId="20" applyNumberFormat="1" applyFont="1" applyAlignment="1">
      <alignment horizontal="left" vertical="center"/>
      <protection/>
    </xf>
    <xf numFmtId="167" fontId="1" fillId="0" borderId="13" xfId="22" applyNumberFormat="1" applyFont="1" applyFill="1" applyBorder="1" applyAlignment="1">
      <alignment horizontal="right" vertical="center"/>
    </xf>
    <xf numFmtId="166" fontId="1" fillId="0" borderId="14" xfId="22" applyFont="1" applyFill="1" applyBorder="1" applyAlignment="1">
      <alignment horizontal="right" vertical="center"/>
    </xf>
    <xf numFmtId="167" fontId="1" fillId="0" borderId="15" xfId="22" applyNumberFormat="1" applyFont="1" applyFill="1" applyBorder="1" applyAlignment="1">
      <alignment horizontal="right" vertical="center"/>
    </xf>
    <xf numFmtId="166" fontId="1" fillId="0" borderId="16" xfId="22" applyFont="1" applyFill="1" applyBorder="1" applyAlignment="1">
      <alignment horizontal="right" vertical="center"/>
    </xf>
    <xf numFmtId="0" fontId="1" fillId="0" borderId="17" xfId="20" applyBorder="1" applyAlignment="1">
      <alignment horizontal="left" vertical="center"/>
      <protection/>
    </xf>
    <xf numFmtId="167" fontId="1" fillId="0" borderId="18" xfId="22" applyNumberFormat="1" applyFont="1" applyFill="1" applyBorder="1" applyAlignment="1">
      <alignment horizontal="right" vertical="center"/>
    </xf>
    <xf numFmtId="166" fontId="1" fillId="0" borderId="17" xfId="22" applyFont="1" applyFill="1" applyBorder="1" applyAlignment="1">
      <alignment horizontal="right" vertical="center"/>
    </xf>
    <xf numFmtId="0" fontId="10" fillId="0" borderId="0" xfId="20" applyFont="1" applyAlignment="1">
      <alignment horizontal="left"/>
      <protection/>
    </xf>
    <xf numFmtId="0" fontId="4" fillId="0" borderId="1" xfId="0" applyFont="1" applyBorder="1" applyAlignment="1">
      <alignment horizontal="left" vertical="center"/>
    </xf>
    <xf numFmtId="165" fontId="1" fillId="3" borderId="1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20" applyFont="1" applyAlignment="1">
      <alignment horizontal="left"/>
      <protection/>
    </xf>
    <xf numFmtId="0" fontId="2" fillId="7" borderId="20" xfId="20" applyFont="1" applyFill="1" applyBorder="1" applyAlignment="1">
      <alignment horizontal="center" vertical="center"/>
      <protection/>
    </xf>
    <xf numFmtId="0" fontId="2" fillId="7" borderId="21" xfId="20" applyFont="1" applyFill="1" applyBorder="1" applyAlignment="1">
      <alignment horizontal="center" vertical="center" wrapText="1"/>
      <protection/>
    </xf>
    <xf numFmtId="0" fontId="2" fillId="7" borderId="22" xfId="20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left" vertical="center"/>
    </xf>
    <xf numFmtId="164" fontId="1" fillId="0" borderId="24" xfId="20" applyNumberFormat="1" applyBorder="1" applyAlignment="1">
      <alignment horizontal="righ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170" fontId="6" fillId="8" borderId="0" xfId="15" applyNumberFormat="1" applyFont="1" applyFill="1"/>
    <xf numFmtId="0" fontId="1" fillId="0" borderId="25" xfId="20" applyBorder="1" applyAlignment="1">
      <alignment horizontal="left" vertical="center" wrapText="1"/>
      <protection/>
    </xf>
    <xf numFmtId="0" fontId="1" fillId="0" borderId="23" xfId="20" applyBorder="1" applyAlignment="1">
      <alignment horizontal="left" vertical="center" wrapText="1"/>
      <protection/>
    </xf>
    <xf numFmtId="164" fontId="1" fillId="0" borderId="24" xfId="20" applyNumberFormat="1" applyBorder="1" applyAlignment="1">
      <alignment horizontal="right" vertical="center" wrapText="1"/>
      <protection/>
    </xf>
    <xf numFmtId="164" fontId="1" fillId="0" borderId="23" xfId="20" applyNumberFormat="1" applyBorder="1" applyAlignment="1">
      <alignment horizontal="right" vertical="center"/>
      <protection/>
    </xf>
    <xf numFmtId="0" fontId="1" fillId="0" borderId="26" xfId="20" applyBorder="1" applyAlignment="1">
      <alignment horizontal="left" vertical="center" wrapText="1"/>
      <protection/>
    </xf>
    <xf numFmtId="164" fontId="1" fillId="0" borderId="27" xfId="20" applyNumberFormat="1" applyBorder="1" applyAlignment="1">
      <alignment horizontal="right" vertical="center"/>
      <protection/>
    </xf>
    <xf numFmtId="0" fontId="1" fillId="0" borderId="6" xfId="20" applyBorder="1" applyAlignment="1">
      <alignment horizontal="left" vertical="center" wrapText="1"/>
      <protection/>
    </xf>
    <xf numFmtId="164" fontId="1" fillId="0" borderId="27" xfId="20" applyNumberFormat="1" applyBorder="1" applyAlignment="1">
      <alignment horizontal="right" vertical="center" wrapText="1"/>
      <protection/>
    </xf>
    <xf numFmtId="164" fontId="1" fillId="0" borderId="6" xfId="20" applyNumberFormat="1" applyBorder="1" applyAlignment="1">
      <alignment horizontal="right" vertical="center"/>
      <protection/>
    </xf>
    <xf numFmtId="0" fontId="1" fillId="0" borderId="28" xfId="20" applyBorder="1" applyAlignment="1">
      <alignment horizontal="left" vertical="center" wrapText="1"/>
      <protection/>
    </xf>
    <xf numFmtId="164" fontId="1" fillId="0" borderId="29" xfId="20" applyNumberFormat="1" applyBorder="1" applyAlignment="1">
      <alignment horizontal="right" vertical="center"/>
      <protection/>
    </xf>
    <xf numFmtId="0" fontId="1" fillId="0" borderId="7" xfId="20" applyBorder="1" applyAlignment="1">
      <alignment horizontal="left" vertical="center" wrapText="1"/>
      <protection/>
    </xf>
    <xf numFmtId="164" fontId="1" fillId="0" borderId="29" xfId="20" applyNumberFormat="1" applyBorder="1" applyAlignment="1">
      <alignment horizontal="right" vertical="center" wrapText="1"/>
      <protection/>
    </xf>
    <xf numFmtId="164" fontId="1" fillId="0" borderId="7" xfId="20" applyNumberFormat="1" applyBorder="1" applyAlignment="1">
      <alignment horizontal="right" vertical="center"/>
      <protection/>
    </xf>
    <xf numFmtId="164" fontId="1" fillId="0" borderId="25" xfId="20" applyNumberFormat="1" applyBorder="1" applyAlignment="1">
      <alignment horizontal="right" vertical="center"/>
      <protection/>
    </xf>
    <xf numFmtId="164" fontId="1" fillId="0" borderId="26" xfId="20" applyNumberFormat="1" applyBorder="1" applyAlignment="1">
      <alignment horizontal="right" vertical="center"/>
      <protection/>
    </xf>
    <xf numFmtId="164" fontId="1" fillId="0" borderId="28" xfId="20" applyNumberFormat="1" applyBorder="1" applyAlignment="1">
      <alignment horizontal="right" vertical="center"/>
      <protection/>
    </xf>
    <xf numFmtId="0" fontId="1" fillId="0" borderId="10" xfId="20" applyBorder="1" applyAlignment="1">
      <alignment horizontal="left" vertical="center"/>
      <protection/>
    </xf>
    <xf numFmtId="0" fontId="1" fillId="0" borderId="12" xfId="20" applyBorder="1" applyAlignment="1">
      <alignment horizontal="left" vertical="center"/>
      <protection/>
    </xf>
    <xf numFmtId="0" fontId="1" fillId="0" borderId="16" xfId="20" applyBorder="1" applyAlignment="1">
      <alignment horizontal="left" vertical="center"/>
      <protection/>
    </xf>
    <xf numFmtId="0" fontId="2" fillId="7" borderId="30" xfId="20" applyFont="1" applyFill="1" applyBorder="1" applyAlignment="1">
      <alignment horizontal="center" vertical="center" wrapText="1"/>
      <protection/>
    </xf>
    <xf numFmtId="165" fontId="1" fillId="0" borderId="3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2" fillId="7" borderId="31" xfId="20" applyFont="1" applyFill="1" applyBorder="1" applyAlignment="1">
      <alignment horizontal="center" vertical="center" wrapText="1"/>
      <protection/>
    </xf>
    <xf numFmtId="0" fontId="2" fillId="7" borderId="20" xfId="20" applyFont="1" applyFill="1" applyBorder="1" applyAlignment="1">
      <alignment horizontal="center" vertical="center" wrapText="1"/>
      <protection/>
    </xf>
    <xf numFmtId="0" fontId="2" fillId="7" borderId="31" xfId="20" applyFont="1" applyFill="1" applyBorder="1" applyAlignment="1">
      <alignment horizontal="center" vertical="center"/>
      <protection/>
    </xf>
    <xf numFmtId="0" fontId="2" fillId="7" borderId="32" xfId="20" applyFont="1" applyFill="1" applyBorder="1" applyAlignment="1">
      <alignment horizontal="center" vertical="center"/>
      <protection/>
    </xf>
    <xf numFmtId="0" fontId="2" fillId="7" borderId="22" xfId="20" applyFont="1" applyFill="1" applyBorder="1" applyAlignment="1">
      <alignment horizontal="center" vertical="center" wrapText="1"/>
      <protection/>
    </xf>
    <xf numFmtId="0" fontId="2" fillId="7" borderId="33" xfId="20" applyFont="1" applyFill="1" applyBorder="1" applyAlignment="1">
      <alignment horizontal="center" vertical="center" wrapText="1"/>
      <protection/>
    </xf>
    <xf numFmtId="0" fontId="2" fillId="7" borderId="34" xfId="20" applyFont="1" applyFill="1" applyBorder="1" applyAlignment="1">
      <alignment horizontal="center" vertical="center" wrapText="1"/>
      <protection/>
    </xf>
    <xf numFmtId="0" fontId="12" fillId="0" borderId="0" xfId="20" applyFont="1" applyAlignment="1">
      <alignment horizontal="left"/>
      <protection/>
    </xf>
    <xf numFmtId="0" fontId="11" fillId="0" borderId="0" xfId="20" applyFont="1" applyAlignment="1">
      <alignment horizontal="left" vertical="center" wrapText="1"/>
      <protection/>
    </xf>
    <xf numFmtId="0" fontId="1" fillId="0" borderId="35" xfId="20" applyBorder="1" applyAlignment="1">
      <alignment horizontal="left" wrapText="1"/>
      <protection/>
    </xf>
    <xf numFmtId="0" fontId="10" fillId="0" borderId="0" xfId="20" applyFont="1" applyAlignment="1">
      <alignment horizontal="lef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umberCellStyle" xfId="22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NUTS 2 regions in freight transport by inland waterways, 2021-2022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 loaded and unloaded)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7"/>
          <c:y val="0.0745"/>
          <c:w val="0.74025"/>
          <c:h val="0.7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Figure1!$D$9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Figure1!$C$10:$C$29</c:f>
              <c:strCache/>
            </c:strRef>
          </c:cat>
          <c:val>
            <c:numRef>
              <c:f>Figure1!$D$10:$D$29</c:f>
              <c:numCache/>
            </c:numRef>
          </c:val>
        </c:ser>
        <c:ser>
          <c:idx val="2"/>
          <c:order val="1"/>
          <c:tx>
            <c:strRef>
              <c:f>Figure1!$E$9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Figure1!$C$10:$C$29</c:f>
              <c:strCache/>
            </c:strRef>
          </c:cat>
          <c:val>
            <c:numRef>
              <c:f>Figure1!$E$10:$E$29</c:f>
              <c:numCache/>
            </c:numRef>
          </c:val>
        </c:ser>
        <c:overlap val="-25"/>
        <c:axId val="52502190"/>
        <c:axId val="2757663"/>
      </c:barChart>
      <c:catAx>
        <c:axId val="525021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757663"/>
        <c:crosses val="autoZero"/>
        <c:auto val="1"/>
        <c:lblOffset val="100"/>
        <c:noMultiLvlLbl val="0"/>
      </c:catAx>
      <c:valAx>
        <c:axId val="275766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25021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475"/>
          <c:y val="0.91175"/>
          <c:w val="0.1235"/>
          <c:h val="0.02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NUTS 2 regions for inland waterway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handled,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 loaded/unloaded)</a:t>
            </a:r>
          </a:p>
        </c:rich>
      </c:tx>
      <c:layout>
        <c:manualLayout>
          <c:xMode val="edge"/>
          <c:yMode val="edge"/>
          <c:x val="0.00525"/>
          <c:y val="0.0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8"/>
          <c:y val="0.081"/>
          <c:w val="0.73925"/>
          <c:h val="0.78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Figure2!$D$9</c:f>
              <c:strCache>
                <c:ptCount val="1"/>
                <c:pt idx="0">
                  <c:v>Loaded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Figure2!$C$10:$C$29</c:f>
              <c:strCache/>
            </c:strRef>
          </c:cat>
          <c:val>
            <c:numRef>
              <c:f>Figure2!$D$10:$D$29</c:f>
              <c:numCache/>
            </c:numRef>
          </c:val>
        </c:ser>
        <c:ser>
          <c:idx val="1"/>
          <c:order val="1"/>
          <c:tx>
            <c:strRef>
              <c:f>Figure2!$E$9</c:f>
              <c:strCache>
                <c:ptCount val="1"/>
                <c:pt idx="0">
                  <c:v>Unloaded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Figure2!$C$10:$C$29</c:f>
              <c:strCache/>
            </c:strRef>
          </c:cat>
          <c:val>
            <c:numRef>
              <c:f>Figure2!$E$10:$E$29</c:f>
              <c:numCache/>
            </c:numRef>
          </c:val>
        </c:ser>
        <c:overlap val="-25"/>
        <c:axId val="24818968"/>
        <c:axId val="22044121"/>
      </c:barChart>
      <c:catAx>
        <c:axId val="248189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2044121"/>
        <c:crosses val="autoZero"/>
        <c:auto val="1"/>
        <c:lblOffset val="100"/>
        <c:noMultiLvlLbl val="0"/>
      </c:catAx>
      <c:valAx>
        <c:axId val="2204412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2481896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025"/>
          <c:y val="0.9115"/>
          <c:w val="0.1935"/>
          <c:h val="0.02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NUTS 2 regions in container transport by inland waterways, 2021-2022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TEUs loaded and unloaded)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9"/>
          <c:y val="0.096"/>
          <c:w val="0.7315"/>
          <c:h val="0.76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Figure3!$D$9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Figure3!$C$10:$C$29</c:f>
              <c:strCache/>
            </c:strRef>
          </c:cat>
          <c:val>
            <c:numRef>
              <c:f>Figure3!$D$10:$D$29</c:f>
              <c:numCache/>
            </c:numRef>
          </c:val>
        </c:ser>
        <c:ser>
          <c:idx val="2"/>
          <c:order val="1"/>
          <c:tx>
            <c:strRef>
              <c:f>Figure3!$E$9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Figure3!$C$10:$C$29</c:f>
              <c:strCache/>
            </c:strRef>
          </c:cat>
          <c:val>
            <c:numRef>
              <c:f>Figure3!$E$10:$E$29</c:f>
              <c:numCache/>
            </c:numRef>
          </c:val>
        </c:ser>
        <c:overlap val="-25"/>
        <c:axId val="64179362"/>
        <c:axId val="40743347"/>
      </c:barChart>
      <c:catAx>
        <c:axId val="641793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0743347"/>
        <c:crosses val="autoZero"/>
        <c:auto val="1"/>
        <c:lblOffset val="100"/>
        <c:noMultiLvlLbl val="0"/>
      </c:catAx>
      <c:valAx>
        <c:axId val="4074334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1793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75"/>
          <c:y val="0.903"/>
          <c:w val="0.1085"/>
          <c:h val="0.02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NUTS 2 regions for inland waterway container handled,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TEUs loaded/unloaded)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9"/>
          <c:y val="0.0995"/>
          <c:w val="0.7315"/>
          <c:h val="0.7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Figure4!$C$9</c:f>
              <c:strCache>
                <c:ptCount val="1"/>
                <c:pt idx="0">
                  <c:v>Loaded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Figure4!$B$10:$B$29</c:f>
              <c:strCache/>
            </c:strRef>
          </c:cat>
          <c:val>
            <c:numRef>
              <c:f>Figure4!$C$10:$C$29</c:f>
              <c:numCache/>
            </c:numRef>
          </c:val>
        </c:ser>
        <c:ser>
          <c:idx val="1"/>
          <c:order val="1"/>
          <c:tx>
            <c:strRef>
              <c:f>Figure4!$D$9</c:f>
              <c:strCache>
                <c:ptCount val="1"/>
                <c:pt idx="0">
                  <c:v>Unloaded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Figure4!$B$10:$B$29</c:f>
              <c:strCache/>
            </c:strRef>
          </c:cat>
          <c:val>
            <c:numRef>
              <c:f>Figure4!$D$10:$D$29</c:f>
              <c:numCache/>
            </c:numRef>
          </c:val>
        </c:ser>
        <c:overlap val="-25"/>
        <c:axId val="31145804"/>
        <c:axId val="11876781"/>
      </c:barChart>
      <c:catAx>
        <c:axId val="311458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1876781"/>
        <c:crosses val="autoZero"/>
        <c:auto val="1"/>
        <c:lblOffset val="100"/>
        <c:noMultiLvlLbl val="0"/>
      </c:catAx>
      <c:valAx>
        <c:axId val="1187678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11458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75"/>
          <c:y val="0.907"/>
          <c:w val="0.18575"/>
          <c:h val="0.02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0.94675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9525" y="1013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regions are ranked based on sum of loaded and unloaded freight in 2022.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iww_go_atygofl)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</xdr:row>
      <xdr:rowOff>114300</xdr:rowOff>
    </xdr:from>
    <xdr:to>
      <xdr:col>24</xdr:col>
      <xdr:colOff>104775</xdr:colOff>
      <xdr:row>61</xdr:row>
      <xdr:rowOff>133350</xdr:rowOff>
    </xdr:to>
    <xdr:graphicFrame macro="">
      <xdr:nvGraphicFramePr>
        <xdr:cNvPr id="2" name="Chart 1"/>
        <xdr:cNvGraphicFramePr/>
      </xdr:nvGraphicFramePr>
      <xdr:xfrm>
        <a:off x="7277100" y="314325"/>
        <a:ext cx="10363200" cy="1070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9991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regions are ranked based on sum of loaded and unloaded freight in 2022.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iww_go_atygofl)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171450</xdr:rowOff>
    </xdr:from>
    <xdr:to>
      <xdr:col>23</xdr:col>
      <xdr:colOff>342900</xdr:colOff>
      <xdr:row>60</xdr:row>
      <xdr:rowOff>133350</xdr:rowOff>
    </xdr:to>
    <xdr:graphicFrame macro="">
      <xdr:nvGraphicFramePr>
        <xdr:cNvPr id="2" name="Chart 1"/>
        <xdr:cNvGraphicFramePr/>
      </xdr:nvGraphicFramePr>
      <xdr:xfrm>
        <a:off x="7839075" y="171450"/>
        <a:ext cx="9391650" cy="1053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902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regions are ranked based on sum of loaded and unloaded containers in 2022. TEU: Twenty-foot Equivalent Unit.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iww_go_actygofl)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2</xdr:row>
      <xdr:rowOff>19050</xdr:rowOff>
    </xdr:from>
    <xdr:to>
      <xdr:col>25</xdr:col>
      <xdr:colOff>533400</xdr:colOff>
      <xdr:row>56</xdr:row>
      <xdr:rowOff>104775</xdr:rowOff>
    </xdr:to>
    <xdr:graphicFrame macro="">
      <xdr:nvGraphicFramePr>
        <xdr:cNvPr id="2" name="Chart 1"/>
        <xdr:cNvGraphicFramePr/>
      </xdr:nvGraphicFramePr>
      <xdr:xfrm>
        <a:off x="7943850" y="400050"/>
        <a:ext cx="10934700" cy="966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95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regions are ranked based on sum of loaded and unloaded containers in 2022. TEU: Twenty-foot Equivalent Unit.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iww_go_actygofl)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76200</xdr:rowOff>
    </xdr:from>
    <xdr:to>
      <xdr:col>23</xdr:col>
      <xdr:colOff>428625</xdr:colOff>
      <xdr:row>55</xdr:row>
      <xdr:rowOff>104775</xdr:rowOff>
    </xdr:to>
    <xdr:graphicFrame macro="">
      <xdr:nvGraphicFramePr>
        <xdr:cNvPr id="2" name="Chart 1"/>
        <xdr:cNvGraphicFramePr/>
      </xdr:nvGraphicFramePr>
      <xdr:xfrm>
        <a:off x="7762875" y="276225"/>
        <a:ext cx="1001077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071DC-B214-49DD-B715-FCD092FDA678}">
  <dimension ref="A1:G121"/>
  <sheetViews>
    <sheetView showGridLines="0" tabSelected="1" workbookViewId="0" topLeftCell="A1">
      <selection activeCell="A3" sqref="A3"/>
    </sheetView>
  </sheetViews>
  <sheetFormatPr defaultColWidth="9.140625" defaultRowHeight="15"/>
  <cols>
    <col min="1" max="2" width="9.140625" style="3" customWidth="1"/>
    <col min="3" max="3" width="58.421875" style="3" bestFit="1" customWidth="1"/>
    <col min="4" max="4" width="12.28125" style="3" bestFit="1" customWidth="1"/>
    <col min="5" max="5" width="9.28125" style="3" customWidth="1"/>
    <col min="6" max="6" width="15.28125" style="3" bestFit="1" customWidth="1"/>
    <col min="7" max="16384" width="9.140625" style="3" customWidth="1"/>
  </cols>
  <sheetData>
    <row r="1" ht="15.75">
      <c r="A1" s="49" t="s">
        <v>265</v>
      </c>
    </row>
    <row r="2" ht="14.25">
      <c r="A2" s="50" t="s">
        <v>251</v>
      </c>
    </row>
    <row r="4" ht="15">
      <c r="D4" s="5"/>
    </row>
    <row r="5" ht="15">
      <c r="A5" s="4" t="s">
        <v>246</v>
      </c>
    </row>
    <row r="6" ht="15">
      <c r="A6" s="6" t="s">
        <v>243</v>
      </c>
    </row>
    <row r="10" spans="2:6" ht="15">
      <c r="B10" s="1" t="s">
        <v>110</v>
      </c>
      <c r="C10" s="1" t="s">
        <v>111</v>
      </c>
      <c r="D10" s="7">
        <v>964.7936770099999</v>
      </c>
      <c r="E10" s="8" t="s">
        <v>116</v>
      </c>
      <c r="F10" s="8" t="s">
        <v>237</v>
      </c>
    </row>
    <row r="11" spans="1:6" ht="15">
      <c r="A11" s="3">
        <v>1</v>
      </c>
      <c r="B11" s="2" t="s">
        <v>4</v>
      </c>
      <c r="C11" s="2" t="s">
        <v>129</v>
      </c>
      <c r="D11" s="9">
        <v>172.038517</v>
      </c>
      <c r="E11" s="10">
        <f>D11/$D$10</f>
        <v>0.17831638110768513</v>
      </c>
      <c r="F11" s="11">
        <f>E11</f>
        <v>0.17831638110768513</v>
      </c>
    </row>
    <row r="12" spans="1:6" ht="15">
      <c r="A12" s="3">
        <v>2</v>
      </c>
      <c r="B12" s="2" t="s">
        <v>5</v>
      </c>
      <c r="C12" s="2" t="s">
        <v>130</v>
      </c>
      <c r="D12" s="9">
        <v>98.302358</v>
      </c>
      <c r="E12" s="10">
        <f aca="true" t="shared" si="0" ref="E12:E75">D12/$D$10</f>
        <v>0.10188951310776585</v>
      </c>
      <c r="F12" s="11">
        <f>F11+E12</f>
        <v>0.280205894215451</v>
      </c>
    </row>
    <row r="13" spans="1:6" ht="15">
      <c r="A13" s="3">
        <v>3</v>
      </c>
      <c r="B13" s="2" t="s">
        <v>6</v>
      </c>
      <c r="C13" s="2" t="s">
        <v>132</v>
      </c>
      <c r="D13" s="9">
        <v>71.62651</v>
      </c>
      <c r="E13" s="10">
        <f t="shared" si="0"/>
        <v>0.07424023571752492</v>
      </c>
      <c r="F13" s="11">
        <f aca="true" t="shared" si="1" ref="F13:F76">F12+E13</f>
        <v>0.3544461299329759</v>
      </c>
    </row>
    <row r="14" spans="1:6" ht="15">
      <c r="A14" s="3">
        <v>4</v>
      </c>
      <c r="B14" s="2" t="s">
        <v>8</v>
      </c>
      <c r="C14" s="2" t="s">
        <v>131</v>
      </c>
      <c r="D14" s="9">
        <v>67.91428640000001</v>
      </c>
      <c r="E14" s="10">
        <f t="shared" si="0"/>
        <v>0.07039254922407218</v>
      </c>
      <c r="F14" s="11">
        <f t="shared" si="1"/>
        <v>0.4248386791570481</v>
      </c>
    </row>
    <row r="15" spans="1:6" ht="15">
      <c r="A15" s="3">
        <v>5</v>
      </c>
      <c r="B15" s="2" t="s">
        <v>7</v>
      </c>
      <c r="C15" s="2" t="s">
        <v>137</v>
      </c>
      <c r="D15" s="9">
        <v>44.891572</v>
      </c>
      <c r="E15" s="10">
        <f t="shared" si="0"/>
        <v>0.046529712071832645</v>
      </c>
      <c r="F15" s="11">
        <f t="shared" si="1"/>
        <v>0.47136839122888075</v>
      </c>
    </row>
    <row r="16" spans="1:7" ht="13.5" thickBot="1">
      <c r="A16" s="16">
        <v>6</v>
      </c>
      <c r="B16" s="17" t="s">
        <v>13</v>
      </c>
      <c r="C16" s="17" t="s">
        <v>133</v>
      </c>
      <c r="D16" s="48">
        <v>34.775409</v>
      </c>
      <c r="E16" s="19">
        <f t="shared" si="0"/>
        <v>0.036044399780658556</v>
      </c>
      <c r="F16" s="20">
        <f t="shared" si="1"/>
        <v>0.5074127910095393</v>
      </c>
      <c r="G16" s="16"/>
    </row>
    <row r="17" spans="1:6" ht="15">
      <c r="A17" s="3">
        <v>7</v>
      </c>
      <c r="B17" s="21" t="s">
        <v>11</v>
      </c>
      <c r="C17" s="21" t="s">
        <v>135</v>
      </c>
      <c r="D17" s="9">
        <v>33.995581</v>
      </c>
      <c r="E17" s="10">
        <f t="shared" si="0"/>
        <v>0.03523611504726688</v>
      </c>
      <c r="F17" s="11">
        <f t="shared" si="1"/>
        <v>0.5426489060568062</v>
      </c>
    </row>
    <row r="18" spans="1:6" ht="15">
      <c r="A18" s="3">
        <v>8</v>
      </c>
      <c r="B18" s="2" t="s">
        <v>10</v>
      </c>
      <c r="C18" s="2" t="s">
        <v>134</v>
      </c>
      <c r="D18" s="9">
        <v>29.183933</v>
      </c>
      <c r="E18" s="10">
        <f t="shared" si="0"/>
        <v>0.030248885015959234</v>
      </c>
      <c r="F18" s="11">
        <f t="shared" si="1"/>
        <v>0.5728977910727654</v>
      </c>
    </row>
    <row r="19" spans="1:6" ht="15">
      <c r="A19" s="3">
        <v>9</v>
      </c>
      <c r="B19" s="2" t="s">
        <v>9</v>
      </c>
      <c r="C19" s="2" t="s">
        <v>227</v>
      </c>
      <c r="D19" s="9">
        <v>23.251919</v>
      </c>
      <c r="E19" s="10">
        <f t="shared" si="0"/>
        <v>0.024100405666069677</v>
      </c>
      <c r="F19" s="11">
        <f t="shared" si="1"/>
        <v>0.596998196738835</v>
      </c>
    </row>
    <row r="20" spans="1:6" ht="15">
      <c r="A20" s="3">
        <v>10</v>
      </c>
      <c r="B20" s="2" t="s">
        <v>12</v>
      </c>
      <c r="C20" s="2" t="s">
        <v>138</v>
      </c>
      <c r="D20" s="9">
        <v>21.239905</v>
      </c>
      <c r="E20" s="10">
        <f t="shared" si="0"/>
        <v>0.022014971186196792</v>
      </c>
      <c r="F20" s="11">
        <f t="shared" si="1"/>
        <v>0.6190131679250318</v>
      </c>
    </row>
    <row r="21" spans="1:6" ht="15">
      <c r="A21" s="3">
        <v>11</v>
      </c>
      <c r="B21" s="2" t="s">
        <v>14</v>
      </c>
      <c r="C21" s="2" t="s">
        <v>136</v>
      </c>
      <c r="D21" s="9">
        <v>20.045022</v>
      </c>
      <c r="E21" s="10">
        <f t="shared" si="0"/>
        <v>0.020776485664916144</v>
      </c>
      <c r="F21" s="11">
        <f t="shared" si="1"/>
        <v>0.639789653589948</v>
      </c>
    </row>
    <row r="22" spans="1:6" ht="15">
      <c r="A22" s="3">
        <v>12</v>
      </c>
      <c r="B22" s="2" t="s">
        <v>16</v>
      </c>
      <c r="C22" s="2" t="s">
        <v>142</v>
      </c>
      <c r="D22" s="9">
        <v>16.7603038</v>
      </c>
      <c r="E22" s="10">
        <f t="shared" si="0"/>
        <v>0.017371904687375227</v>
      </c>
      <c r="F22" s="11">
        <f t="shared" si="1"/>
        <v>0.6571615582773233</v>
      </c>
    </row>
    <row r="23" spans="1:6" ht="15">
      <c r="A23" s="3">
        <v>13</v>
      </c>
      <c r="B23" s="2" t="s">
        <v>20</v>
      </c>
      <c r="C23" s="2" t="s">
        <v>140</v>
      </c>
      <c r="D23" s="9">
        <v>15.379131</v>
      </c>
      <c r="E23" s="10">
        <f t="shared" si="0"/>
        <v>0.015940331457873554</v>
      </c>
      <c r="F23" s="11">
        <f t="shared" si="1"/>
        <v>0.6731018897351968</v>
      </c>
    </row>
    <row r="24" spans="1:6" ht="15">
      <c r="A24" s="3">
        <v>14</v>
      </c>
      <c r="B24" s="2" t="s">
        <v>18</v>
      </c>
      <c r="C24" s="2" t="s">
        <v>143</v>
      </c>
      <c r="D24" s="9">
        <v>14.7866514</v>
      </c>
      <c r="E24" s="10">
        <f t="shared" si="0"/>
        <v>0.015326231662116023</v>
      </c>
      <c r="F24" s="11">
        <f t="shared" si="1"/>
        <v>0.6884281213973128</v>
      </c>
    </row>
    <row r="25" spans="1:6" ht="15">
      <c r="A25" s="3">
        <v>15</v>
      </c>
      <c r="B25" s="2" t="s">
        <v>21</v>
      </c>
      <c r="C25" s="2" t="s">
        <v>141</v>
      </c>
      <c r="D25" s="9">
        <v>13.916811099999999</v>
      </c>
      <c r="E25" s="10">
        <f t="shared" si="0"/>
        <v>0.014424649986440318</v>
      </c>
      <c r="F25" s="11">
        <f t="shared" si="1"/>
        <v>0.7028527713837531</v>
      </c>
    </row>
    <row r="26" spans="1:6" ht="15">
      <c r="A26" s="3">
        <v>16</v>
      </c>
      <c r="B26" s="2" t="s">
        <v>15</v>
      </c>
      <c r="C26" s="2" t="s">
        <v>145</v>
      </c>
      <c r="D26" s="9">
        <v>13.125557399999998</v>
      </c>
      <c r="E26" s="10">
        <f t="shared" si="0"/>
        <v>0.013604522617392686</v>
      </c>
      <c r="F26" s="11">
        <f t="shared" si="1"/>
        <v>0.7164572940011458</v>
      </c>
    </row>
    <row r="27" spans="1:6" ht="15">
      <c r="A27" s="3">
        <v>17</v>
      </c>
      <c r="B27" s="2" t="s">
        <v>28</v>
      </c>
      <c r="C27" s="2" t="s">
        <v>139</v>
      </c>
      <c r="D27" s="9">
        <v>13.019433</v>
      </c>
      <c r="E27" s="10">
        <f t="shared" si="0"/>
        <v>0.013494525627850954</v>
      </c>
      <c r="F27" s="11">
        <f t="shared" si="1"/>
        <v>0.7299518196289967</v>
      </c>
    </row>
    <row r="28" spans="1:6" ht="15">
      <c r="A28" s="3">
        <v>18</v>
      </c>
      <c r="B28" s="2" t="s">
        <v>22</v>
      </c>
      <c r="C28" s="2" t="s">
        <v>149</v>
      </c>
      <c r="D28" s="9">
        <v>12.019048</v>
      </c>
      <c r="E28" s="10">
        <f t="shared" si="0"/>
        <v>0.012457635540531663</v>
      </c>
      <c r="F28" s="11">
        <f t="shared" si="1"/>
        <v>0.7424094551695284</v>
      </c>
    </row>
    <row r="29" spans="1:6" ht="15">
      <c r="A29" s="3">
        <v>19</v>
      </c>
      <c r="B29" s="2" t="s">
        <v>23</v>
      </c>
      <c r="C29" s="2" t="s">
        <v>150</v>
      </c>
      <c r="D29" s="9">
        <v>11.5305586</v>
      </c>
      <c r="E29" s="10">
        <f t="shared" si="0"/>
        <v>0.011951320655141989</v>
      </c>
      <c r="F29" s="11">
        <f t="shared" si="1"/>
        <v>0.7543607758246704</v>
      </c>
    </row>
    <row r="30" spans="1:7" ht="13.5" thickBot="1">
      <c r="A30" s="16">
        <v>20</v>
      </c>
      <c r="B30" s="17" t="s">
        <v>19</v>
      </c>
      <c r="C30" s="17" t="s">
        <v>154</v>
      </c>
      <c r="D30" s="48">
        <v>11.220245</v>
      </c>
      <c r="E30" s="19">
        <f t="shared" si="0"/>
        <v>0.011629683389688825</v>
      </c>
      <c r="F30" s="20">
        <f t="shared" si="1"/>
        <v>0.7659904592143593</v>
      </c>
      <c r="G30" s="16"/>
    </row>
    <row r="31" spans="1:6" ht="15">
      <c r="A31" s="3">
        <v>21</v>
      </c>
      <c r="B31" s="21" t="s">
        <v>25</v>
      </c>
      <c r="C31" s="21" t="s">
        <v>152</v>
      </c>
      <c r="D31" s="9">
        <v>10.734406</v>
      </c>
      <c r="E31" s="10">
        <f t="shared" si="0"/>
        <v>0.01112611562014698</v>
      </c>
      <c r="F31" s="11">
        <f t="shared" si="1"/>
        <v>0.7771165748345062</v>
      </c>
    </row>
    <row r="32" spans="1:6" ht="15">
      <c r="A32" s="3">
        <v>22</v>
      </c>
      <c r="B32" s="2" t="s">
        <v>27</v>
      </c>
      <c r="C32" s="2" t="s">
        <v>144</v>
      </c>
      <c r="D32" s="9">
        <v>10.369553</v>
      </c>
      <c r="E32" s="10">
        <f t="shared" si="0"/>
        <v>0.010747948755361217</v>
      </c>
      <c r="F32" s="11">
        <f t="shared" si="1"/>
        <v>0.7878645235898675</v>
      </c>
    </row>
    <row r="33" spans="1:6" ht="15">
      <c r="A33" s="3">
        <v>23</v>
      </c>
      <c r="B33" s="2" t="s">
        <v>24</v>
      </c>
      <c r="C33" s="2" t="s">
        <v>156</v>
      </c>
      <c r="D33" s="9">
        <v>10.26381</v>
      </c>
      <c r="E33" s="10">
        <f t="shared" si="0"/>
        <v>0.010638347083501478</v>
      </c>
      <c r="F33" s="11">
        <f t="shared" si="1"/>
        <v>0.798502870673369</v>
      </c>
    </row>
    <row r="34" spans="1:6" ht="15">
      <c r="A34" s="3">
        <v>24</v>
      </c>
      <c r="B34" s="2" t="s">
        <v>30</v>
      </c>
      <c r="C34" s="2" t="s">
        <v>148</v>
      </c>
      <c r="D34" s="9">
        <v>9.933880199999999</v>
      </c>
      <c r="E34" s="10">
        <f t="shared" si="0"/>
        <v>0.010296377802543409</v>
      </c>
      <c r="F34" s="11">
        <f t="shared" si="1"/>
        <v>0.8087992484759124</v>
      </c>
    </row>
    <row r="35" spans="1:6" ht="15">
      <c r="A35" s="3">
        <v>25</v>
      </c>
      <c r="B35" s="21" t="s">
        <v>36</v>
      </c>
      <c r="C35" s="21" t="s">
        <v>146</v>
      </c>
      <c r="D35" s="9">
        <v>9.920205</v>
      </c>
      <c r="E35" s="10">
        <f t="shared" si="0"/>
        <v>0.010282203580296866</v>
      </c>
      <c r="F35" s="11">
        <f t="shared" si="1"/>
        <v>0.8190814520562093</v>
      </c>
    </row>
    <row r="36" spans="1:7" ht="13.5" thickBot="1">
      <c r="A36" s="16">
        <v>26</v>
      </c>
      <c r="B36" s="17" t="s">
        <v>26</v>
      </c>
      <c r="C36" s="17" t="s">
        <v>151</v>
      </c>
      <c r="D36" s="48">
        <v>9.741746</v>
      </c>
      <c r="E36" s="19">
        <f t="shared" si="0"/>
        <v>0.01009723242609832</v>
      </c>
      <c r="F36" s="20">
        <f t="shared" si="1"/>
        <v>0.8291786844823076</v>
      </c>
      <c r="G36" s="16"/>
    </row>
    <row r="37" spans="1:6" ht="15">
      <c r="A37" s="3">
        <v>27</v>
      </c>
      <c r="B37" s="21" t="s">
        <v>17</v>
      </c>
      <c r="C37" s="21" t="s">
        <v>166</v>
      </c>
      <c r="D37" s="9">
        <v>8.273344</v>
      </c>
      <c r="E37" s="10">
        <f t="shared" si="0"/>
        <v>0.008575246912521223</v>
      </c>
      <c r="F37" s="11">
        <f t="shared" si="1"/>
        <v>0.8377539313948288</v>
      </c>
    </row>
    <row r="38" spans="1:6" ht="15">
      <c r="A38" s="3">
        <v>28</v>
      </c>
      <c r="B38" s="2" t="s">
        <v>32</v>
      </c>
      <c r="C38" s="2" t="s">
        <v>157</v>
      </c>
      <c r="D38" s="9">
        <v>8.261072900000002</v>
      </c>
      <c r="E38" s="10">
        <f t="shared" si="0"/>
        <v>0.008562528027341516</v>
      </c>
      <c r="F38" s="11">
        <f t="shared" si="1"/>
        <v>0.8463164594221703</v>
      </c>
    </row>
    <row r="39" spans="1:6" ht="15">
      <c r="A39" s="3">
        <v>29</v>
      </c>
      <c r="B39" s="2" t="s">
        <v>51</v>
      </c>
      <c r="C39" s="2" t="s">
        <v>147</v>
      </c>
      <c r="D39" s="9">
        <v>7.367993</v>
      </c>
      <c r="E39" s="10">
        <f t="shared" si="0"/>
        <v>0.007636858714532841</v>
      </c>
      <c r="F39" s="11">
        <f t="shared" si="1"/>
        <v>0.853953318136703</v>
      </c>
    </row>
    <row r="40" spans="1:6" ht="15">
      <c r="A40" s="3">
        <v>30</v>
      </c>
      <c r="B40" s="12" t="s">
        <v>48</v>
      </c>
      <c r="C40" s="12" t="s">
        <v>159</v>
      </c>
      <c r="D40" s="13">
        <v>7.364492</v>
      </c>
      <c r="E40" s="14">
        <f t="shared" si="0"/>
        <v>0.007633229959407859</v>
      </c>
      <c r="F40" s="15">
        <f t="shared" si="1"/>
        <v>0.8615865480961109</v>
      </c>
    </row>
    <row r="41" spans="1:6" ht="15">
      <c r="A41" s="3">
        <v>31</v>
      </c>
      <c r="B41" s="2" t="s">
        <v>56</v>
      </c>
      <c r="C41" s="2" t="s">
        <v>153</v>
      </c>
      <c r="D41" s="9">
        <v>6.9401035</v>
      </c>
      <c r="E41" s="10">
        <f t="shared" si="0"/>
        <v>0.007193355082413198</v>
      </c>
      <c r="F41" s="11">
        <f t="shared" si="1"/>
        <v>0.868779903178524</v>
      </c>
    </row>
    <row r="42" spans="1:6" ht="15">
      <c r="A42" s="3">
        <v>32</v>
      </c>
      <c r="B42" s="2" t="s">
        <v>41</v>
      </c>
      <c r="C42" s="2" t="s">
        <v>155</v>
      </c>
      <c r="D42" s="9">
        <v>5.818366</v>
      </c>
      <c r="E42" s="10">
        <f t="shared" si="0"/>
        <v>0.006030684216372299</v>
      </c>
      <c r="F42" s="11">
        <f t="shared" si="1"/>
        <v>0.8748105873948964</v>
      </c>
    </row>
    <row r="43" spans="1:6" ht="15">
      <c r="A43" s="3">
        <v>33</v>
      </c>
      <c r="B43" s="2" t="s">
        <v>34</v>
      </c>
      <c r="C43" s="2" t="s">
        <v>167</v>
      </c>
      <c r="D43" s="9">
        <v>5.800181</v>
      </c>
      <c r="E43" s="10">
        <f t="shared" si="0"/>
        <v>0.006011835626841367</v>
      </c>
      <c r="F43" s="11">
        <f t="shared" si="1"/>
        <v>0.8808224230217377</v>
      </c>
    </row>
    <row r="44" spans="1:6" ht="15">
      <c r="A44" s="3">
        <v>34</v>
      </c>
      <c r="B44" s="2" t="s">
        <v>29</v>
      </c>
      <c r="C44" s="2" t="s">
        <v>172</v>
      </c>
      <c r="D44" s="9">
        <v>5.7402127</v>
      </c>
      <c r="E44" s="10">
        <f t="shared" si="0"/>
        <v>0.005949679021311107</v>
      </c>
      <c r="F44" s="11">
        <f t="shared" si="1"/>
        <v>0.8867721020430489</v>
      </c>
    </row>
    <row r="45" spans="1:6" ht="15">
      <c r="A45" s="3">
        <v>35</v>
      </c>
      <c r="B45" s="2" t="s">
        <v>35</v>
      </c>
      <c r="C45" s="2" t="s">
        <v>165</v>
      </c>
      <c r="D45" s="9">
        <v>5.522313199999999</v>
      </c>
      <c r="E45" s="10">
        <f t="shared" si="0"/>
        <v>0.005723828142317688</v>
      </c>
      <c r="F45" s="11">
        <f t="shared" si="1"/>
        <v>0.8924959301853665</v>
      </c>
    </row>
    <row r="46" spans="1:6" ht="15">
      <c r="A46" s="3">
        <v>36</v>
      </c>
      <c r="B46" s="2" t="s">
        <v>33</v>
      </c>
      <c r="C46" s="2" t="s">
        <v>162</v>
      </c>
      <c r="D46" s="9">
        <v>5.3970506</v>
      </c>
      <c r="E46" s="10">
        <f t="shared" si="0"/>
        <v>0.005593994579987344</v>
      </c>
      <c r="F46" s="11">
        <f t="shared" si="1"/>
        <v>0.8980899247653539</v>
      </c>
    </row>
    <row r="47" spans="1:6" ht="15">
      <c r="A47" s="3">
        <v>37</v>
      </c>
      <c r="B47" s="2" t="s">
        <v>42</v>
      </c>
      <c r="C47" s="2" t="s">
        <v>163</v>
      </c>
      <c r="D47" s="9">
        <v>4.9878284</v>
      </c>
      <c r="E47" s="10">
        <f t="shared" si="0"/>
        <v>0.0051698394370263915</v>
      </c>
      <c r="F47" s="11">
        <f t="shared" si="1"/>
        <v>0.9032597642023803</v>
      </c>
    </row>
    <row r="48" spans="1:6" ht="15">
      <c r="A48" s="3">
        <v>38</v>
      </c>
      <c r="B48" s="2" t="s">
        <v>40</v>
      </c>
      <c r="C48" s="2" t="s">
        <v>164</v>
      </c>
      <c r="D48" s="9">
        <v>4.911326</v>
      </c>
      <c r="E48" s="10">
        <f t="shared" si="0"/>
        <v>0.005090545385020278</v>
      </c>
      <c r="F48" s="11">
        <f t="shared" si="1"/>
        <v>0.9083503095874006</v>
      </c>
    </row>
    <row r="49" spans="1:6" ht="15">
      <c r="A49" s="3">
        <v>39</v>
      </c>
      <c r="B49" s="2" t="s">
        <v>38</v>
      </c>
      <c r="C49" s="2" t="s">
        <v>180</v>
      </c>
      <c r="D49" s="9">
        <v>4.8823378</v>
      </c>
      <c r="E49" s="10">
        <f t="shared" si="0"/>
        <v>0.005060499375504713</v>
      </c>
      <c r="F49" s="11">
        <f t="shared" si="1"/>
        <v>0.9134108089629053</v>
      </c>
    </row>
    <row r="50" spans="1:6" ht="15">
      <c r="A50" s="3">
        <v>40</v>
      </c>
      <c r="B50" s="2" t="s">
        <v>55</v>
      </c>
      <c r="C50" s="2" t="s">
        <v>158</v>
      </c>
      <c r="D50" s="9">
        <v>4.766892</v>
      </c>
      <c r="E50" s="10">
        <f t="shared" si="0"/>
        <v>0.004940840838398853</v>
      </c>
      <c r="F50" s="11">
        <f t="shared" si="1"/>
        <v>0.9183516498013041</v>
      </c>
    </row>
    <row r="51" spans="1:6" ht="15">
      <c r="A51" s="3">
        <v>41</v>
      </c>
      <c r="B51" s="2" t="s">
        <v>31</v>
      </c>
      <c r="C51" s="2" t="s">
        <v>182</v>
      </c>
      <c r="D51" s="9">
        <v>4.376497</v>
      </c>
      <c r="E51" s="10">
        <f t="shared" si="0"/>
        <v>0.004536199919513608</v>
      </c>
      <c r="F51" s="11">
        <f t="shared" si="1"/>
        <v>0.9228878497208177</v>
      </c>
    </row>
    <row r="52" spans="1:6" ht="15">
      <c r="A52" s="3">
        <v>42</v>
      </c>
      <c r="B52" s="2" t="s">
        <v>54</v>
      </c>
      <c r="C52" s="2" t="s">
        <v>161</v>
      </c>
      <c r="D52" s="9">
        <v>4.2969044</v>
      </c>
      <c r="E52" s="10">
        <f t="shared" si="0"/>
        <v>0.004453702902901035</v>
      </c>
      <c r="F52" s="11">
        <f t="shared" si="1"/>
        <v>0.9273415526237188</v>
      </c>
    </row>
    <row r="53" spans="1:6" ht="15">
      <c r="A53" s="3">
        <v>43</v>
      </c>
      <c r="B53" s="2" t="s">
        <v>37</v>
      </c>
      <c r="C53" s="2" t="s">
        <v>187</v>
      </c>
      <c r="D53" s="9">
        <v>4.090042</v>
      </c>
      <c r="E53" s="10">
        <f t="shared" si="0"/>
        <v>0.004239291879146102</v>
      </c>
      <c r="F53" s="11">
        <f t="shared" si="1"/>
        <v>0.9315808445028648</v>
      </c>
    </row>
    <row r="54" spans="1:6" ht="15">
      <c r="A54" s="3">
        <v>44</v>
      </c>
      <c r="B54" s="2" t="s">
        <v>46</v>
      </c>
      <c r="C54" s="2" t="s">
        <v>168</v>
      </c>
      <c r="D54" s="9">
        <v>3.8080184000000004</v>
      </c>
      <c r="E54" s="10">
        <f t="shared" si="0"/>
        <v>0.003946976945165583</v>
      </c>
      <c r="F54" s="11">
        <f t="shared" si="1"/>
        <v>0.9355278214480304</v>
      </c>
    </row>
    <row r="55" spans="1:6" ht="15">
      <c r="A55" s="3">
        <v>45</v>
      </c>
      <c r="B55" s="2" t="s">
        <v>43</v>
      </c>
      <c r="C55" s="2" t="s">
        <v>175</v>
      </c>
      <c r="D55" s="9">
        <v>3.78921</v>
      </c>
      <c r="E55" s="10">
        <f t="shared" si="0"/>
        <v>0.003927482207121394</v>
      </c>
      <c r="F55" s="11">
        <f t="shared" si="1"/>
        <v>0.9394553036551517</v>
      </c>
    </row>
    <row r="56" spans="1:6" ht="15">
      <c r="A56" s="3">
        <v>46</v>
      </c>
      <c r="B56" s="2" t="s">
        <v>52</v>
      </c>
      <c r="C56" s="2" t="s">
        <v>170</v>
      </c>
      <c r="D56" s="9">
        <v>3.692894</v>
      </c>
      <c r="E56" s="10">
        <f t="shared" si="0"/>
        <v>0.0038276515362794233</v>
      </c>
      <c r="F56" s="11">
        <f t="shared" si="1"/>
        <v>0.9432829551914311</v>
      </c>
    </row>
    <row r="57" spans="1:6" ht="15">
      <c r="A57" s="3">
        <v>47</v>
      </c>
      <c r="B57" s="2" t="s">
        <v>45</v>
      </c>
      <c r="C57" s="2" t="s">
        <v>160</v>
      </c>
      <c r="D57" s="9">
        <v>3.651229</v>
      </c>
      <c r="E57" s="10">
        <f t="shared" si="0"/>
        <v>0.0037844661371699223</v>
      </c>
      <c r="F57" s="11">
        <f t="shared" si="1"/>
        <v>0.947067421328601</v>
      </c>
    </row>
    <row r="58" spans="1:6" ht="15">
      <c r="A58" s="3">
        <v>48</v>
      </c>
      <c r="B58" s="2" t="s">
        <v>44</v>
      </c>
      <c r="C58" s="2" t="s">
        <v>173</v>
      </c>
      <c r="D58" s="9">
        <v>3.555012</v>
      </c>
      <c r="E58" s="10">
        <f t="shared" si="0"/>
        <v>0.00368473807894074</v>
      </c>
      <c r="F58" s="11">
        <f t="shared" si="1"/>
        <v>0.9507521594075418</v>
      </c>
    </row>
    <row r="59" spans="1:6" ht="15">
      <c r="A59" s="3">
        <v>49</v>
      </c>
      <c r="B59" s="2" t="s">
        <v>66</v>
      </c>
      <c r="C59" s="2" t="s">
        <v>169</v>
      </c>
      <c r="D59" s="9">
        <v>3.177404</v>
      </c>
      <c r="E59" s="10">
        <f t="shared" si="0"/>
        <v>0.0032933507709618486</v>
      </c>
      <c r="F59" s="11">
        <f t="shared" si="1"/>
        <v>0.9540455101785036</v>
      </c>
    </row>
    <row r="60" spans="1:6" ht="15">
      <c r="A60" s="3">
        <v>50</v>
      </c>
      <c r="B60" s="2" t="s">
        <v>39</v>
      </c>
      <c r="C60" s="2" t="s">
        <v>171</v>
      </c>
      <c r="D60" s="9">
        <v>3.135011</v>
      </c>
      <c r="E60" s="10">
        <f t="shared" si="0"/>
        <v>0.003249410806376487</v>
      </c>
      <c r="F60" s="11">
        <f t="shared" si="1"/>
        <v>0.9572949209848801</v>
      </c>
    </row>
    <row r="61" spans="1:6" ht="15">
      <c r="A61" s="3">
        <v>51</v>
      </c>
      <c r="B61" s="2" t="s">
        <v>106</v>
      </c>
      <c r="C61" s="2" t="s">
        <v>230</v>
      </c>
      <c r="D61" s="9">
        <v>2.88601</v>
      </c>
      <c r="E61" s="10">
        <f t="shared" si="0"/>
        <v>0.002991323501356329</v>
      </c>
      <c r="F61" s="11">
        <f t="shared" si="1"/>
        <v>0.9602862444862365</v>
      </c>
    </row>
    <row r="62" spans="1:6" ht="15">
      <c r="A62" s="3">
        <v>52</v>
      </c>
      <c r="B62" s="2" t="s">
        <v>49</v>
      </c>
      <c r="C62" s="2" t="s">
        <v>181</v>
      </c>
      <c r="D62" s="9">
        <v>2.387794</v>
      </c>
      <c r="E62" s="10">
        <f t="shared" si="0"/>
        <v>0.0024749270822338226</v>
      </c>
      <c r="F62" s="11">
        <f t="shared" si="1"/>
        <v>0.9627611715684703</v>
      </c>
    </row>
    <row r="63" spans="1:6" ht="15">
      <c r="A63" s="3">
        <v>53</v>
      </c>
      <c r="B63" s="2" t="s">
        <v>64</v>
      </c>
      <c r="C63" s="2" t="s">
        <v>174</v>
      </c>
      <c r="D63" s="9">
        <v>2.307668</v>
      </c>
      <c r="E63" s="10">
        <f t="shared" si="0"/>
        <v>0.0023918772013014357</v>
      </c>
      <c r="F63" s="11">
        <f t="shared" si="1"/>
        <v>0.9651530487697717</v>
      </c>
    </row>
    <row r="64" spans="1:6" ht="15">
      <c r="A64" s="3">
        <v>54</v>
      </c>
      <c r="B64" s="2" t="s">
        <v>58</v>
      </c>
      <c r="C64" s="2" t="s">
        <v>177</v>
      </c>
      <c r="D64" s="9">
        <v>2.2933341</v>
      </c>
      <c r="E64" s="10">
        <f t="shared" si="0"/>
        <v>0.002377020242407984</v>
      </c>
      <c r="F64" s="11">
        <f t="shared" si="1"/>
        <v>0.9675300690121796</v>
      </c>
    </row>
    <row r="65" spans="1:6" ht="15">
      <c r="A65" s="3">
        <v>55</v>
      </c>
      <c r="B65" s="2" t="s">
        <v>50</v>
      </c>
      <c r="C65" s="2" t="s">
        <v>185</v>
      </c>
      <c r="D65" s="9">
        <v>1.96019</v>
      </c>
      <c r="E65" s="10">
        <f t="shared" si="0"/>
        <v>0.002031719368305606</v>
      </c>
      <c r="F65" s="11">
        <f t="shared" si="1"/>
        <v>0.9695617883804852</v>
      </c>
    </row>
    <row r="66" spans="1:6" ht="15">
      <c r="A66" s="3">
        <v>56</v>
      </c>
      <c r="B66" s="2" t="s">
        <v>73</v>
      </c>
      <c r="C66" s="2" t="s">
        <v>178</v>
      </c>
      <c r="D66" s="9">
        <v>1.9284046000000001</v>
      </c>
      <c r="E66" s="10">
        <f t="shared" si="0"/>
        <v>0.001998774086057793</v>
      </c>
      <c r="F66" s="11">
        <f t="shared" si="1"/>
        <v>0.971560562466543</v>
      </c>
    </row>
    <row r="67" spans="1:6" ht="15">
      <c r="A67" s="3">
        <v>57</v>
      </c>
      <c r="B67" s="2" t="s">
        <v>47</v>
      </c>
      <c r="C67" s="2" t="s">
        <v>194</v>
      </c>
      <c r="D67" s="9">
        <v>1.783015</v>
      </c>
      <c r="E67" s="10">
        <f t="shared" si="0"/>
        <v>0.0018480790686001972</v>
      </c>
      <c r="F67" s="11">
        <f t="shared" si="1"/>
        <v>0.9734086415351432</v>
      </c>
    </row>
    <row r="68" spans="1:6" ht="15">
      <c r="A68" s="3">
        <v>58</v>
      </c>
      <c r="B68" s="2" t="s">
        <v>78</v>
      </c>
      <c r="C68" s="2" t="s">
        <v>176</v>
      </c>
      <c r="D68" s="9">
        <v>1.74842</v>
      </c>
      <c r="E68" s="10">
        <f t="shared" si="0"/>
        <v>0.0018122216611312619</v>
      </c>
      <c r="F68" s="11">
        <f t="shared" si="1"/>
        <v>0.9752208631962744</v>
      </c>
    </row>
    <row r="69" spans="1:6" ht="15">
      <c r="A69" s="3">
        <v>59</v>
      </c>
      <c r="B69" s="2" t="s">
        <v>59</v>
      </c>
      <c r="C69" s="2" t="s">
        <v>205</v>
      </c>
      <c r="D69" s="9">
        <v>1.679693</v>
      </c>
      <c r="E69" s="10">
        <f t="shared" si="0"/>
        <v>0.00174098674154411</v>
      </c>
      <c r="F69" s="11">
        <f t="shared" si="1"/>
        <v>0.9769618499378185</v>
      </c>
    </row>
    <row r="70" spans="1:6" ht="15">
      <c r="A70" s="3">
        <v>60</v>
      </c>
      <c r="B70" s="2" t="s">
        <v>53</v>
      </c>
      <c r="C70" s="2" t="s">
        <v>210</v>
      </c>
      <c r="D70" s="9">
        <v>1.633986</v>
      </c>
      <c r="E70" s="10">
        <f t="shared" si="0"/>
        <v>0.001693611845657923</v>
      </c>
      <c r="F70" s="11">
        <f t="shared" si="1"/>
        <v>0.9786554617834765</v>
      </c>
    </row>
    <row r="71" spans="1:6" ht="15">
      <c r="A71" s="3">
        <v>61</v>
      </c>
      <c r="B71" s="2" t="s">
        <v>103</v>
      </c>
      <c r="C71" s="2" t="s">
        <v>231</v>
      </c>
      <c r="D71" s="9">
        <v>1.488239</v>
      </c>
      <c r="E71" s="10">
        <f t="shared" si="0"/>
        <v>0.0015425463863032497</v>
      </c>
      <c r="F71" s="11">
        <f t="shared" si="1"/>
        <v>0.9801980081697798</v>
      </c>
    </row>
    <row r="72" spans="1:6" ht="15">
      <c r="A72" s="3">
        <v>62</v>
      </c>
      <c r="B72" s="2" t="s">
        <v>61</v>
      </c>
      <c r="C72" s="2" t="s">
        <v>192</v>
      </c>
      <c r="D72" s="9">
        <v>1.289868</v>
      </c>
      <c r="E72" s="10">
        <f t="shared" si="0"/>
        <v>0.0013369366225506791</v>
      </c>
      <c r="F72" s="11">
        <f t="shared" si="1"/>
        <v>0.9815349447923304</v>
      </c>
    </row>
    <row r="73" spans="1:6" ht="15">
      <c r="A73" s="3">
        <v>63</v>
      </c>
      <c r="B73" s="2" t="s">
        <v>82</v>
      </c>
      <c r="C73" s="2" t="s">
        <v>183</v>
      </c>
      <c r="D73" s="9">
        <v>1.203544</v>
      </c>
      <c r="E73" s="10">
        <f t="shared" si="0"/>
        <v>0.0012474625701630977</v>
      </c>
      <c r="F73" s="11">
        <f t="shared" si="1"/>
        <v>0.9827824073624934</v>
      </c>
    </row>
    <row r="74" spans="1:6" ht="15">
      <c r="A74" s="3">
        <v>64</v>
      </c>
      <c r="B74" s="2" t="s">
        <v>72</v>
      </c>
      <c r="C74" s="2" t="s">
        <v>186</v>
      </c>
      <c r="D74" s="9">
        <v>1.159364</v>
      </c>
      <c r="E74" s="10">
        <f t="shared" si="0"/>
        <v>0.0012016703960923485</v>
      </c>
      <c r="F74" s="11">
        <f t="shared" si="1"/>
        <v>0.9839840777585858</v>
      </c>
    </row>
    <row r="75" spans="1:6" ht="15">
      <c r="A75" s="3">
        <v>65</v>
      </c>
      <c r="B75" s="2" t="s">
        <v>60</v>
      </c>
      <c r="C75" s="2" t="s">
        <v>199</v>
      </c>
      <c r="D75" s="9">
        <v>1.132398</v>
      </c>
      <c r="E75" s="10">
        <f t="shared" si="0"/>
        <v>0.0011737203787543717</v>
      </c>
      <c r="F75" s="11">
        <f t="shared" si="1"/>
        <v>0.9851577981373402</v>
      </c>
    </row>
    <row r="76" spans="1:6" ht="15">
      <c r="A76" s="3">
        <v>66</v>
      </c>
      <c r="B76" s="2" t="s">
        <v>70</v>
      </c>
      <c r="C76" s="2" t="s">
        <v>188</v>
      </c>
      <c r="D76" s="9">
        <v>1.130446</v>
      </c>
      <c r="E76" s="10">
        <f aca="true" t="shared" si="2" ref="E76:E118">D76/$D$10</f>
        <v>0.0011716971482476695</v>
      </c>
      <c r="F76" s="11">
        <f t="shared" si="1"/>
        <v>0.9863294952855879</v>
      </c>
    </row>
    <row r="77" spans="1:6" ht="15">
      <c r="A77" s="3">
        <v>67</v>
      </c>
      <c r="B77" s="2" t="s">
        <v>75</v>
      </c>
      <c r="C77" s="2" t="s">
        <v>184</v>
      </c>
      <c r="D77" s="9">
        <v>1.11121</v>
      </c>
      <c r="E77" s="10">
        <f t="shared" si="2"/>
        <v>0.0011517592066355162</v>
      </c>
      <c r="F77" s="11">
        <f aca="true" t="shared" si="3" ref="F77:F118">F76+E77</f>
        <v>0.9874812544922233</v>
      </c>
    </row>
    <row r="78" spans="1:6" ht="13.5" thickBot="1">
      <c r="A78" s="16">
        <v>68</v>
      </c>
      <c r="B78" s="17" t="s">
        <v>65</v>
      </c>
      <c r="C78" s="17" t="s">
        <v>190</v>
      </c>
      <c r="D78" s="18">
        <v>1.078449</v>
      </c>
      <c r="E78" s="19">
        <f t="shared" si="2"/>
        <v>0.0011178027237307671</v>
      </c>
      <c r="F78" s="20">
        <f t="shared" si="3"/>
        <v>0.9885990572159541</v>
      </c>
    </row>
    <row r="79" spans="1:6" ht="15">
      <c r="A79" s="3">
        <v>69</v>
      </c>
      <c r="B79" s="21" t="s">
        <v>62</v>
      </c>
      <c r="C79" s="21" t="s">
        <v>200</v>
      </c>
      <c r="D79" s="22">
        <v>0.885165</v>
      </c>
      <c r="E79" s="10">
        <f t="shared" si="2"/>
        <v>0.0009174655898898738</v>
      </c>
      <c r="F79" s="11">
        <f t="shared" si="3"/>
        <v>0.989516522805844</v>
      </c>
    </row>
    <row r="80" spans="1:6" ht="15">
      <c r="A80" s="3">
        <v>70</v>
      </c>
      <c r="B80" s="2" t="s">
        <v>68</v>
      </c>
      <c r="C80" s="2" t="s">
        <v>191</v>
      </c>
      <c r="D80" s="22">
        <v>0.87172</v>
      </c>
      <c r="E80" s="10">
        <f t="shared" si="2"/>
        <v>0.0009035299678803397</v>
      </c>
      <c r="F80" s="11">
        <f t="shared" si="3"/>
        <v>0.9904200527737244</v>
      </c>
    </row>
    <row r="81" spans="1:6" ht="15">
      <c r="A81" s="3">
        <v>71</v>
      </c>
      <c r="B81" s="2" t="s">
        <v>71</v>
      </c>
      <c r="C81" s="2" t="s">
        <v>207</v>
      </c>
      <c r="D81" s="22">
        <v>0.843902</v>
      </c>
      <c r="E81" s="10">
        <f t="shared" si="2"/>
        <v>0.0008746968601777571</v>
      </c>
      <c r="F81" s="11">
        <f t="shared" si="3"/>
        <v>0.9912947496339021</v>
      </c>
    </row>
    <row r="82" spans="1:6" ht="15">
      <c r="A82" s="3">
        <v>72</v>
      </c>
      <c r="B82" s="2" t="s">
        <v>80</v>
      </c>
      <c r="C82" s="2" t="s">
        <v>189</v>
      </c>
      <c r="D82" s="22">
        <v>0.7822501099999999</v>
      </c>
      <c r="E82" s="10">
        <f t="shared" si="2"/>
        <v>0.0008107952287003764</v>
      </c>
      <c r="F82" s="11">
        <f t="shared" si="3"/>
        <v>0.9921055448626025</v>
      </c>
    </row>
    <row r="83" spans="1:6" ht="15">
      <c r="A83" s="3">
        <v>73</v>
      </c>
      <c r="B83" s="2" t="s">
        <v>63</v>
      </c>
      <c r="C83" s="2" t="s">
        <v>202</v>
      </c>
      <c r="D83" s="22">
        <v>0.76903</v>
      </c>
      <c r="E83" s="10">
        <f t="shared" si="2"/>
        <v>0.0007970927031604386</v>
      </c>
      <c r="F83" s="11">
        <f t="shared" si="3"/>
        <v>0.9929026375657629</v>
      </c>
    </row>
    <row r="84" spans="1:6" ht="15">
      <c r="A84" s="3">
        <v>74</v>
      </c>
      <c r="B84" s="2" t="s">
        <v>67</v>
      </c>
      <c r="C84" s="2" t="s">
        <v>195</v>
      </c>
      <c r="D84" s="22">
        <v>0.705241</v>
      </c>
      <c r="E84" s="10">
        <f t="shared" si="2"/>
        <v>0.0007309759763202619</v>
      </c>
      <c r="F84" s="11">
        <f t="shared" si="3"/>
        <v>0.9936336135420831</v>
      </c>
    </row>
    <row r="85" spans="1:6" ht="15">
      <c r="A85" s="3">
        <v>75</v>
      </c>
      <c r="B85" s="2" t="s">
        <v>79</v>
      </c>
      <c r="C85" s="2" t="s">
        <v>196</v>
      </c>
      <c r="D85" s="22">
        <v>0.620697</v>
      </c>
      <c r="E85" s="10">
        <f t="shared" si="2"/>
        <v>0.0006433468779808003</v>
      </c>
      <c r="F85" s="11">
        <f t="shared" si="3"/>
        <v>0.994276960420064</v>
      </c>
    </row>
    <row r="86" spans="1:6" ht="15">
      <c r="A86" s="3">
        <v>76</v>
      </c>
      <c r="B86" s="2" t="s">
        <v>92</v>
      </c>
      <c r="C86" s="2" t="s">
        <v>197</v>
      </c>
      <c r="D86" s="22">
        <v>0.598348</v>
      </c>
      <c r="E86" s="10">
        <f t="shared" si="2"/>
        <v>0.0006201823397665139</v>
      </c>
      <c r="F86" s="11">
        <f t="shared" si="3"/>
        <v>0.9948971427598304</v>
      </c>
    </row>
    <row r="87" spans="1:6" ht="15">
      <c r="A87" s="3">
        <v>77</v>
      </c>
      <c r="B87" s="2" t="s">
        <v>74</v>
      </c>
      <c r="C87" s="2" t="s">
        <v>203</v>
      </c>
      <c r="D87" s="22">
        <v>0.540759</v>
      </c>
      <c r="E87" s="10">
        <f t="shared" si="2"/>
        <v>0.0005604918573636083</v>
      </c>
      <c r="F87" s="11">
        <f t="shared" si="3"/>
        <v>0.995457634617194</v>
      </c>
    </row>
    <row r="88" spans="1:6" ht="15">
      <c r="A88" s="3">
        <v>78</v>
      </c>
      <c r="B88" s="2" t="s">
        <v>81</v>
      </c>
      <c r="C88" s="2" t="s">
        <v>193</v>
      </c>
      <c r="D88" s="22">
        <v>0.5234514</v>
      </c>
      <c r="E88" s="10">
        <f t="shared" si="2"/>
        <v>0.0005425526850696541</v>
      </c>
      <c r="F88" s="11">
        <f t="shared" si="3"/>
        <v>0.9960001873022637</v>
      </c>
    </row>
    <row r="89" spans="1:6" ht="15">
      <c r="A89" s="3">
        <v>79</v>
      </c>
      <c r="B89" s="2" t="s">
        <v>69</v>
      </c>
      <c r="C89" s="2" t="s">
        <v>198</v>
      </c>
      <c r="D89" s="22">
        <v>0.434499</v>
      </c>
      <c r="E89" s="10">
        <f t="shared" si="2"/>
        <v>0.000450354319637085</v>
      </c>
      <c r="F89" s="11">
        <f t="shared" si="3"/>
        <v>0.9964505416219008</v>
      </c>
    </row>
    <row r="90" spans="1:6" ht="15">
      <c r="A90" s="3">
        <v>80</v>
      </c>
      <c r="B90" s="2" t="s">
        <v>57</v>
      </c>
      <c r="C90" s="2" t="s">
        <v>179</v>
      </c>
      <c r="D90" s="22">
        <v>0.423327</v>
      </c>
      <c r="E90" s="10">
        <f t="shared" si="2"/>
        <v>0.0004387746417575375</v>
      </c>
      <c r="F90" s="11">
        <f t="shared" si="3"/>
        <v>0.9968893162636584</v>
      </c>
    </row>
    <row r="91" spans="1:6" ht="15">
      <c r="A91" s="3">
        <v>81</v>
      </c>
      <c r="B91" s="2" t="s">
        <v>105</v>
      </c>
      <c r="C91" s="2" t="s">
        <v>232</v>
      </c>
      <c r="D91" s="22">
        <v>0.405064</v>
      </c>
      <c r="E91" s="10">
        <f t="shared" si="2"/>
        <v>0.0004198452059256205</v>
      </c>
      <c r="F91" s="11">
        <f t="shared" si="3"/>
        <v>0.997309161469584</v>
      </c>
    </row>
    <row r="92" spans="1:6" ht="15">
      <c r="A92" s="3">
        <v>82</v>
      </c>
      <c r="B92" s="2" t="s">
        <v>86</v>
      </c>
      <c r="C92" s="2" t="s">
        <v>201</v>
      </c>
      <c r="D92" s="22">
        <v>0.315074</v>
      </c>
      <c r="E92" s="10">
        <f t="shared" si="2"/>
        <v>0.00032657137739174297</v>
      </c>
      <c r="F92" s="11">
        <f t="shared" si="3"/>
        <v>0.9976357328469758</v>
      </c>
    </row>
    <row r="93" spans="1:6" ht="15">
      <c r="A93" s="3">
        <v>83</v>
      </c>
      <c r="B93" s="2" t="s">
        <v>77</v>
      </c>
      <c r="C93" s="2" t="s">
        <v>215</v>
      </c>
      <c r="D93" s="22">
        <v>0.309656</v>
      </c>
      <c r="E93" s="10">
        <f t="shared" si="2"/>
        <v>0.00032095566894639843</v>
      </c>
      <c r="F93" s="11">
        <f t="shared" si="3"/>
        <v>0.9979566885159222</v>
      </c>
    </row>
    <row r="94" spans="1:6" ht="15">
      <c r="A94" s="3">
        <v>84</v>
      </c>
      <c r="B94" s="2" t="s">
        <v>87</v>
      </c>
      <c r="C94" s="2" t="s">
        <v>204</v>
      </c>
      <c r="D94" s="22">
        <v>0.270585</v>
      </c>
      <c r="E94" s="10">
        <f t="shared" si="2"/>
        <v>0.00028045892759016855</v>
      </c>
      <c r="F94" s="11">
        <f t="shared" si="3"/>
        <v>0.9982371474435124</v>
      </c>
    </row>
    <row r="95" spans="1:6" ht="15">
      <c r="A95" s="3">
        <v>85</v>
      </c>
      <c r="B95" s="2" t="s">
        <v>88</v>
      </c>
      <c r="C95" s="2" t="s">
        <v>208</v>
      </c>
      <c r="D95" s="22">
        <v>0.241301</v>
      </c>
      <c r="E95" s="10">
        <f t="shared" si="2"/>
        <v>0.00025010632402548276</v>
      </c>
      <c r="F95" s="11">
        <f t="shared" si="3"/>
        <v>0.9984872537675379</v>
      </c>
    </row>
    <row r="96" spans="1:6" ht="15">
      <c r="A96" s="3">
        <v>86</v>
      </c>
      <c r="B96" s="2" t="s">
        <v>83</v>
      </c>
      <c r="C96" s="2" t="s">
        <v>214</v>
      </c>
      <c r="D96" s="22">
        <v>0.216606</v>
      </c>
      <c r="E96" s="10">
        <f t="shared" si="2"/>
        <v>0.00022451017783541602</v>
      </c>
      <c r="F96" s="11">
        <f t="shared" si="3"/>
        <v>0.9987117639453733</v>
      </c>
    </row>
    <row r="97" spans="1:6" ht="15">
      <c r="A97" s="3">
        <v>87</v>
      </c>
      <c r="B97" s="12" t="s">
        <v>0</v>
      </c>
      <c r="C97" s="12" t="s">
        <v>234</v>
      </c>
      <c r="D97" s="23">
        <v>0.216429</v>
      </c>
      <c r="E97" s="10">
        <f t="shared" si="2"/>
        <v>0.00022432671892164233</v>
      </c>
      <c r="F97" s="11">
        <f t="shared" si="3"/>
        <v>0.998936090664295</v>
      </c>
    </row>
    <row r="98" spans="1:6" ht="15">
      <c r="A98" s="3">
        <v>88</v>
      </c>
      <c r="B98" s="2" t="s">
        <v>89</v>
      </c>
      <c r="C98" s="2" t="s">
        <v>209</v>
      </c>
      <c r="D98" s="22">
        <v>0.194237</v>
      </c>
      <c r="E98" s="10">
        <f t="shared" si="2"/>
        <v>0.00020132490980036426</v>
      </c>
      <c r="F98" s="11">
        <f t="shared" si="3"/>
        <v>0.9991374155740954</v>
      </c>
    </row>
    <row r="99" spans="1:6" ht="15">
      <c r="A99" s="3">
        <v>89</v>
      </c>
      <c r="B99" s="2" t="s">
        <v>76</v>
      </c>
      <c r="C99" s="2" t="s">
        <v>220</v>
      </c>
      <c r="D99" s="22">
        <v>0.188549</v>
      </c>
      <c r="E99" s="10">
        <f t="shared" si="2"/>
        <v>0.000195429348774687</v>
      </c>
      <c r="F99" s="11">
        <f t="shared" si="3"/>
        <v>0.9993328449228701</v>
      </c>
    </row>
    <row r="100" spans="1:6" ht="15">
      <c r="A100" s="3">
        <v>90</v>
      </c>
      <c r="B100" s="2" t="s">
        <v>91</v>
      </c>
      <c r="C100" s="2" t="s">
        <v>206</v>
      </c>
      <c r="D100" s="22">
        <v>0.181756</v>
      </c>
      <c r="E100" s="10">
        <f t="shared" si="2"/>
        <v>0.0001883884651517219</v>
      </c>
      <c r="F100" s="11">
        <f t="shared" si="3"/>
        <v>0.9995212333880218</v>
      </c>
    </row>
    <row r="101" spans="1:6" ht="15">
      <c r="A101" s="3">
        <v>91</v>
      </c>
      <c r="B101" s="2" t="s">
        <v>102</v>
      </c>
      <c r="C101" s="2" t="s">
        <v>233</v>
      </c>
      <c r="D101" s="22">
        <v>0.120287</v>
      </c>
      <c r="E101" s="10">
        <f t="shared" si="2"/>
        <v>0.0001246763975203304</v>
      </c>
      <c r="F101" s="11">
        <f t="shared" si="3"/>
        <v>0.9996459097855421</v>
      </c>
    </row>
    <row r="102" spans="1:6" ht="15">
      <c r="A102" s="3">
        <v>92</v>
      </c>
      <c r="B102" s="2" t="s">
        <v>84</v>
      </c>
      <c r="C102" s="2" t="s">
        <v>211</v>
      </c>
      <c r="D102" s="22">
        <v>0.096524</v>
      </c>
      <c r="E102" s="10">
        <f t="shared" si="2"/>
        <v>0.00010004626097793087</v>
      </c>
      <c r="F102" s="11">
        <f t="shared" si="3"/>
        <v>0.9997459560465201</v>
      </c>
    </row>
    <row r="103" spans="1:6" ht="15">
      <c r="A103" s="3">
        <v>93</v>
      </c>
      <c r="B103" s="2" t="s">
        <v>85</v>
      </c>
      <c r="C103" s="2" t="s">
        <v>235</v>
      </c>
      <c r="D103" s="22">
        <v>0.068037</v>
      </c>
      <c r="E103" s="10">
        <f t="shared" si="2"/>
        <v>7.051974077074597E-05</v>
      </c>
      <c r="F103" s="11">
        <f t="shared" si="3"/>
        <v>0.9998164757872908</v>
      </c>
    </row>
    <row r="104" spans="1:6" ht="15">
      <c r="A104" s="3">
        <v>94</v>
      </c>
      <c r="B104" s="2" t="s">
        <v>90</v>
      </c>
      <c r="C104" s="2" t="s">
        <v>212</v>
      </c>
      <c r="D104" s="22">
        <v>0.055124</v>
      </c>
      <c r="E104" s="10">
        <f t="shared" si="2"/>
        <v>5.713553199357115E-05</v>
      </c>
      <c r="F104" s="11">
        <f t="shared" si="3"/>
        <v>0.9998736113192844</v>
      </c>
    </row>
    <row r="105" spans="1:6" ht="15">
      <c r="A105" s="3">
        <v>95</v>
      </c>
      <c r="B105" s="2" t="s">
        <v>95</v>
      </c>
      <c r="C105" s="2" t="s">
        <v>219</v>
      </c>
      <c r="D105" s="22">
        <v>0.042618</v>
      </c>
      <c r="E105" s="10">
        <f t="shared" si="2"/>
        <v>4.4173175068972054E-05</v>
      </c>
      <c r="F105" s="11">
        <f t="shared" si="3"/>
        <v>0.9999177844943534</v>
      </c>
    </row>
    <row r="106" spans="1:6" ht="15">
      <c r="A106" s="3">
        <v>96</v>
      </c>
      <c r="B106" s="2" t="s">
        <v>93</v>
      </c>
      <c r="C106" s="2" t="s">
        <v>218</v>
      </c>
      <c r="D106" s="22">
        <v>0.028459</v>
      </c>
      <c r="E106" s="10">
        <f t="shared" si="2"/>
        <v>2.949749845811337E-05</v>
      </c>
      <c r="F106" s="11">
        <f t="shared" si="3"/>
        <v>0.9999472819928116</v>
      </c>
    </row>
    <row r="107" spans="1:6" ht="15">
      <c r="A107" s="3">
        <v>97</v>
      </c>
      <c r="B107" s="2" t="s">
        <v>97</v>
      </c>
      <c r="C107" s="2" t="s">
        <v>216</v>
      </c>
      <c r="D107" s="22">
        <v>0.015728</v>
      </c>
      <c r="E107" s="10">
        <f t="shared" si="2"/>
        <v>1.6301931049903616E-05</v>
      </c>
      <c r="F107" s="11">
        <f t="shared" si="3"/>
        <v>0.9999635839238615</v>
      </c>
    </row>
    <row r="108" spans="1:6" ht="15">
      <c r="A108" s="3">
        <v>98</v>
      </c>
      <c r="B108" s="2" t="s">
        <v>104</v>
      </c>
      <c r="C108" s="2" t="s">
        <v>236</v>
      </c>
      <c r="D108" s="22">
        <v>0.011208</v>
      </c>
      <c r="E108" s="10">
        <f t="shared" si="2"/>
        <v>1.1616991556925213E-05</v>
      </c>
      <c r="F108" s="11">
        <f t="shared" si="3"/>
        <v>0.9999752009154185</v>
      </c>
    </row>
    <row r="109" spans="1:6" ht="15">
      <c r="A109" s="3">
        <v>99</v>
      </c>
      <c r="B109" s="2" t="s">
        <v>94</v>
      </c>
      <c r="C109" s="2" t="s">
        <v>222</v>
      </c>
      <c r="D109" s="22">
        <v>0.007615</v>
      </c>
      <c r="E109" s="10">
        <f t="shared" si="2"/>
        <v>7.892879256422688E-06</v>
      </c>
      <c r="F109" s="11">
        <f t="shared" si="3"/>
        <v>0.9999830937946749</v>
      </c>
    </row>
    <row r="110" spans="1:6" ht="15">
      <c r="A110" s="3">
        <v>100</v>
      </c>
      <c r="B110" s="2" t="s">
        <v>96</v>
      </c>
      <c r="C110" s="2" t="s">
        <v>228</v>
      </c>
      <c r="D110" s="22">
        <v>0.005471</v>
      </c>
      <c r="E110" s="10">
        <f t="shared" si="2"/>
        <v>5.670642470372755E-06</v>
      </c>
      <c r="F110" s="11">
        <f t="shared" si="3"/>
        <v>0.9999887644371452</v>
      </c>
    </row>
    <row r="111" spans="1:6" ht="15">
      <c r="A111" s="3">
        <v>101</v>
      </c>
      <c r="B111" s="12" t="s">
        <v>3</v>
      </c>
      <c r="C111" s="12" t="s">
        <v>217</v>
      </c>
      <c r="D111" s="23">
        <v>0.003862</v>
      </c>
      <c r="E111" s="10">
        <f t="shared" si="2"/>
        <v>4.002928389797036E-06</v>
      </c>
      <c r="F111" s="11">
        <f t="shared" si="3"/>
        <v>0.999992767365535</v>
      </c>
    </row>
    <row r="112" spans="1:6" ht="15">
      <c r="A112" s="3">
        <v>102</v>
      </c>
      <c r="B112" s="2" t="s">
        <v>1</v>
      </c>
      <c r="C112" s="2" t="s">
        <v>213</v>
      </c>
      <c r="D112" s="22">
        <v>0.003577</v>
      </c>
      <c r="E112" s="10">
        <f t="shared" si="2"/>
        <v>3.7075284438902113E-06</v>
      </c>
      <c r="F112" s="11">
        <f t="shared" si="3"/>
        <v>0.9999964748939789</v>
      </c>
    </row>
    <row r="113" spans="1:6" ht="15">
      <c r="A113" s="3">
        <v>103</v>
      </c>
      <c r="B113" s="12" t="s">
        <v>98</v>
      </c>
      <c r="C113" s="12" t="s">
        <v>226</v>
      </c>
      <c r="D113" s="23">
        <v>0.002505</v>
      </c>
      <c r="E113" s="10">
        <f t="shared" si="2"/>
        <v>2.5964100508652442E-06</v>
      </c>
      <c r="F113" s="11">
        <f t="shared" si="3"/>
        <v>0.9999990713040298</v>
      </c>
    </row>
    <row r="114" spans="1:6" ht="15">
      <c r="A114" s="3">
        <v>104</v>
      </c>
      <c r="B114" s="2" t="s">
        <v>2</v>
      </c>
      <c r="C114" s="2" t="s">
        <v>224</v>
      </c>
      <c r="D114" s="24">
        <v>0.000411</v>
      </c>
      <c r="E114" s="10">
        <f t="shared" si="2"/>
        <v>4.259978167287886E-07</v>
      </c>
      <c r="F114" s="11">
        <f t="shared" si="3"/>
        <v>0.9999994973018465</v>
      </c>
    </row>
    <row r="115" spans="1:6" ht="15">
      <c r="A115" s="3">
        <v>105</v>
      </c>
      <c r="B115" s="2" t="s">
        <v>99</v>
      </c>
      <c r="C115" s="2" t="s">
        <v>221</v>
      </c>
      <c r="D115" s="24">
        <v>0.000299</v>
      </c>
      <c r="E115" s="10">
        <f t="shared" si="2"/>
        <v>3.09910820442598E-07</v>
      </c>
      <c r="F115" s="11">
        <f t="shared" si="3"/>
        <v>0.9999998072126669</v>
      </c>
    </row>
    <row r="116" spans="1:6" ht="15">
      <c r="A116" s="3">
        <v>106</v>
      </c>
      <c r="B116" s="2" t="s">
        <v>107</v>
      </c>
      <c r="C116" s="2" t="s">
        <v>229</v>
      </c>
      <c r="D116" s="24">
        <v>0.0001</v>
      </c>
      <c r="E116" s="10">
        <f t="shared" si="2"/>
        <v>1.0364910382695586E-07</v>
      </c>
      <c r="F116" s="11">
        <f t="shared" si="3"/>
        <v>0.9999999108617708</v>
      </c>
    </row>
    <row r="117" spans="1:6" ht="15">
      <c r="A117" s="3">
        <v>107</v>
      </c>
      <c r="B117" s="2" t="s">
        <v>100</v>
      </c>
      <c r="C117" s="2" t="s">
        <v>223</v>
      </c>
      <c r="D117" s="24">
        <v>8.4E-05</v>
      </c>
      <c r="E117" s="10">
        <f t="shared" si="2"/>
        <v>8.706524721464292E-08</v>
      </c>
      <c r="F117" s="11">
        <f t="shared" si="3"/>
        <v>0.999999997927018</v>
      </c>
    </row>
    <row r="118" spans="1:6" ht="15">
      <c r="A118" s="3">
        <v>108</v>
      </c>
      <c r="B118" s="2" t="s">
        <v>101</v>
      </c>
      <c r="C118" s="2" t="s">
        <v>225</v>
      </c>
      <c r="D118" s="24">
        <v>2E-06</v>
      </c>
      <c r="E118" s="10">
        <f t="shared" si="2"/>
        <v>2.072982076539117E-09</v>
      </c>
      <c r="F118" s="11">
        <f t="shared" si="3"/>
        <v>1</v>
      </c>
    </row>
    <row r="121" ht="15">
      <c r="D121" s="58">
        <f>COUNT(D11:D118)-4</f>
        <v>104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88BF7-721B-4189-BC7C-5A93A4AD36C0}">
  <dimension ref="A1:F30"/>
  <sheetViews>
    <sheetView showGridLines="0" workbookViewId="0" topLeftCell="A1">
      <selection activeCell="G9" sqref="G9:G30"/>
    </sheetView>
  </sheetViews>
  <sheetFormatPr defaultColWidth="9.140625" defaultRowHeight="15"/>
  <cols>
    <col min="1" max="2" width="9.140625" style="3" customWidth="1"/>
    <col min="3" max="3" width="58.421875" style="3" bestFit="1" customWidth="1"/>
    <col min="4" max="5" width="6.28125" style="3" customWidth="1"/>
    <col min="6" max="16384" width="9.140625" style="3" customWidth="1"/>
  </cols>
  <sheetData>
    <row r="1" ht="15.75">
      <c r="A1" s="49" t="s">
        <v>266</v>
      </c>
    </row>
    <row r="2" ht="14.25">
      <c r="A2" s="50" t="s">
        <v>251</v>
      </c>
    </row>
    <row r="3" ht="12.75"/>
    <row r="4" ht="15.75">
      <c r="B4" s="56"/>
    </row>
    <row r="5" ht="15" customHeight="1"/>
    <row r="6" ht="12.75">
      <c r="A6" s="3" t="s">
        <v>250</v>
      </c>
    </row>
    <row r="7" ht="12.75">
      <c r="A7" s="6" t="s">
        <v>243</v>
      </c>
    </row>
    <row r="8" ht="12.75"/>
    <row r="9" spans="2:6" ht="12.75">
      <c r="B9" s="1"/>
      <c r="C9" s="1"/>
      <c r="D9" s="25">
        <v>2021</v>
      </c>
      <c r="E9" s="25">
        <v>2022</v>
      </c>
      <c r="F9" s="26" t="s">
        <v>242</v>
      </c>
    </row>
    <row r="10" spans="1:6" ht="12.75">
      <c r="A10" s="3">
        <v>1</v>
      </c>
      <c r="B10" s="2" t="s">
        <v>4</v>
      </c>
      <c r="C10" s="2" t="s">
        <v>129</v>
      </c>
      <c r="D10" s="9">
        <v>178.964761</v>
      </c>
      <c r="E10" s="9">
        <v>172.038517</v>
      </c>
      <c r="F10" s="10">
        <f>E10/D10-1</f>
        <v>-0.03870171960836466</v>
      </c>
    </row>
    <row r="11" spans="1:6" ht="12.75">
      <c r="A11" s="3">
        <v>2</v>
      </c>
      <c r="B11" s="2" t="s">
        <v>5</v>
      </c>
      <c r="C11" s="2" t="s">
        <v>130</v>
      </c>
      <c r="D11" s="9">
        <v>103.22347608199999</v>
      </c>
      <c r="E11" s="9">
        <v>98.302358</v>
      </c>
      <c r="F11" s="10">
        <f aca="true" t="shared" si="0" ref="F11:F29">E11/D11-1</f>
        <v>-0.047674407690850185</v>
      </c>
    </row>
    <row r="12" spans="1:6" ht="12.75">
      <c r="A12" s="3">
        <v>3</v>
      </c>
      <c r="B12" s="2" t="s">
        <v>6</v>
      </c>
      <c r="C12" s="2" t="s">
        <v>132</v>
      </c>
      <c r="D12" s="9">
        <v>73.602659</v>
      </c>
      <c r="E12" s="9">
        <v>71.62651</v>
      </c>
      <c r="F12" s="10">
        <f t="shared" si="0"/>
        <v>-0.026848880554709353</v>
      </c>
    </row>
    <row r="13" spans="1:6" ht="12.75">
      <c r="A13" s="3">
        <v>4</v>
      </c>
      <c r="B13" s="2" t="s">
        <v>8</v>
      </c>
      <c r="C13" s="2" t="s">
        <v>131</v>
      </c>
      <c r="D13" s="9">
        <v>73.60803879999999</v>
      </c>
      <c r="E13" s="9">
        <v>67.91428640000001</v>
      </c>
      <c r="F13" s="10">
        <f t="shared" si="0"/>
        <v>-0.0773523176656078</v>
      </c>
    </row>
    <row r="14" spans="1:6" ht="12.75">
      <c r="A14" s="3">
        <v>5</v>
      </c>
      <c r="B14" s="2" t="s">
        <v>7</v>
      </c>
      <c r="C14" s="2" t="s">
        <v>137</v>
      </c>
      <c r="D14" s="9">
        <v>41.362129</v>
      </c>
      <c r="E14" s="9">
        <v>44.891572</v>
      </c>
      <c r="F14" s="10">
        <f t="shared" si="0"/>
        <v>0.08533030299286559</v>
      </c>
    </row>
    <row r="15" spans="1:6" ht="12.75">
      <c r="A15" s="3">
        <v>6</v>
      </c>
      <c r="B15" s="2" t="s">
        <v>13</v>
      </c>
      <c r="C15" s="2" t="s">
        <v>133</v>
      </c>
      <c r="D15" s="9">
        <v>33.510973</v>
      </c>
      <c r="E15" s="9">
        <v>34.775409</v>
      </c>
      <c r="F15" s="10">
        <f t="shared" si="0"/>
        <v>0.037731999008205674</v>
      </c>
    </row>
    <row r="16" spans="1:6" ht="12.75">
      <c r="A16" s="3">
        <v>7</v>
      </c>
      <c r="B16" s="2" t="s">
        <v>11</v>
      </c>
      <c r="C16" s="2" t="s">
        <v>135</v>
      </c>
      <c r="D16" s="9">
        <v>32.289724674000006</v>
      </c>
      <c r="E16" s="9">
        <v>33.995581</v>
      </c>
      <c r="F16" s="10">
        <f t="shared" si="0"/>
        <v>0.05282969561439366</v>
      </c>
    </row>
    <row r="17" spans="1:6" ht="12.75">
      <c r="A17" s="3">
        <v>8</v>
      </c>
      <c r="B17" s="2" t="s">
        <v>10</v>
      </c>
      <c r="C17" s="2" t="s">
        <v>134</v>
      </c>
      <c r="D17" s="9">
        <v>37.662442</v>
      </c>
      <c r="E17" s="9">
        <v>29.183933</v>
      </c>
      <c r="F17" s="10">
        <f t="shared" si="0"/>
        <v>-0.22511840841334718</v>
      </c>
    </row>
    <row r="18" spans="1:6" ht="12.75">
      <c r="A18" s="3">
        <v>9</v>
      </c>
      <c r="B18" s="2" t="s">
        <v>9</v>
      </c>
      <c r="C18" s="2" t="s">
        <v>227</v>
      </c>
      <c r="D18" s="9">
        <v>26.720925</v>
      </c>
      <c r="E18" s="9">
        <v>23.251919</v>
      </c>
      <c r="F18" s="10">
        <f t="shared" si="0"/>
        <v>-0.12982357459556504</v>
      </c>
    </row>
    <row r="19" spans="1:6" ht="12.75">
      <c r="A19" s="3">
        <v>10</v>
      </c>
      <c r="B19" s="2" t="s">
        <v>12</v>
      </c>
      <c r="C19" s="2" t="s">
        <v>138</v>
      </c>
      <c r="D19" s="9">
        <v>24.737337</v>
      </c>
      <c r="E19" s="9">
        <v>21.239905</v>
      </c>
      <c r="F19" s="10">
        <f t="shared" si="0"/>
        <v>-0.14138272037931976</v>
      </c>
    </row>
    <row r="20" spans="1:6" ht="12.75">
      <c r="A20" s="3">
        <v>11</v>
      </c>
      <c r="B20" s="2" t="s">
        <v>14</v>
      </c>
      <c r="C20" s="2" t="s">
        <v>136</v>
      </c>
      <c r="D20" s="9">
        <v>20.802116</v>
      </c>
      <c r="E20" s="9">
        <v>20.045022</v>
      </c>
      <c r="F20" s="10">
        <f t="shared" si="0"/>
        <v>-0.03639504750382139</v>
      </c>
    </row>
    <row r="21" spans="1:6" ht="12.75">
      <c r="A21" s="3">
        <v>12</v>
      </c>
      <c r="B21" s="2" t="s">
        <v>16</v>
      </c>
      <c r="C21" s="2" t="s">
        <v>142</v>
      </c>
      <c r="D21" s="9">
        <v>16.292073</v>
      </c>
      <c r="E21" s="9">
        <v>16.7603038</v>
      </c>
      <c r="F21" s="10">
        <f t="shared" si="0"/>
        <v>0.02873979265867521</v>
      </c>
    </row>
    <row r="22" spans="1:6" ht="12.75">
      <c r="A22" s="3">
        <v>13</v>
      </c>
      <c r="B22" s="2" t="s">
        <v>20</v>
      </c>
      <c r="C22" s="2" t="s">
        <v>140</v>
      </c>
      <c r="D22" s="9">
        <v>15.282705136</v>
      </c>
      <c r="E22" s="9">
        <v>15.379131</v>
      </c>
      <c r="F22" s="10">
        <f t="shared" si="0"/>
        <v>0.006309476178589346</v>
      </c>
    </row>
    <row r="23" spans="1:6" ht="12.75">
      <c r="A23" s="3">
        <v>14</v>
      </c>
      <c r="B23" s="2" t="s">
        <v>18</v>
      </c>
      <c r="C23" s="2" t="s">
        <v>143</v>
      </c>
      <c r="D23" s="9">
        <v>15.184552</v>
      </c>
      <c r="E23" s="9">
        <v>14.7866514</v>
      </c>
      <c r="F23" s="10">
        <f t="shared" si="0"/>
        <v>-0.02620430289942044</v>
      </c>
    </row>
    <row r="24" spans="1:6" ht="12.75">
      <c r="A24" s="3">
        <v>15</v>
      </c>
      <c r="B24" s="2" t="s">
        <v>21</v>
      </c>
      <c r="C24" s="2" t="s">
        <v>141</v>
      </c>
      <c r="D24" s="9">
        <v>15.054662399999994</v>
      </c>
      <c r="E24" s="9">
        <v>13.916811099999999</v>
      </c>
      <c r="F24" s="10">
        <f t="shared" si="0"/>
        <v>-0.07558132289967501</v>
      </c>
    </row>
    <row r="25" spans="1:6" ht="12.75">
      <c r="A25" s="3">
        <v>16</v>
      </c>
      <c r="B25" s="2" t="s">
        <v>15</v>
      </c>
      <c r="C25" s="2" t="s">
        <v>145</v>
      </c>
      <c r="D25" s="9">
        <v>15.515256299999997</v>
      </c>
      <c r="E25" s="9">
        <v>13.125557399999998</v>
      </c>
      <c r="F25" s="10">
        <f t="shared" si="0"/>
        <v>-0.15402252169047315</v>
      </c>
    </row>
    <row r="26" spans="1:6" ht="12.75">
      <c r="A26" s="3">
        <v>17</v>
      </c>
      <c r="B26" s="2" t="s">
        <v>28</v>
      </c>
      <c r="C26" s="2" t="s">
        <v>139</v>
      </c>
      <c r="D26" s="9">
        <v>14.206693</v>
      </c>
      <c r="E26" s="9">
        <v>13.019433</v>
      </c>
      <c r="F26" s="10">
        <f t="shared" si="0"/>
        <v>-0.08357046921475675</v>
      </c>
    </row>
    <row r="27" spans="1:6" ht="12.75">
      <c r="A27" s="3">
        <v>18</v>
      </c>
      <c r="B27" s="2" t="s">
        <v>22</v>
      </c>
      <c r="C27" s="2" t="s">
        <v>149</v>
      </c>
      <c r="D27" s="9">
        <v>12.721464</v>
      </c>
      <c r="E27" s="9">
        <v>12.019048</v>
      </c>
      <c r="F27" s="10">
        <f t="shared" si="0"/>
        <v>-0.055215028710531966</v>
      </c>
    </row>
    <row r="28" spans="1:6" ht="12.75">
      <c r="A28" s="3">
        <v>19</v>
      </c>
      <c r="B28" s="2" t="s">
        <v>23</v>
      </c>
      <c r="C28" s="2" t="s">
        <v>150</v>
      </c>
      <c r="D28" s="9">
        <v>12.0236396</v>
      </c>
      <c r="E28" s="9">
        <v>11.5305586</v>
      </c>
      <c r="F28" s="10">
        <f t="shared" si="0"/>
        <v>-0.04100929638642847</v>
      </c>
    </row>
    <row r="29" spans="1:6" ht="12.75">
      <c r="A29" s="3">
        <v>20</v>
      </c>
      <c r="B29" s="2" t="s">
        <v>19</v>
      </c>
      <c r="C29" s="2" t="s">
        <v>154</v>
      </c>
      <c r="D29" s="9">
        <v>12.263141</v>
      </c>
      <c r="E29" s="9">
        <v>11.220245</v>
      </c>
      <c r="F29" s="10">
        <f t="shared" si="0"/>
        <v>-0.08504313862166302</v>
      </c>
    </row>
    <row r="30" ht="12.75">
      <c r="E30" s="58"/>
    </row>
  </sheetData>
  <conditionalFormatting sqref="F10:F29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E40E-493E-4834-9F56-285033A67539}">
  <dimension ref="A1:H33"/>
  <sheetViews>
    <sheetView showGridLines="0" workbookViewId="0" topLeftCell="A1">
      <selection activeCell="H10" sqref="H10"/>
    </sheetView>
  </sheetViews>
  <sheetFormatPr defaultColWidth="9.140625" defaultRowHeight="15"/>
  <cols>
    <col min="1" max="2" width="9.140625" style="3" customWidth="1"/>
    <col min="3" max="3" width="58.421875" style="3" bestFit="1" customWidth="1"/>
    <col min="4" max="4" width="7.00390625" style="3" bestFit="1" customWidth="1"/>
    <col min="5" max="5" width="8.57421875" style="3" bestFit="1" customWidth="1"/>
    <col min="6" max="7" width="9.140625" style="3" customWidth="1"/>
    <col min="8" max="8" width="5.57421875" style="3" customWidth="1"/>
    <col min="9" max="16384" width="9.140625" style="3" customWidth="1"/>
  </cols>
  <sheetData>
    <row r="1" ht="15.75">
      <c r="A1" s="49" t="s">
        <v>267</v>
      </c>
    </row>
    <row r="2" ht="14.25">
      <c r="A2" s="50" t="s">
        <v>252</v>
      </c>
    </row>
    <row r="3" ht="12.75"/>
    <row r="4" ht="12.75">
      <c r="B4" s="5"/>
    </row>
    <row r="5" ht="15" customHeight="1"/>
    <row r="6" ht="12.75">
      <c r="A6" s="3" t="s">
        <v>248</v>
      </c>
    </row>
    <row r="7" ht="12.75">
      <c r="A7" s="6" t="s">
        <v>243</v>
      </c>
    </row>
    <row r="8" ht="12.75"/>
    <row r="9" spans="2:7" ht="12.75">
      <c r="B9" s="1"/>
      <c r="C9" s="1"/>
      <c r="D9" s="25" t="s">
        <v>112</v>
      </c>
      <c r="E9" s="25" t="s">
        <v>113</v>
      </c>
      <c r="F9" s="25" t="s">
        <v>112</v>
      </c>
      <c r="G9" s="25" t="s">
        <v>113</v>
      </c>
    </row>
    <row r="10" spans="2:8" ht="12.75">
      <c r="B10" s="2" t="s">
        <v>4</v>
      </c>
      <c r="C10" s="47" t="s">
        <v>129</v>
      </c>
      <c r="D10" s="83">
        <v>115.27455</v>
      </c>
      <c r="E10" s="83">
        <v>56.763967</v>
      </c>
      <c r="F10" s="27">
        <f>D10/(E10+D10)</f>
        <v>0.6700508235606332</v>
      </c>
      <c r="G10" s="28">
        <f>1-F10</f>
        <v>0.32994917643936683</v>
      </c>
      <c r="H10" s="58">
        <f>D10+E10</f>
        <v>172.038517</v>
      </c>
    </row>
    <row r="11" spans="2:8" ht="12.75">
      <c r="B11" s="2" t="s">
        <v>5</v>
      </c>
      <c r="C11" s="47" t="s">
        <v>130</v>
      </c>
      <c r="D11" s="83">
        <v>49.425359</v>
      </c>
      <c r="E11" s="83">
        <v>48.876999</v>
      </c>
      <c r="F11" s="27">
        <f aca="true" t="shared" si="0" ref="F11:F29">D11/(E11+D11)</f>
        <v>0.5027891497780755</v>
      </c>
      <c r="G11" s="28">
        <f aca="true" t="shared" si="1" ref="G11:G29">1-F11</f>
        <v>0.49721085022192446</v>
      </c>
      <c r="H11" s="58">
        <f aca="true" t="shared" si="2" ref="H11:H28">D11+E11</f>
        <v>98.302358</v>
      </c>
    </row>
    <row r="12" spans="2:8" ht="12.75">
      <c r="B12" s="2" t="s">
        <v>6</v>
      </c>
      <c r="C12" s="47" t="s">
        <v>132</v>
      </c>
      <c r="D12" s="83">
        <v>36.887899</v>
      </c>
      <c r="E12" s="83">
        <v>34.738611</v>
      </c>
      <c r="F12" s="27">
        <f t="shared" si="0"/>
        <v>0.5150034393690269</v>
      </c>
      <c r="G12" s="28">
        <f t="shared" si="1"/>
        <v>0.4849965606309731</v>
      </c>
      <c r="H12" s="58">
        <f t="shared" si="2"/>
        <v>71.62651</v>
      </c>
    </row>
    <row r="13" spans="2:8" ht="12.75">
      <c r="B13" s="2" t="s">
        <v>8</v>
      </c>
      <c r="C13" s="47" t="s">
        <v>131</v>
      </c>
      <c r="D13" s="83">
        <v>18.947666</v>
      </c>
      <c r="E13" s="83">
        <v>48.96662040000001</v>
      </c>
      <c r="F13" s="27">
        <f t="shared" si="0"/>
        <v>0.27899381712416843</v>
      </c>
      <c r="G13" s="28">
        <f t="shared" si="1"/>
        <v>0.7210061828758316</v>
      </c>
      <c r="H13" s="58">
        <f t="shared" si="2"/>
        <v>67.91428640000001</v>
      </c>
    </row>
    <row r="14" spans="2:8" ht="12.75">
      <c r="B14" s="2" t="s">
        <v>7</v>
      </c>
      <c r="C14" s="47" t="s">
        <v>137</v>
      </c>
      <c r="D14" s="83">
        <v>31.86667</v>
      </c>
      <c r="E14" s="83">
        <v>13.024902</v>
      </c>
      <c r="F14" s="27">
        <f t="shared" si="0"/>
        <v>0.7098586344893425</v>
      </c>
      <c r="G14" s="28">
        <f t="shared" si="1"/>
        <v>0.2901413655106575</v>
      </c>
      <c r="H14" s="58">
        <f t="shared" si="2"/>
        <v>44.891572</v>
      </c>
    </row>
    <row r="15" spans="2:8" ht="12.75">
      <c r="B15" s="2" t="s">
        <v>13</v>
      </c>
      <c r="C15" s="47" t="s">
        <v>133</v>
      </c>
      <c r="D15" s="83">
        <v>12.991024</v>
      </c>
      <c r="E15" s="83">
        <v>21.784385</v>
      </c>
      <c r="F15" s="27">
        <f t="shared" si="0"/>
        <v>0.3735692655692418</v>
      </c>
      <c r="G15" s="28">
        <f t="shared" si="1"/>
        <v>0.6264307344307583</v>
      </c>
      <c r="H15" s="58">
        <f t="shared" si="2"/>
        <v>34.775408999999996</v>
      </c>
    </row>
    <row r="16" spans="2:8" ht="12.75">
      <c r="B16" s="2" t="s">
        <v>11</v>
      </c>
      <c r="C16" s="47" t="s">
        <v>135</v>
      </c>
      <c r="D16" s="83">
        <v>15.314213</v>
      </c>
      <c r="E16" s="83">
        <v>18.681368</v>
      </c>
      <c r="F16" s="27">
        <f t="shared" si="0"/>
        <v>0.4504765781176089</v>
      </c>
      <c r="G16" s="28">
        <f t="shared" si="1"/>
        <v>0.5495234218823911</v>
      </c>
      <c r="H16" s="58">
        <f t="shared" si="2"/>
        <v>33.995581</v>
      </c>
    </row>
    <row r="17" spans="2:8" ht="12.75">
      <c r="B17" s="2" t="s">
        <v>10</v>
      </c>
      <c r="C17" s="47" t="s">
        <v>134</v>
      </c>
      <c r="D17" s="83">
        <v>12.489962</v>
      </c>
      <c r="E17" s="83">
        <v>16.693971</v>
      </c>
      <c r="F17" s="27">
        <f t="shared" si="0"/>
        <v>0.4279739129061185</v>
      </c>
      <c r="G17" s="28">
        <f t="shared" si="1"/>
        <v>0.5720260870938815</v>
      </c>
      <c r="H17" s="58">
        <f t="shared" si="2"/>
        <v>29.183933000000003</v>
      </c>
    </row>
    <row r="18" spans="2:8" ht="12.75">
      <c r="B18" s="2" t="s">
        <v>9</v>
      </c>
      <c r="C18" s="47" t="s">
        <v>227</v>
      </c>
      <c r="D18" s="84">
        <v>13.57549</v>
      </c>
      <c r="E18" s="84">
        <v>9.676429</v>
      </c>
      <c r="F18" s="27">
        <f t="shared" si="0"/>
        <v>0.5838438539201861</v>
      </c>
      <c r="G18" s="28">
        <f t="shared" si="1"/>
        <v>0.4161561460798139</v>
      </c>
      <c r="H18" s="58">
        <f t="shared" si="2"/>
        <v>23.251919</v>
      </c>
    </row>
    <row r="19" spans="2:8" ht="12.75">
      <c r="B19" s="2" t="s">
        <v>12</v>
      </c>
      <c r="C19" s="47" t="s">
        <v>138</v>
      </c>
      <c r="D19" s="83">
        <v>10.96461</v>
      </c>
      <c r="E19" s="83">
        <v>10.275295</v>
      </c>
      <c r="F19" s="27">
        <f t="shared" si="0"/>
        <v>0.5162268851955788</v>
      </c>
      <c r="G19" s="28">
        <f t="shared" si="1"/>
        <v>0.4837731148044212</v>
      </c>
      <c r="H19" s="58">
        <f t="shared" si="2"/>
        <v>21.239905</v>
      </c>
    </row>
    <row r="20" spans="2:8" ht="12.75">
      <c r="B20" s="2" t="s">
        <v>14</v>
      </c>
      <c r="C20" s="47" t="s">
        <v>136</v>
      </c>
      <c r="D20" s="84">
        <v>8.791311</v>
      </c>
      <c r="E20" s="84">
        <v>11.253711</v>
      </c>
      <c r="F20" s="27">
        <f t="shared" si="0"/>
        <v>0.4385782664643621</v>
      </c>
      <c r="G20" s="28">
        <f t="shared" si="1"/>
        <v>0.561421733535638</v>
      </c>
      <c r="H20" s="58">
        <f t="shared" si="2"/>
        <v>20.045022</v>
      </c>
    </row>
    <row r="21" spans="2:8" ht="12.75">
      <c r="B21" s="2" t="s">
        <v>16</v>
      </c>
      <c r="C21" s="47" t="s">
        <v>142</v>
      </c>
      <c r="D21" s="83">
        <v>8.1269598</v>
      </c>
      <c r="E21" s="83">
        <v>8.633344</v>
      </c>
      <c r="F21" s="27">
        <f t="shared" si="0"/>
        <v>0.48489334662298905</v>
      </c>
      <c r="G21" s="28">
        <f t="shared" si="1"/>
        <v>0.515106653377011</v>
      </c>
      <c r="H21" s="58">
        <f t="shared" si="2"/>
        <v>16.7603038</v>
      </c>
    </row>
    <row r="22" spans="2:8" ht="12.75">
      <c r="B22" s="2" t="s">
        <v>20</v>
      </c>
      <c r="C22" s="47" t="s">
        <v>140</v>
      </c>
      <c r="D22" s="83">
        <v>6.468737</v>
      </c>
      <c r="E22" s="83">
        <v>8.910394</v>
      </c>
      <c r="F22" s="27">
        <f t="shared" si="0"/>
        <v>0.4206178489538843</v>
      </c>
      <c r="G22" s="28">
        <f t="shared" si="1"/>
        <v>0.5793821510461157</v>
      </c>
      <c r="H22" s="58">
        <f t="shared" si="2"/>
        <v>15.379131000000001</v>
      </c>
    </row>
    <row r="23" spans="2:8" ht="12.75">
      <c r="B23" s="2" t="s">
        <v>18</v>
      </c>
      <c r="C23" s="47" t="s">
        <v>143</v>
      </c>
      <c r="D23" s="83">
        <v>7.0420544000000005</v>
      </c>
      <c r="E23" s="83">
        <v>7.744597</v>
      </c>
      <c r="F23" s="27">
        <f t="shared" si="0"/>
        <v>0.4762440264196666</v>
      </c>
      <c r="G23" s="28">
        <f t="shared" si="1"/>
        <v>0.5237559735803334</v>
      </c>
      <c r="H23" s="58">
        <f t="shared" si="2"/>
        <v>14.7866514</v>
      </c>
    </row>
    <row r="24" spans="2:8" ht="12.75">
      <c r="B24" s="2" t="s">
        <v>21</v>
      </c>
      <c r="C24" s="47" t="s">
        <v>141</v>
      </c>
      <c r="D24" s="83">
        <v>5.235239699999998</v>
      </c>
      <c r="E24" s="83">
        <v>8.6815714</v>
      </c>
      <c r="F24" s="27">
        <f t="shared" si="0"/>
        <v>0.37618098444980685</v>
      </c>
      <c r="G24" s="28">
        <f t="shared" si="1"/>
        <v>0.6238190155501931</v>
      </c>
      <c r="H24" s="58">
        <f t="shared" si="2"/>
        <v>13.916811099999997</v>
      </c>
    </row>
    <row r="25" spans="2:8" ht="12.75">
      <c r="B25" s="2" t="s">
        <v>15</v>
      </c>
      <c r="C25" s="47" t="s">
        <v>145</v>
      </c>
      <c r="D25" s="83">
        <v>7.311865499999999</v>
      </c>
      <c r="E25" s="83">
        <v>5.8136919</v>
      </c>
      <c r="F25" s="27">
        <f t="shared" si="0"/>
        <v>0.5570708562822635</v>
      </c>
      <c r="G25" s="28">
        <f t="shared" si="1"/>
        <v>0.4429291437177365</v>
      </c>
      <c r="H25" s="58">
        <f t="shared" si="2"/>
        <v>13.125557399999998</v>
      </c>
    </row>
    <row r="26" spans="2:8" ht="12.75">
      <c r="B26" s="2" t="s">
        <v>28</v>
      </c>
      <c r="C26" s="47" t="s">
        <v>139</v>
      </c>
      <c r="D26" s="83">
        <v>3.959288</v>
      </c>
      <c r="E26" s="83">
        <v>9.060145</v>
      </c>
      <c r="F26" s="27">
        <f t="shared" si="0"/>
        <v>0.3041060236647786</v>
      </c>
      <c r="G26" s="28">
        <f t="shared" si="1"/>
        <v>0.6958939763352214</v>
      </c>
      <c r="H26" s="58">
        <f t="shared" si="2"/>
        <v>13.019433</v>
      </c>
    </row>
    <row r="27" spans="2:8" ht="12.75">
      <c r="B27" s="2" t="s">
        <v>22</v>
      </c>
      <c r="C27" s="47" t="s">
        <v>149</v>
      </c>
      <c r="D27" s="83">
        <v>5.956644</v>
      </c>
      <c r="E27" s="83">
        <v>6.062404</v>
      </c>
      <c r="F27" s="27">
        <f t="shared" si="0"/>
        <v>0.4956003170966619</v>
      </c>
      <c r="G27" s="28">
        <f t="shared" si="1"/>
        <v>0.5043996829033381</v>
      </c>
      <c r="H27" s="58">
        <f t="shared" si="2"/>
        <v>12.019048</v>
      </c>
    </row>
    <row r="28" spans="2:8" ht="12.75">
      <c r="B28" s="2" t="s">
        <v>23</v>
      </c>
      <c r="C28" s="47" t="s">
        <v>150</v>
      </c>
      <c r="D28" s="83">
        <v>5.7032658</v>
      </c>
      <c r="E28" s="83">
        <v>5.8272928</v>
      </c>
      <c r="F28" s="27">
        <f t="shared" si="0"/>
        <v>0.4946218130316774</v>
      </c>
      <c r="G28" s="28">
        <f t="shared" si="1"/>
        <v>0.5053781869683226</v>
      </c>
      <c r="H28" s="58">
        <f t="shared" si="2"/>
        <v>11.530558599999999</v>
      </c>
    </row>
    <row r="29" spans="2:7" ht="12.75">
      <c r="B29" s="2" t="s">
        <v>19</v>
      </c>
      <c r="C29" s="47" t="s">
        <v>154</v>
      </c>
      <c r="D29" s="83">
        <v>6.445713</v>
      </c>
      <c r="E29" s="83">
        <v>4.774532</v>
      </c>
      <c r="F29" s="27">
        <f t="shared" si="0"/>
        <v>0.5744716804312205</v>
      </c>
      <c r="G29" s="28">
        <f t="shared" si="1"/>
        <v>0.42552831956877946</v>
      </c>
    </row>
    <row r="30" ht="12.75"/>
    <row r="31" ht="12.75"/>
    <row r="32" ht="12.75"/>
    <row r="33" ht="12.75">
      <c r="B33" s="57"/>
    </row>
  </sheetData>
  <conditionalFormatting sqref="F10:G29">
    <cfRule type="cellIs" priority="1" dxfId="0" operator="greater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8C4F-C035-4A37-BCDE-5BC593A206CA}">
  <dimension ref="A1:I30"/>
  <sheetViews>
    <sheetView showGridLines="0" workbookViewId="0" topLeftCell="A1">
      <selection activeCell="A1" sqref="A1:H26"/>
    </sheetView>
  </sheetViews>
  <sheetFormatPr defaultColWidth="9.140625" defaultRowHeight="15"/>
  <cols>
    <col min="1" max="1" width="30.7109375" style="3" customWidth="1"/>
    <col min="2" max="2" width="37.00390625" style="3" customWidth="1"/>
    <col min="3" max="3" width="7.57421875" style="3" customWidth="1"/>
    <col min="4" max="4" width="37.00390625" style="3" customWidth="1"/>
    <col min="5" max="5" width="7.57421875" style="3" customWidth="1"/>
    <col min="6" max="6" width="37.00390625" style="3" customWidth="1"/>
    <col min="7" max="7" width="7.28125" style="3" customWidth="1"/>
    <col min="8" max="8" width="10.7109375" style="3" customWidth="1"/>
    <col min="9" max="9" width="11.7109375" style="3" customWidth="1"/>
    <col min="10" max="16384" width="9.140625" style="3" customWidth="1"/>
  </cols>
  <sheetData>
    <row r="1" spans="1:8" ht="15.75">
      <c r="A1" s="85" t="s">
        <v>268</v>
      </c>
      <c r="B1" s="85"/>
      <c r="C1" s="85"/>
      <c r="D1" s="85"/>
      <c r="E1" s="85"/>
      <c r="F1" s="85"/>
      <c r="G1" s="85"/>
      <c r="H1" s="85"/>
    </row>
    <row r="2" spans="1:8" ht="14.25">
      <c r="A2" s="93" t="s">
        <v>254</v>
      </c>
      <c r="B2" s="93"/>
      <c r="C2" s="93"/>
      <c r="D2" s="93"/>
      <c r="E2" s="93"/>
      <c r="F2" s="93"/>
      <c r="G2" s="93"/>
      <c r="H2" s="93"/>
    </row>
    <row r="3" spans="1:9" ht="15" customHeight="1">
      <c r="A3" s="91"/>
      <c r="B3" s="88" t="s">
        <v>239</v>
      </c>
      <c r="C3" s="89"/>
      <c r="D3" s="89"/>
      <c r="E3" s="89"/>
      <c r="F3" s="89"/>
      <c r="G3" s="89"/>
      <c r="H3" s="86" t="s">
        <v>114</v>
      </c>
      <c r="I3" s="86" t="s">
        <v>253</v>
      </c>
    </row>
    <row r="4" spans="1:9" ht="35.25" customHeight="1">
      <c r="A4" s="92"/>
      <c r="B4" s="51" t="s">
        <v>115</v>
      </c>
      <c r="C4" s="52" t="s">
        <v>116</v>
      </c>
      <c r="D4" s="53" t="s">
        <v>117</v>
      </c>
      <c r="E4" s="52" t="s">
        <v>116</v>
      </c>
      <c r="F4" s="53" t="s">
        <v>118</v>
      </c>
      <c r="G4" s="52" t="s">
        <v>116</v>
      </c>
      <c r="H4" s="90"/>
      <c r="I4" s="87"/>
    </row>
    <row r="5" spans="1:9" ht="19.5" customHeight="1">
      <c r="A5" s="54" t="s">
        <v>129</v>
      </c>
      <c r="B5" s="62" t="s">
        <v>123</v>
      </c>
      <c r="C5" s="55">
        <v>20.88848568719062</v>
      </c>
      <c r="D5" s="63" t="s">
        <v>122</v>
      </c>
      <c r="E5" s="64">
        <v>19.608889095457616</v>
      </c>
      <c r="F5" s="63" t="s">
        <v>121</v>
      </c>
      <c r="G5" s="55">
        <v>18.10788045795582</v>
      </c>
      <c r="H5" s="65">
        <v>58.60525524060405</v>
      </c>
      <c r="I5" s="76">
        <v>17.040585742784565</v>
      </c>
    </row>
    <row r="6" spans="1:9" ht="19.5" customHeight="1">
      <c r="A6" s="30" t="s">
        <v>259</v>
      </c>
      <c r="B6" s="66" t="s">
        <v>121</v>
      </c>
      <c r="C6" s="67">
        <v>9.845412863850122</v>
      </c>
      <c r="D6" s="68" t="s">
        <v>123</v>
      </c>
      <c r="E6" s="69">
        <v>8.322920392204631</v>
      </c>
      <c r="F6" s="68" t="s">
        <v>124</v>
      </c>
      <c r="G6" s="67">
        <v>5.488292559574207</v>
      </c>
      <c r="H6" s="70">
        <v>23.65662581562896</v>
      </c>
      <c r="I6" s="77">
        <v>60.2474428945031</v>
      </c>
    </row>
    <row r="7" spans="1:9" ht="19.5" customHeight="1">
      <c r="A7" s="30" t="s">
        <v>132</v>
      </c>
      <c r="B7" s="66" t="s">
        <v>122</v>
      </c>
      <c r="C7" s="67">
        <v>30.200901872784254</v>
      </c>
      <c r="D7" s="68" t="s">
        <v>121</v>
      </c>
      <c r="E7" s="69">
        <v>18.36396328677748</v>
      </c>
      <c r="F7" s="68" t="s">
        <v>123</v>
      </c>
      <c r="G7" s="67">
        <v>11.229990125164552</v>
      </c>
      <c r="H7" s="70">
        <v>59.79485528472628</v>
      </c>
      <c r="I7" s="77">
        <v>7.313149837958041</v>
      </c>
    </row>
    <row r="8" spans="1:9" ht="19.5" customHeight="1">
      <c r="A8" s="30" t="s">
        <v>260</v>
      </c>
      <c r="B8" s="66" t="s">
        <v>121</v>
      </c>
      <c r="C8" s="67">
        <v>38.20696995499904</v>
      </c>
      <c r="D8" s="68" t="s">
        <v>120</v>
      </c>
      <c r="E8" s="69">
        <v>12.986928770851371</v>
      </c>
      <c r="F8" s="68" t="s">
        <v>122</v>
      </c>
      <c r="G8" s="67">
        <v>9.859147986277007</v>
      </c>
      <c r="H8" s="70">
        <v>61.05304671212742</v>
      </c>
      <c r="I8" s="77">
        <v>10.035034248699695</v>
      </c>
    </row>
    <row r="9" spans="1:9" ht="19.5" customHeight="1">
      <c r="A9" s="30" t="s">
        <v>137</v>
      </c>
      <c r="B9" s="66" t="s">
        <v>123</v>
      </c>
      <c r="C9" s="67">
        <v>27.584894999889958</v>
      </c>
      <c r="D9" s="68" t="s">
        <v>122</v>
      </c>
      <c r="E9" s="69">
        <v>26.004894638129404</v>
      </c>
      <c r="F9" s="68" t="s">
        <v>121</v>
      </c>
      <c r="G9" s="67">
        <v>23.679843512719938</v>
      </c>
      <c r="H9" s="70">
        <v>77.2696331507393</v>
      </c>
      <c r="I9" s="77">
        <v>3.763853491252211</v>
      </c>
    </row>
    <row r="10" spans="1:9" ht="19.5" customHeight="1">
      <c r="A10" s="30" t="s">
        <v>261</v>
      </c>
      <c r="B10" s="66" t="s">
        <v>121</v>
      </c>
      <c r="C10" s="67">
        <v>32.5856153122455</v>
      </c>
      <c r="D10" s="68" t="s">
        <v>123</v>
      </c>
      <c r="E10" s="69">
        <v>11.49759015055725</v>
      </c>
      <c r="F10" s="68" t="s">
        <v>119</v>
      </c>
      <c r="G10" s="67">
        <v>7.676067878885335</v>
      </c>
      <c r="H10" s="70">
        <v>51.759273341688086</v>
      </c>
      <c r="I10" s="77">
        <v>16.283495040992904</v>
      </c>
    </row>
    <row r="11" spans="1:9" ht="19.5" customHeight="1">
      <c r="A11" s="30" t="s">
        <v>262</v>
      </c>
      <c r="B11" s="66" t="s">
        <v>121</v>
      </c>
      <c r="C11" s="67">
        <v>12.939066992265849</v>
      </c>
      <c r="D11" s="68" t="s">
        <v>124</v>
      </c>
      <c r="E11" s="69">
        <v>5.126578069073154</v>
      </c>
      <c r="F11" s="68" t="s">
        <v>108</v>
      </c>
      <c r="G11" s="67">
        <v>4.161932105234501</v>
      </c>
      <c r="H11" s="70">
        <v>22.227577166573504</v>
      </c>
      <c r="I11" s="77">
        <v>65.03875018344296</v>
      </c>
    </row>
    <row r="12" spans="1:9" ht="19.5" customHeight="1">
      <c r="A12" s="30" t="s">
        <v>134</v>
      </c>
      <c r="B12" s="66" t="s">
        <v>121</v>
      </c>
      <c r="C12" s="67">
        <v>42.79313552426262</v>
      </c>
      <c r="D12" s="68" t="s">
        <v>119</v>
      </c>
      <c r="E12" s="69">
        <v>31.792212516387014</v>
      </c>
      <c r="F12" s="68" t="s">
        <v>122</v>
      </c>
      <c r="G12" s="67">
        <v>6.197996000059348</v>
      </c>
      <c r="H12" s="70">
        <v>80.78334404070898</v>
      </c>
      <c r="I12" s="77">
        <v>0.8530310153878163</v>
      </c>
    </row>
    <row r="13" spans="1:9" ht="19.5" customHeight="1">
      <c r="A13" s="30" t="s">
        <v>263</v>
      </c>
      <c r="B13" s="66" t="s">
        <v>121</v>
      </c>
      <c r="C13" s="67">
        <v>48.89236023916994</v>
      </c>
      <c r="D13" s="68" t="s">
        <v>123</v>
      </c>
      <c r="E13" s="69">
        <v>11.103414733209762</v>
      </c>
      <c r="F13" s="68" t="s">
        <v>124</v>
      </c>
      <c r="G13" s="67">
        <v>8.039564390362791</v>
      </c>
      <c r="H13" s="70">
        <v>68.03533936274249</v>
      </c>
      <c r="I13" s="77">
        <v>9.809009742378683</v>
      </c>
    </row>
    <row r="14" spans="1:9" ht="19.5" customHeight="1">
      <c r="A14" s="30" t="s">
        <v>264</v>
      </c>
      <c r="B14" s="66" t="s">
        <v>121</v>
      </c>
      <c r="C14" s="67">
        <v>68.08234782594367</v>
      </c>
      <c r="D14" s="68" t="s">
        <v>119</v>
      </c>
      <c r="E14" s="69">
        <v>11.936946045662634</v>
      </c>
      <c r="F14" s="68" t="s">
        <v>124</v>
      </c>
      <c r="G14" s="67">
        <v>4.717106785552948</v>
      </c>
      <c r="H14" s="70">
        <v>84.73640065715925</v>
      </c>
      <c r="I14" s="77">
        <v>4.797309592486407</v>
      </c>
    </row>
    <row r="15" spans="1:9" ht="19.5" customHeight="1">
      <c r="A15" s="30" t="s">
        <v>136</v>
      </c>
      <c r="B15" s="66" t="s">
        <v>121</v>
      </c>
      <c r="C15" s="67">
        <v>52.20151916021843</v>
      </c>
      <c r="D15" s="68" t="s">
        <v>109</v>
      </c>
      <c r="E15" s="69">
        <v>9.351069806758007</v>
      </c>
      <c r="F15" s="68" t="s">
        <v>124</v>
      </c>
      <c r="G15" s="67">
        <v>8.550501965026529</v>
      </c>
      <c r="H15" s="70">
        <v>70.10309093200297</v>
      </c>
      <c r="I15" s="77">
        <v>8.16829235707499</v>
      </c>
    </row>
    <row r="16" spans="1:9" ht="19.5" customHeight="1">
      <c r="A16" s="30" t="s">
        <v>142</v>
      </c>
      <c r="B16" s="66" t="s">
        <v>122</v>
      </c>
      <c r="C16" s="67">
        <v>27.990750979108146</v>
      </c>
      <c r="D16" s="68" t="s">
        <v>120</v>
      </c>
      <c r="E16" s="69">
        <v>27.66706531894726</v>
      </c>
      <c r="F16" s="68" t="s">
        <v>121</v>
      </c>
      <c r="G16" s="67">
        <v>15.22981999884751</v>
      </c>
      <c r="H16" s="70">
        <v>70.88763629690291</v>
      </c>
      <c r="I16" s="77">
        <v>0.38726147672812467</v>
      </c>
    </row>
    <row r="17" spans="1:9" ht="19.5" customHeight="1">
      <c r="A17" s="30" t="s">
        <v>140</v>
      </c>
      <c r="B17" s="66" t="s">
        <v>121</v>
      </c>
      <c r="C17" s="67">
        <v>28.15194824727093</v>
      </c>
      <c r="D17" s="68" t="s">
        <v>123</v>
      </c>
      <c r="E17" s="69">
        <v>15.39636407284651</v>
      </c>
      <c r="F17" s="68" t="s">
        <v>122</v>
      </c>
      <c r="G17" s="67">
        <v>13.842277564317516</v>
      </c>
      <c r="H17" s="70">
        <v>57.39058988443496</v>
      </c>
      <c r="I17" s="77">
        <v>7.340635826562632</v>
      </c>
    </row>
    <row r="18" spans="1:9" ht="19.5" customHeight="1">
      <c r="A18" s="30" t="s">
        <v>143</v>
      </c>
      <c r="B18" s="66" t="s">
        <v>122</v>
      </c>
      <c r="C18" s="67">
        <v>42.47956369621319</v>
      </c>
      <c r="D18" s="68" t="s">
        <v>120</v>
      </c>
      <c r="E18" s="69">
        <v>23.328865384626567</v>
      </c>
      <c r="F18" s="68" t="s">
        <v>123</v>
      </c>
      <c r="G18" s="67">
        <v>17.08825028498339</v>
      </c>
      <c r="H18" s="70">
        <v>82.89667936582315</v>
      </c>
      <c r="I18" s="77">
        <v>0.018543752238590002</v>
      </c>
    </row>
    <row r="19" spans="1:9" ht="19.5" customHeight="1">
      <c r="A19" s="30" t="s">
        <v>141</v>
      </c>
      <c r="B19" s="66" t="s">
        <v>123</v>
      </c>
      <c r="C19" s="67">
        <v>26.71777013629222</v>
      </c>
      <c r="D19" s="68" t="s">
        <v>122</v>
      </c>
      <c r="E19" s="69">
        <v>21.08114192913059</v>
      </c>
      <c r="F19" s="68" t="s">
        <v>121</v>
      </c>
      <c r="G19" s="67">
        <v>13.170007746961517</v>
      </c>
      <c r="H19" s="70">
        <v>60.96891981238433</v>
      </c>
      <c r="I19" s="77">
        <v>9.881059605673602</v>
      </c>
    </row>
    <row r="20" spans="1:9" ht="19.5" customHeight="1">
      <c r="A20" s="30" t="s">
        <v>145</v>
      </c>
      <c r="B20" s="66" t="s">
        <v>122</v>
      </c>
      <c r="C20" s="67">
        <v>48.74070567090736</v>
      </c>
      <c r="D20" s="68" t="s">
        <v>123</v>
      </c>
      <c r="E20" s="69">
        <v>29.72156671990174</v>
      </c>
      <c r="F20" s="68" t="s">
        <v>121</v>
      </c>
      <c r="G20" s="67">
        <v>9.009349195333984</v>
      </c>
      <c r="H20" s="70">
        <v>87.47162158614309</v>
      </c>
      <c r="I20" s="77">
        <v>6.302303016860831</v>
      </c>
    </row>
    <row r="21" spans="1:9" ht="19.5" customHeight="1">
      <c r="A21" s="30" t="s">
        <v>139</v>
      </c>
      <c r="B21" s="66" t="s">
        <v>121</v>
      </c>
      <c r="C21" s="67">
        <v>29.440237528009092</v>
      </c>
      <c r="D21" s="68" t="s">
        <v>109</v>
      </c>
      <c r="E21" s="69">
        <v>15.769573068197364</v>
      </c>
      <c r="F21" s="68" t="s">
        <v>122</v>
      </c>
      <c r="G21" s="67">
        <v>14.695010143682909</v>
      </c>
      <c r="H21" s="70">
        <v>59.90482073988937</v>
      </c>
      <c r="I21" s="77">
        <v>10.269333541637335</v>
      </c>
    </row>
    <row r="22" spans="1:9" ht="19.5" customHeight="1">
      <c r="A22" s="30" t="s">
        <v>149</v>
      </c>
      <c r="B22" s="66" t="s">
        <v>119</v>
      </c>
      <c r="C22" s="67">
        <v>31.871692333702303</v>
      </c>
      <c r="D22" s="68" t="s">
        <v>121</v>
      </c>
      <c r="E22" s="69">
        <v>17.384296992573788</v>
      </c>
      <c r="F22" s="68" t="s">
        <v>123</v>
      </c>
      <c r="G22" s="67">
        <v>14.767184555715229</v>
      </c>
      <c r="H22" s="70">
        <v>64.02317388199131</v>
      </c>
      <c r="I22" s="77">
        <v>12.825583190948235</v>
      </c>
    </row>
    <row r="23" spans="1:9" ht="19.5" customHeight="1">
      <c r="A23" s="30" t="s">
        <v>150</v>
      </c>
      <c r="B23" s="66" t="s">
        <v>121</v>
      </c>
      <c r="C23" s="67">
        <v>23.93381878307266</v>
      </c>
      <c r="D23" s="68" t="s">
        <v>122</v>
      </c>
      <c r="E23" s="69">
        <v>17.128406944655744</v>
      </c>
      <c r="F23" s="68" t="s">
        <v>109</v>
      </c>
      <c r="G23" s="67">
        <v>12.77017056224839</v>
      </c>
      <c r="H23" s="70">
        <v>53.83239628997679</v>
      </c>
      <c r="I23" s="77">
        <v>1.4475803453268952</v>
      </c>
    </row>
    <row r="24" spans="1:9" ht="19.5" customHeight="1">
      <c r="A24" s="31" t="s">
        <v>154</v>
      </c>
      <c r="B24" s="71" t="s">
        <v>121</v>
      </c>
      <c r="C24" s="72">
        <v>31.196047858135007</v>
      </c>
      <c r="D24" s="73" t="s">
        <v>119</v>
      </c>
      <c r="E24" s="74">
        <v>24.4147075219837</v>
      </c>
      <c r="F24" s="73" t="s">
        <v>122</v>
      </c>
      <c r="G24" s="72">
        <v>21.777028932968932</v>
      </c>
      <c r="H24" s="75">
        <v>77.38778431308764</v>
      </c>
      <c r="I24" s="78">
        <v>6.372044460704735</v>
      </c>
    </row>
    <row r="25" ht="15.75" customHeight="1">
      <c r="A25" s="59" t="s">
        <v>255</v>
      </c>
    </row>
    <row r="26" ht="15">
      <c r="A26" s="6" t="s">
        <v>243</v>
      </c>
    </row>
    <row r="29" ht="15.75" customHeight="1"/>
    <row r="30" ht="15">
      <c r="A30" s="60"/>
    </row>
  </sheetData>
  <mergeCells count="6">
    <mergeCell ref="A1:H1"/>
    <mergeCell ref="I3:I4"/>
    <mergeCell ref="B3:G3"/>
    <mergeCell ref="H3:H4"/>
    <mergeCell ref="A3:A4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4F0D1-4CCB-4A80-96DE-D86F2A084666}">
  <dimension ref="A1:E26"/>
  <sheetViews>
    <sheetView showGridLines="0" workbookViewId="0" topLeftCell="A1">
      <selection activeCell="A1" sqref="A1:D25"/>
    </sheetView>
  </sheetViews>
  <sheetFormatPr defaultColWidth="9.140625" defaultRowHeight="15"/>
  <cols>
    <col min="1" max="2" width="35.00390625" style="32" customWidth="1"/>
    <col min="3" max="3" width="14.28125" style="32" customWidth="1"/>
    <col min="4" max="4" width="13.00390625" style="32" customWidth="1"/>
    <col min="5" max="5" width="13.8515625" style="32" bestFit="1" customWidth="1"/>
    <col min="6" max="16384" width="9.140625" style="32" customWidth="1"/>
  </cols>
  <sheetData>
    <row r="1" spans="1:4" ht="15.75">
      <c r="A1" s="94" t="s">
        <v>269</v>
      </c>
      <c r="B1" s="94"/>
      <c r="C1" s="94"/>
      <c r="D1" s="94"/>
    </row>
    <row r="2" spans="1:4" ht="26.25" customHeight="1">
      <c r="A2" s="33" t="s">
        <v>127</v>
      </c>
      <c r="B2" s="33" t="s">
        <v>128</v>
      </c>
      <c r="C2" s="82" t="s">
        <v>258</v>
      </c>
      <c r="D2" s="33" t="s">
        <v>125</v>
      </c>
    </row>
    <row r="3" spans="1:4" ht="18" customHeight="1">
      <c r="A3" s="79" t="s">
        <v>129</v>
      </c>
      <c r="B3" s="79" t="s">
        <v>131</v>
      </c>
      <c r="C3" s="34">
        <v>32589.4604</v>
      </c>
      <c r="D3" s="35">
        <v>6.816737319469435</v>
      </c>
    </row>
    <row r="4" spans="1:4" ht="18" customHeight="1">
      <c r="A4" s="80" t="s">
        <v>129</v>
      </c>
      <c r="B4" s="80" t="s">
        <v>130</v>
      </c>
      <c r="C4" s="36">
        <v>15630.465</v>
      </c>
      <c r="D4" s="37">
        <v>3.269424310141717</v>
      </c>
    </row>
    <row r="5" spans="1:5" ht="18" customHeight="1">
      <c r="A5" s="80" t="s">
        <v>129</v>
      </c>
      <c r="B5" s="80" t="s">
        <v>132</v>
      </c>
      <c r="C5" s="36">
        <v>11742.242</v>
      </c>
      <c r="D5" s="37">
        <v>2.456124718641902</v>
      </c>
      <c r="E5" s="38"/>
    </row>
    <row r="6" spans="1:4" ht="18" customHeight="1">
      <c r="A6" s="80" t="s">
        <v>130</v>
      </c>
      <c r="B6" s="80" t="s">
        <v>129</v>
      </c>
      <c r="C6" s="36">
        <v>11397.251</v>
      </c>
      <c r="D6" s="37">
        <v>2.38396295236175</v>
      </c>
    </row>
    <row r="7" spans="1:4" ht="18" customHeight="1">
      <c r="A7" s="79" t="s">
        <v>132</v>
      </c>
      <c r="B7" s="80" t="s">
        <v>129</v>
      </c>
      <c r="C7" s="36">
        <v>6541.626</v>
      </c>
      <c r="D7" s="37">
        <v>1.3683118878584304</v>
      </c>
    </row>
    <row r="8" spans="1:4" ht="18" customHeight="1">
      <c r="A8" s="79" t="s">
        <v>129</v>
      </c>
      <c r="B8" s="80" t="s">
        <v>129</v>
      </c>
      <c r="C8" s="36">
        <v>6477.887</v>
      </c>
      <c r="D8" s="37">
        <v>1.3549796014482614</v>
      </c>
    </row>
    <row r="9" spans="1:4" ht="18" customHeight="1">
      <c r="A9" s="80" t="s">
        <v>134</v>
      </c>
      <c r="B9" s="80" t="s">
        <v>134</v>
      </c>
      <c r="C9" s="36">
        <v>6475.106</v>
      </c>
      <c r="D9" s="37">
        <v>1.3543978996878527</v>
      </c>
    </row>
    <row r="10" spans="1:4" ht="18" customHeight="1">
      <c r="A10" s="80" t="s">
        <v>129</v>
      </c>
      <c r="B10" s="80" t="s">
        <v>133</v>
      </c>
      <c r="C10" s="36">
        <v>5896.301</v>
      </c>
      <c r="D10" s="37">
        <v>1.2333292598341075</v>
      </c>
    </row>
    <row r="11" spans="1:4" ht="18" customHeight="1">
      <c r="A11" s="80" t="s">
        <v>138</v>
      </c>
      <c r="B11" s="80" t="s">
        <v>138</v>
      </c>
      <c r="C11" s="39">
        <v>5768.736</v>
      </c>
      <c r="D11" s="40">
        <v>1.2066464892240691</v>
      </c>
    </row>
    <row r="12" spans="1:4" ht="18" customHeight="1">
      <c r="A12" s="80" t="s">
        <v>241</v>
      </c>
      <c r="B12" s="80" t="s">
        <v>134</v>
      </c>
      <c r="C12" s="39">
        <v>5767.649</v>
      </c>
      <c r="D12" s="40">
        <v>1.2064191214378182</v>
      </c>
    </row>
    <row r="13" spans="1:4" ht="18" customHeight="1">
      <c r="A13" s="80" t="s">
        <v>130</v>
      </c>
      <c r="B13" s="80" t="s">
        <v>130</v>
      </c>
      <c r="C13" s="39">
        <v>5655.173</v>
      </c>
      <c r="D13" s="40">
        <v>1.1828925169057392</v>
      </c>
    </row>
    <row r="14" spans="1:4" ht="18" customHeight="1">
      <c r="A14" s="80" t="s">
        <v>137</v>
      </c>
      <c r="B14" s="80" t="s">
        <v>135</v>
      </c>
      <c r="C14" s="39">
        <v>4764.004</v>
      </c>
      <c r="D14" s="40">
        <v>0.9964867002493132</v>
      </c>
    </row>
    <row r="15" spans="1:4" ht="18" customHeight="1">
      <c r="A15" s="80" t="s">
        <v>130</v>
      </c>
      <c r="B15" s="80" t="s">
        <v>132</v>
      </c>
      <c r="C15" s="39">
        <v>4667.096</v>
      </c>
      <c r="D15" s="40">
        <v>0.9762164542235415</v>
      </c>
    </row>
    <row r="16" spans="1:4" ht="18" customHeight="1">
      <c r="A16" s="80" t="s">
        <v>137</v>
      </c>
      <c r="B16" s="80" t="s">
        <v>129</v>
      </c>
      <c r="C16" s="39">
        <v>4624.727</v>
      </c>
      <c r="D16" s="40">
        <v>0.967354130639669</v>
      </c>
    </row>
    <row r="17" spans="1:4" ht="18" customHeight="1">
      <c r="A17" s="80" t="s">
        <v>131</v>
      </c>
      <c r="B17" s="80" t="s">
        <v>129</v>
      </c>
      <c r="C17" s="39">
        <v>4481.671</v>
      </c>
      <c r="D17" s="40">
        <v>0.9374311076130583</v>
      </c>
    </row>
    <row r="18" spans="1:4" ht="18" customHeight="1">
      <c r="A18" s="80" t="s">
        <v>138</v>
      </c>
      <c r="B18" s="80" t="s">
        <v>144</v>
      </c>
      <c r="C18" s="39">
        <v>3983.999</v>
      </c>
      <c r="D18" s="40">
        <v>0.833333057089491</v>
      </c>
    </row>
    <row r="19" spans="1:4" ht="18" customHeight="1">
      <c r="A19" s="80" t="s">
        <v>130</v>
      </c>
      <c r="B19" s="80" t="s">
        <v>131</v>
      </c>
      <c r="C19" s="39">
        <v>3642.3167999999996</v>
      </c>
      <c r="D19" s="40">
        <v>0.7618633924939268</v>
      </c>
    </row>
    <row r="20" spans="1:4" ht="18" customHeight="1">
      <c r="A20" s="80" t="s">
        <v>133</v>
      </c>
      <c r="B20" s="80" t="s">
        <v>129</v>
      </c>
      <c r="C20" s="39">
        <v>3637.265</v>
      </c>
      <c r="D20" s="40">
        <v>0.7608067075053502</v>
      </c>
    </row>
    <row r="21" spans="1:4" ht="18" customHeight="1">
      <c r="A21" s="80" t="s">
        <v>129</v>
      </c>
      <c r="B21" s="80" t="s">
        <v>137</v>
      </c>
      <c r="C21" s="39">
        <v>3593.707</v>
      </c>
      <c r="D21" s="40">
        <v>0.7516956807955785</v>
      </c>
    </row>
    <row r="22" spans="1:4" ht="18" customHeight="1">
      <c r="A22" s="81" t="s">
        <v>131</v>
      </c>
      <c r="B22" s="81" t="s">
        <v>130</v>
      </c>
      <c r="C22" s="41">
        <v>3449.265</v>
      </c>
      <c r="D22" s="42">
        <v>0.7214827481537479</v>
      </c>
    </row>
    <row r="23" spans="1:4" ht="18" customHeight="1">
      <c r="A23" s="43" t="s">
        <v>126</v>
      </c>
      <c r="B23" s="43"/>
      <c r="C23" s="44">
        <v>327294.09128000005</v>
      </c>
      <c r="D23" s="45">
        <v>68.46010394422524</v>
      </c>
    </row>
    <row r="24" spans="1:4" ht="26.25" customHeight="1">
      <c r="A24" s="95" t="s">
        <v>240</v>
      </c>
      <c r="B24" s="95"/>
      <c r="C24" s="95"/>
      <c r="D24" s="95"/>
    </row>
    <row r="25" spans="1:4" ht="15.75" customHeight="1">
      <c r="A25" s="96" t="s">
        <v>244</v>
      </c>
      <c r="B25" s="96"/>
      <c r="C25" s="96"/>
      <c r="D25" s="96"/>
    </row>
    <row r="26" spans="1:2" ht="15">
      <c r="A26" s="46"/>
      <c r="B26" s="46"/>
    </row>
  </sheetData>
  <mergeCells count="3">
    <mergeCell ref="A1:D1"/>
    <mergeCell ref="A24:D24"/>
    <mergeCell ref="A25:D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6CDBB-DE7B-4403-93B0-295D80938660}">
  <dimension ref="A1:G71"/>
  <sheetViews>
    <sheetView showGridLines="0" workbookViewId="0" topLeftCell="A1">
      <selection activeCell="G17" sqref="G17"/>
    </sheetView>
  </sheetViews>
  <sheetFormatPr defaultColWidth="9.140625" defaultRowHeight="15"/>
  <cols>
    <col min="1" max="2" width="9.140625" style="3" customWidth="1"/>
    <col min="3" max="3" width="58.421875" style="3" bestFit="1" customWidth="1"/>
    <col min="4" max="4" width="12.28125" style="3" bestFit="1" customWidth="1"/>
    <col min="5" max="5" width="9.28125" style="3" customWidth="1"/>
    <col min="6" max="6" width="15.28125" style="3" bestFit="1" customWidth="1"/>
    <col min="7" max="16384" width="9.140625" style="3" customWidth="1"/>
  </cols>
  <sheetData>
    <row r="1" ht="15.75">
      <c r="A1" s="49" t="s">
        <v>270</v>
      </c>
    </row>
    <row r="2" ht="14.25">
      <c r="A2" s="50" t="s">
        <v>256</v>
      </c>
    </row>
    <row r="4" ht="15">
      <c r="D4" s="5"/>
    </row>
    <row r="5" ht="15">
      <c r="A5" s="4" t="s">
        <v>247</v>
      </c>
    </row>
    <row r="6" ht="15">
      <c r="A6" s="6" t="s">
        <v>245</v>
      </c>
    </row>
    <row r="10" spans="2:6" ht="15">
      <c r="B10" s="1" t="s">
        <v>110</v>
      </c>
      <c r="C10" s="1" t="s">
        <v>111</v>
      </c>
      <c r="D10" s="7">
        <f>SUM(D11:D68)</f>
        <v>12576.237500000007</v>
      </c>
      <c r="E10" s="8" t="s">
        <v>116</v>
      </c>
      <c r="F10" s="8" t="s">
        <v>237</v>
      </c>
    </row>
    <row r="11" spans="1:6" ht="15">
      <c r="A11" s="3">
        <v>1</v>
      </c>
      <c r="B11" s="2" t="s">
        <v>4</v>
      </c>
      <c r="C11" s="2" t="s">
        <v>129</v>
      </c>
      <c r="D11" s="9">
        <v>3780.132</v>
      </c>
      <c r="E11" s="10">
        <f>D11/$D$10</f>
        <v>0.300577338810594</v>
      </c>
      <c r="F11" s="11">
        <f>E11</f>
        <v>0.300577338810594</v>
      </c>
    </row>
    <row r="12" spans="1:6" ht="15">
      <c r="A12" s="3">
        <v>2</v>
      </c>
      <c r="B12" s="2" t="s">
        <v>5</v>
      </c>
      <c r="C12" s="2" t="s">
        <v>130</v>
      </c>
      <c r="D12" s="9">
        <v>2429.65</v>
      </c>
      <c r="E12" s="10">
        <f aca="true" t="shared" si="0" ref="E12:E68">D12/$D$10</f>
        <v>0.19319371155323672</v>
      </c>
      <c r="F12" s="11">
        <f>F11+E12</f>
        <v>0.49377105036383073</v>
      </c>
    </row>
    <row r="13" spans="1:6" ht="15">
      <c r="A13" s="3">
        <v>3</v>
      </c>
      <c r="B13" s="2" t="s">
        <v>8</v>
      </c>
      <c r="C13" s="2" t="s">
        <v>131</v>
      </c>
      <c r="D13" s="9">
        <v>831.8371</v>
      </c>
      <c r="E13" s="10">
        <f t="shared" si="0"/>
        <v>0.06614355843709213</v>
      </c>
      <c r="F13" s="11">
        <f aca="true" t="shared" si="1" ref="F13:F68">F12+E13</f>
        <v>0.5599146088009228</v>
      </c>
    </row>
    <row r="14" spans="1:6" ht="15">
      <c r="A14" s="3">
        <v>4</v>
      </c>
      <c r="B14" s="2" t="s">
        <v>13</v>
      </c>
      <c r="C14" s="2" t="s">
        <v>133</v>
      </c>
      <c r="D14" s="9">
        <v>799.835</v>
      </c>
      <c r="E14" s="10">
        <f t="shared" si="0"/>
        <v>0.06359891024640714</v>
      </c>
      <c r="F14" s="11">
        <f t="shared" si="1"/>
        <v>0.62351351904733</v>
      </c>
    </row>
    <row r="15" spans="1:6" ht="15">
      <c r="A15" s="3">
        <v>5</v>
      </c>
      <c r="B15" s="2" t="s">
        <v>6</v>
      </c>
      <c r="C15" s="2" t="s">
        <v>132</v>
      </c>
      <c r="D15" s="9">
        <v>491.196</v>
      </c>
      <c r="E15" s="10">
        <f t="shared" si="0"/>
        <v>0.039057468499620794</v>
      </c>
      <c r="F15" s="11">
        <f t="shared" si="1"/>
        <v>0.6625709875469508</v>
      </c>
    </row>
    <row r="16" spans="1:6" ht="15">
      <c r="A16" s="3">
        <v>6</v>
      </c>
      <c r="B16" s="2" t="s">
        <v>21</v>
      </c>
      <c r="C16" s="2" t="s">
        <v>141</v>
      </c>
      <c r="D16" s="9">
        <v>409.41659999999996</v>
      </c>
      <c r="E16" s="10">
        <f t="shared" si="0"/>
        <v>0.0325547764186228</v>
      </c>
      <c r="F16" s="11">
        <f t="shared" si="1"/>
        <v>0.6951257639655736</v>
      </c>
    </row>
    <row r="17" spans="1:6" ht="15">
      <c r="A17" s="3">
        <v>7</v>
      </c>
      <c r="B17" s="2" t="s">
        <v>9</v>
      </c>
      <c r="C17" s="2" t="s">
        <v>227</v>
      </c>
      <c r="D17" s="9">
        <v>368.173</v>
      </c>
      <c r="E17" s="10">
        <f t="shared" si="0"/>
        <v>0.029275290006251856</v>
      </c>
      <c r="F17" s="11">
        <f t="shared" si="1"/>
        <v>0.7244010539718254</v>
      </c>
    </row>
    <row r="18" spans="1:6" ht="15">
      <c r="A18" s="3">
        <v>8</v>
      </c>
      <c r="B18" s="2" t="s">
        <v>22</v>
      </c>
      <c r="C18" s="2" t="s">
        <v>149</v>
      </c>
      <c r="D18" s="9">
        <v>306.991</v>
      </c>
      <c r="E18" s="10">
        <f t="shared" si="0"/>
        <v>0.024410400964517395</v>
      </c>
      <c r="F18" s="11">
        <f t="shared" si="1"/>
        <v>0.7488114549363428</v>
      </c>
    </row>
    <row r="19" spans="1:6" ht="15">
      <c r="A19" s="3">
        <v>9</v>
      </c>
      <c r="B19" s="2" t="s">
        <v>12</v>
      </c>
      <c r="C19" s="2" t="s">
        <v>138</v>
      </c>
      <c r="D19" s="9">
        <v>251.02</v>
      </c>
      <c r="E19" s="10">
        <f t="shared" si="0"/>
        <v>0.019959864784678236</v>
      </c>
      <c r="F19" s="11">
        <f t="shared" si="1"/>
        <v>0.7687713197210211</v>
      </c>
    </row>
    <row r="20" spans="1:6" ht="15">
      <c r="A20" s="3">
        <v>10</v>
      </c>
      <c r="B20" s="2" t="s">
        <v>14</v>
      </c>
      <c r="C20" s="2" t="s">
        <v>136</v>
      </c>
      <c r="D20" s="9">
        <v>230.979</v>
      </c>
      <c r="E20" s="10">
        <f t="shared" si="0"/>
        <v>0.018366303912438032</v>
      </c>
      <c r="F20" s="11">
        <f t="shared" si="1"/>
        <v>0.7871376236334591</v>
      </c>
    </row>
    <row r="21" spans="1:6" ht="13.5" thickBot="1">
      <c r="A21" s="16">
        <v>11</v>
      </c>
      <c r="B21" s="17" t="s">
        <v>27</v>
      </c>
      <c r="C21" s="17" t="s">
        <v>144</v>
      </c>
      <c r="D21" s="48">
        <v>193.707</v>
      </c>
      <c r="E21" s="19">
        <f t="shared" si="0"/>
        <v>0.01540261942413221</v>
      </c>
      <c r="F21" s="20">
        <f t="shared" si="1"/>
        <v>0.8025402430575913</v>
      </c>
    </row>
    <row r="22" spans="1:6" ht="15">
      <c r="A22" s="3">
        <v>12</v>
      </c>
      <c r="B22" s="21" t="s">
        <v>28</v>
      </c>
      <c r="C22" s="21" t="s">
        <v>139</v>
      </c>
      <c r="D22" s="9">
        <v>187.999</v>
      </c>
      <c r="E22" s="10">
        <f t="shared" si="0"/>
        <v>0.014948747588457987</v>
      </c>
      <c r="F22" s="11">
        <f t="shared" si="1"/>
        <v>0.8174889906460493</v>
      </c>
    </row>
    <row r="23" spans="1:6" ht="15">
      <c r="A23" s="3">
        <v>13</v>
      </c>
      <c r="B23" s="2" t="s">
        <v>7</v>
      </c>
      <c r="C23" s="2" t="s">
        <v>137</v>
      </c>
      <c r="D23" s="9">
        <v>161.566</v>
      </c>
      <c r="E23" s="10">
        <f t="shared" si="0"/>
        <v>0.012846926594698925</v>
      </c>
      <c r="F23" s="11">
        <f t="shared" si="1"/>
        <v>0.8303359172407482</v>
      </c>
    </row>
    <row r="24" spans="1:6" ht="15">
      <c r="A24" s="3">
        <v>14</v>
      </c>
      <c r="B24" s="2" t="s">
        <v>15</v>
      </c>
      <c r="C24" s="2" t="s">
        <v>145</v>
      </c>
      <c r="D24" s="9">
        <v>146.9425</v>
      </c>
      <c r="E24" s="10">
        <f t="shared" si="0"/>
        <v>0.011684138439656528</v>
      </c>
      <c r="F24" s="11">
        <f t="shared" si="1"/>
        <v>0.8420200556804047</v>
      </c>
    </row>
    <row r="25" spans="1:6" ht="15">
      <c r="A25" s="3">
        <v>15</v>
      </c>
      <c r="B25" s="2" t="s">
        <v>54</v>
      </c>
      <c r="C25" s="2" t="s">
        <v>161</v>
      </c>
      <c r="D25" s="9">
        <v>145.0161</v>
      </c>
      <c r="E25" s="10">
        <f t="shared" si="0"/>
        <v>0.011530960670868368</v>
      </c>
      <c r="F25" s="11">
        <f t="shared" si="1"/>
        <v>0.8535510163512731</v>
      </c>
    </row>
    <row r="26" spans="1:6" ht="15">
      <c r="A26" s="3">
        <v>16</v>
      </c>
      <c r="B26" s="2" t="s">
        <v>32</v>
      </c>
      <c r="C26" s="2" t="s">
        <v>157</v>
      </c>
      <c r="D26" s="9">
        <v>119.7813</v>
      </c>
      <c r="E26" s="10">
        <f t="shared" si="0"/>
        <v>0.009524414595382755</v>
      </c>
      <c r="F26" s="11">
        <f t="shared" si="1"/>
        <v>0.8630754309466558</v>
      </c>
    </row>
    <row r="27" spans="1:6" ht="15">
      <c r="A27" s="3">
        <v>17</v>
      </c>
      <c r="B27" s="2" t="s">
        <v>36</v>
      </c>
      <c r="C27" s="2" t="s">
        <v>146</v>
      </c>
      <c r="D27" s="9">
        <v>119.112</v>
      </c>
      <c r="E27" s="10">
        <f t="shared" si="0"/>
        <v>0.009471195180593554</v>
      </c>
      <c r="F27" s="11">
        <f t="shared" si="1"/>
        <v>0.8725466261272494</v>
      </c>
    </row>
    <row r="28" spans="1:6" ht="15">
      <c r="A28" s="3">
        <v>18</v>
      </c>
      <c r="B28" s="2" t="s">
        <v>25</v>
      </c>
      <c r="C28" s="2" t="s">
        <v>152</v>
      </c>
      <c r="D28" s="9">
        <v>116.277</v>
      </c>
      <c r="E28" s="10">
        <f t="shared" si="0"/>
        <v>0.00924577004847435</v>
      </c>
      <c r="F28" s="11">
        <f t="shared" si="1"/>
        <v>0.8817923961757238</v>
      </c>
    </row>
    <row r="29" spans="1:6" ht="15">
      <c r="A29" s="3">
        <v>19</v>
      </c>
      <c r="B29" s="2" t="s">
        <v>11</v>
      </c>
      <c r="C29" s="2" t="s">
        <v>135</v>
      </c>
      <c r="D29" s="9">
        <v>112.261</v>
      </c>
      <c r="E29" s="10">
        <f t="shared" si="0"/>
        <v>0.00892643765673159</v>
      </c>
      <c r="F29" s="11">
        <f t="shared" si="1"/>
        <v>0.8907188338324554</v>
      </c>
    </row>
    <row r="30" spans="1:6" ht="13.5" thickBot="1">
      <c r="A30" s="16">
        <v>20</v>
      </c>
      <c r="B30" s="17" t="s">
        <v>19</v>
      </c>
      <c r="C30" s="17" t="s">
        <v>154</v>
      </c>
      <c r="D30" s="48">
        <v>108.456</v>
      </c>
      <c r="E30" s="19">
        <f t="shared" si="0"/>
        <v>0.00862388293796137</v>
      </c>
      <c r="F30" s="20">
        <f t="shared" si="1"/>
        <v>0.8993427167704168</v>
      </c>
    </row>
    <row r="31" spans="1:6" ht="15">
      <c r="A31" s="3">
        <v>21</v>
      </c>
      <c r="B31" s="21" t="s">
        <v>16</v>
      </c>
      <c r="C31" s="21" t="s">
        <v>142</v>
      </c>
      <c r="D31" s="9">
        <v>86.05179999999999</v>
      </c>
      <c r="E31" s="10">
        <f t="shared" si="0"/>
        <v>0.006842412128428709</v>
      </c>
      <c r="F31" s="11">
        <f t="shared" si="1"/>
        <v>0.9061851288988455</v>
      </c>
    </row>
    <row r="32" spans="1:6" ht="15">
      <c r="A32" s="3">
        <v>22</v>
      </c>
      <c r="B32" s="2" t="s">
        <v>20</v>
      </c>
      <c r="C32" s="2" t="s">
        <v>140</v>
      </c>
      <c r="D32" s="9">
        <v>83.769</v>
      </c>
      <c r="E32" s="10">
        <f t="shared" si="0"/>
        <v>0.006660895200174135</v>
      </c>
      <c r="F32" s="11">
        <f t="shared" si="1"/>
        <v>0.9128460240990196</v>
      </c>
    </row>
    <row r="33" spans="1:6" ht="15">
      <c r="A33" s="3">
        <v>23</v>
      </c>
      <c r="B33" s="2" t="s">
        <v>64</v>
      </c>
      <c r="C33" s="2" t="s">
        <v>174</v>
      </c>
      <c r="D33" s="9">
        <v>81.142</v>
      </c>
      <c r="E33" s="10">
        <f t="shared" si="0"/>
        <v>0.006452009195914116</v>
      </c>
      <c r="F33" s="11">
        <f t="shared" si="1"/>
        <v>0.9192980332949338</v>
      </c>
    </row>
    <row r="34" spans="1:6" ht="15">
      <c r="A34" s="3">
        <v>24</v>
      </c>
      <c r="B34" s="2" t="s">
        <v>44</v>
      </c>
      <c r="C34" s="2" t="s">
        <v>173</v>
      </c>
      <c r="D34" s="9">
        <v>79.528</v>
      </c>
      <c r="E34" s="10">
        <f t="shared" si="0"/>
        <v>0.00632367192492985</v>
      </c>
      <c r="F34" s="11">
        <f t="shared" si="1"/>
        <v>0.9256217052198636</v>
      </c>
    </row>
    <row r="35" spans="1:6" ht="15">
      <c r="A35" s="3">
        <v>25</v>
      </c>
      <c r="B35" s="2" t="s">
        <v>26</v>
      </c>
      <c r="C35" s="2" t="s">
        <v>151</v>
      </c>
      <c r="D35" s="9">
        <v>78.629</v>
      </c>
      <c r="E35" s="10">
        <f t="shared" si="0"/>
        <v>0.006252187905961538</v>
      </c>
      <c r="F35" s="11">
        <f t="shared" si="1"/>
        <v>0.9318738931258251</v>
      </c>
    </row>
    <row r="36" spans="1:6" ht="15">
      <c r="A36" s="3">
        <v>26</v>
      </c>
      <c r="B36" s="2" t="s">
        <v>41</v>
      </c>
      <c r="C36" s="2" t="s">
        <v>155</v>
      </c>
      <c r="D36" s="9">
        <v>77.637</v>
      </c>
      <c r="E36" s="10">
        <f t="shared" si="0"/>
        <v>0.006173308988479262</v>
      </c>
      <c r="F36" s="11">
        <f t="shared" si="1"/>
        <v>0.9380472021143044</v>
      </c>
    </row>
    <row r="37" spans="1:6" ht="15">
      <c r="A37" s="3">
        <v>27</v>
      </c>
      <c r="B37" s="2" t="s">
        <v>40</v>
      </c>
      <c r="C37" s="2" t="s">
        <v>164</v>
      </c>
      <c r="D37" s="9">
        <v>74.14</v>
      </c>
      <c r="E37" s="10">
        <f t="shared" si="0"/>
        <v>0.005895244901346684</v>
      </c>
      <c r="F37" s="11">
        <f t="shared" si="1"/>
        <v>0.943942447015651</v>
      </c>
    </row>
    <row r="38" spans="1:6" ht="15">
      <c r="A38" s="3">
        <v>28</v>
      </c>
      <c r="B38" s="2" t="s">
        <v>42</v>
      </c>
      <c r="C38" s="2" t="s">
        <v>163</v>
      </c>
      <c r="D38" s="9">
        <v>70.779</v>
      </c>
      <c r="E38" s="10">
        <f t="shared" si="0"/>
        <v>0.005627994859352804</v>
      </c>
      <c r="F38" s="11">
        <f t="shared" si="1"/>
        <v>0.9495704418750038</v>
      </c>
    </row>
    <row r="39" spans="1:6" ht="15">
      <c r="A39" s="3">
        <v>29</v>
      </c>
      <c r="B39" s="2" t="s">
        <v>30</v>
      </c>
      <c r="C39" s="2" t="s">
        <v>148</v>
      </c>
      <c r="D39" s="9">
        <v>63.52760000000001</v>
      </c>
      <c r="E39" s="10">
        <f t="shared" si="0"/>
        <v>0.0050513995143619045</v>
      </c>
      <c r="F39" s="11">
        <f t="shared" si="1"/>
        <v>0.9546218413893658</v>
      </c>
    </row>
    <row r="40" spans="1:6" ht="15">
      <c r="A40" s="3">
        <v>30</v>
      </c>
      <c r="B40" s="47" t="s">
        <v>55</v>
      </c>
      <c r="C40" s="47" t="s">
        <v>158</v>
      </c>
      <c r="D40" s="9">
        <v>63.093</v>
      </c>
      <c r="E40" s="10">
        <f t="shared" si="0"/>
        <v>0.005016842278940738</v>
      </c>
      <c r="F40" s="11">
        <f t="shared" si="1"/>
        <v>0.9596386836683065</v>
      </c>
    </row>
    <row r="41" spans="1:6" ht="15">
      <c r="A41" s="3">
        <v>31</v>
      </c>
      <c r="B41" s="2" t="s">
        <v>35</v>
      </c>
      <c r="C41" s="2" t="s">
        <v>165</v>
      </c>
      <c r="D41" s="9">
        <v>62.2955</v>
      </c>
      <c r="E41" s="10">
        <f t="shared" si="0"/>
        <v>0.004953429036307557</v>
      </c>
      <c r="F41" s="11">
        <f t="shared" si="1"/>
        <v>0.9645921127046141</v>
      </c>
    </row>
    <row r="42" spans="1:6" ht="15">
      <c r="A42" s="3">
        <v>32</v>
      </c>
      <c r="B42" s="2" t="s">
        <v>33</v>
      </c>
      <c r="C42" s="2" t="s">
        <v>162</v>
      </c>
      <c r="D42" s="9">
        <v>54.88139999999999</v>
      </c>
      <c r="E42" s="10">
        <f t="shared" si="0"/>
        <v>0.00436389659466911</v>
      </c>
      <c r="F42" s="11">
        <f t="shared" si="1"/>
        <v>0.9689560092992832</v>
      </c>
    </row>
    <row r="43" spans="1:6" ht="15">
      <c r="A43" s="3">
        <v>33</v>
      </c>
      <c r="B43" s="2" t="s">
        <v>51</v>
      </c>
      <c r="C43" s="2" t="s">
        <v>147</v>
      </c>
      <c r="D43" s="9">
        <v>47.694</v>
      </c>
      <c r="E43" s="10">
        <f t="shared" si="0"/>
        <v>0.003792390212096422</v>
      </c>
      <c r="F43" s="11">
        <f t="shared" si="1"/>
        <v>0.9727483995113796</v>
      </c>
    </row>
    <row r="44" spans="1:6" ht="15">
      <c r="A44" s="3">
        <v>34</v>
      </c>
      <c r="B44" s="12" t="s">
        <v>48</v>
      </c>
      <c r="C44" s="12" t="s">
        <v>159</v>
      </c>
      <c r="D44" s="13">
        <v>45.461</v>
      </c>
      <c r="E44" s="14">
        <f t="shared" si="0"/>
        <v>0.003614833132723517</v>
      </c>
      <c r="F44" s="15">
        <f t="shared" si="1"/>
        <v>0.9763632326441031</v>
      </c>
    </row>
    <row r="45" spans="1:6" ht="15">
      <c r="A45" s="3">
        <v>35</v>
      </c>
      <c r="B45" s="2" t="s">
        <v>17</v>
      </c>
      <c r="C45" s="2" t="s">
        <v>166</v>
      </c>
      <c r="D45" s="9">
        <v>41.778</v>
      </c>
      <c r="E45" s="10">
        <f t="shared" si="0"/>
        <v>0.0033219792485630123</v>
      </c>
      <c r="F45" s="11">
        <f t="shared" si="1"/>
        <v>0.9796852118926661</v>
      </c>
    </row>
    <row r="46" spans="1:6" ht="15">
      <c r="A46" s="3">
        <v>36</v>
      </c>
      <c r="B46" s="2" t="s">
        <v>49</v>
      </c>
      <c r="C46" s="2" t="s">
        <v>181</v>
      </c>
      <c r="D46" s="9">
        <v>40.033</v>
      </c>
      <c r="E46" s="10">
        <f t="shared" si="0"/>
        <v>0.0031832255076289693</v>
      </c>
      <c r="F46" s="11">
        <f t="shared" si="1"/>
        <v>0.9828684374002951</v>
      </c>
    </row>
    <row r="47" spans="1:6" ht="15">
      <c r="A47" s="3">
        <v>37</v>
      </c>
      <c r="B47" s="2" t="s">
        <v>29</v>
      </c>
      <c r="C47" s="2" t="s">
        <v>172</v>
      </c>
      <c r="D47" s="9">
        <v>36.1433</v>
      </c>
      <c r="E47" s="10">
        <f t="shared" si="0"/>
        <v>0.002873935865158398</v>
      </c>
      <c r="F47" s="11">
        <f t="shared" si="1"/>
        <v>0.9857423732654534</v>
      </c>
    </row>
    <row r="48" spans="1:6" ht="15">
      <c r="A48" s="3">
        <v>38</v>
      </c>
      <c r="B48" s="2" t="s">
        <v>10</v>
      </c>
      <c r="C48" s="2" t="s">
        <v>134</v>
      </c>
      <c r="D48" s="9">
        <v>35.939</v>
      </c>
      <c r="E48" s="10">
        <f t="shared" si="0"/>
        <v>0.0028576909429390133</v>
      </c>
      <c r="F48" s="11">
        <f t="shared" si="1"/>
        <v>0.9886000642083924</v>
      </c>
    </row>
    <row r="49" spans="1:6" ht="15">
      <c r="A49" s="3">
        <v>39</v>
      </c>
      <c r="B49" s="2" t="s">
        <v>24</v>
      </c>
      <c r="C49" s="2" t="s">
        <v>156</v>
      </c>
      <c r="D49" s="9">
        <v>30.466</v>
      </c>
      <c r="E49" s="10">
        <f t="shared" si="0"/>
        <v>0.0024225051411441607</v>
      </c>
      <c r="F49" s="11">
        <f t="shared" si="1"/>
        <v>0.9910225693495366</v>
      </c>
    </row>
    <row r="50" spans="1:6" ht="15">
      <c r="A50" s="3">
        <v>40</v>
      </c>
      <c r="B50" s="2" t="s">
        <v>23</v>
      </c>
      <c r="C50" s="2" t="s">
        <v>150</v>
      </c>
      <c r="D50" s="9">
        <v>25.8015</v>
      </c>
      <c r="E50" s="10">
        <f t="shared" si="0"/>
        <v>0.002051607247398118</v>
      </c>
      <c r="F50" s="11">
        <f t="shared" si="1"/>
        <v>0.9930741765969348</v>
      </c>
    </row>
    <row r="51" spans="1:6" ht="15">
      <c r="A51" s="3">
        <v>41</v>
      </c>
      <c r="B51" s="2" t="s">
        <v>73</v>
      </c>
      <c r="C51" s="2" t="s">
        <v>178</v>
      </c>
      <c r="D51" s="9">
        <v>14.522</v>
      </c>
      <c r="E51" s="10">
        <f t="shared" si="0"/>
        <v>0.0011547173787072639</v>
      </c>
      <c r="F51" s="11">
        <f t="shared" si="1"/>
        <v>0.9942288939756421</v>
      </c>
    </row>
    <row r="52" spans="1:6" ht="15">
      <c r="A52" s="3">
        <v>42</v>
      </c>
      <c r="B52" s="2" t="s">
        <v>46</v>
      </c>
      <c r="C52" s="2" t="s">
        <v>168</v>
      </c>
      <c r="D52" s="9">
        <v>12.2418</v>
      </c>
      <c r="E52" s="10">
        <f t="shared" si="0"/>
        <v>0.0009734071895509284</v>
      </c>
      <c r="F52" s="11">
        <f t="shared" si="1"/>
        <v>0.995202301165193</v>
      </c>
    </row>
    <row r="53" spans="1:6" ht="15">
      <c r="A53" s="3">
        <v>43</v>
      </c>
      <c r="B53" s="2" t="s">
        <v>80</v>
      </c>
      <c r="C53" s="2" t="s">
        <v>189</v>
      </c>
      <c r="D53" s="9">
        <v>9.9755</v>
      </c>
      <c r="E53" s="10">
        <f t="shared" si="0"/>
        <v>0.0007932022594197983</v>
      </c>
      <c r="F53" s="11">
        <f t="shared" si="1"/>
        <v>0.9959955034246128</v>
      </c>
    </row>
    <row r="54" spans="1:6" ht="15">
      <c r="A54" s="3">
        <v>44</v>
      </c>
      <c r="B54" s="2" t="s">
        <v>38</v>
      </c>
      <c r="C54" s="2" t="s">
        <v>180</v>
      </c>
      <c r="D54" s="9">
        <v>9.431</v>
      </c>
      <c r="E54" s="10">
        <f t="shared" si="0"/>
        <v>0.0007499063213461096</v>
      </c>
      <c r="F54" s="11">
        <f t="shared" si="1"/>
        <v>0.9967454097459589</v>
      </c>
    </row>
    <row r="55" spans="1:6" ht="15">
      <c r="A55" s="3">
        <v>45</v>
      </c>
      <c r="B55" s="2" t="s">
        <v>81</v>
      </c>
      <c r="C55" s="2" t="s">
        <v>193</v>
      </c>
      <c r="D55" s="9">
        <v>8.499</v>
      </c>
      <c r="E55" s="10">
        <f t="shared" si="0"/>
        <v>0.0006757983061309073</v>
      </c>
      <c r="F55" s="11">
        <f t="shared" si="1"/>
        <v>0.9974212080520899</v>
      </c>
    </row>
    <row r="56" spans="1:6" ht="15">
      <c r="A56" s="3">
        <v>46</v>
      </c>
      <c r="B56" s="2" t="s">
        <v>105</v>
      </c>
      <c r="C56" s="2" t="s">
        <v>232</v>
      </c>
      <c r="D56" s="9">
        <v>8.033</v>
      </c>
      <c r="E56" s="10">
        <f t="shared" si="0"/>
        <v>0.000638744298523306</v>
      </c>
      <c r="F56" s="11">
        <f t="shared" si="1"/>
        <v>0.9980599523506132</v>
      </c>
    </row>
    <row r="57" spans="1:6" ht="15">
      <c r="A57" s="3">
        <v>47</v>
      </c>
      <c r="B57" s="2" t="s">
        <v>106</v>
      </c>
      <c r="C57" s="2" t="s">
        <v>230</v>
      </c>
      <c r="D57" s="9">
        <v>7.981</v>
      </c>
      <c r="E57" s="10">
        <f t="shared" si="0"/>
        <v>0.0006346095165585094</v>
      </c>
      <c r="F57" s="11">
        <f t="shared" si="1"/>
        <v>0.9986945618671716</v>
      </c>
    </row>
    <row r="58" spans="1:6" ht="15">
      <c r="A58" s="3">
        <v>48</v>
      </c>
      <c r="B58" s="2" t="s">
        <v>59</v>
      </c>
      <c r="C58" s="2" t="s">
        <v>205</v>
      </c>
      <c r="D58" s="9">
        <v>7.95</v>
      </c>
      <c r="E58" s="10">
        <f t="shared" si="0"/>
        <v>0.0006321445503871883</v>
      </c>
      <c r="F58" s="11">
        <f t="shared" si="1"/>
        <v>0.9993267064175588</v>
      </c>
    </row>
    <row r="59" spans="1:6" ht="15">
      <c r="A59" s="3">
        <v>49</v>
      </c>
      <c r="B59" s="2" t="s">
        <v>75</v>
      </c>
      <c r="C59" s="2" t="s">
        <v>184</v>
      </c>
      <c r="D59" s="9">
        <v>3.46</v>
      </c>
      <c r="E59" s="10">
        <f t="shared" si="0"/>
        <v>0.0002751220307345498</v>
      </c>
      <c r="F59" s="11">
        <f t="shared" si="1"/>
        <v>0.9996018284482934</v>
      </c>
    </row>
    <row r="60" spans="1:6" ht="15">
      <c r="A60" s="3">
        <v>50</v>
      </c>
      <c r="B60" s="2" t="s">
        <v>56</v>
      </c>
      <c r="C60" s="2" t="s">
        <v>153</v>
      </c>
      <c r="D60" s="9">
        <v>3.3515</v>
      </c>
      <c r="E60" s="10">
        <f t="shared" si="0"/>
        <v>0.000266494649134926</v>
      </c>
      <c r="F60" s="11">
        <f t="shared" si="1"/>
        <v>0.9998683230974283</v>
      </c>
    </row>
    <row r="61" spans="1:7" ht="13.5" thickBot="1">
      <c r="A61" s="16">
        <v>51</v>
      </c>
      <c r="B61" s="17" t="s">
        <v>45</v>
      </c>
      <c r="C61" s="17" t="s">
        <v>160</v>
      </c>
      <c r="D61" s="48">
        <v>1.168</v>
      </c>
      <c r="E61" s="19">
        <f t="shared" si="0"/>
        <v>9.28735641323567E-05</v>
      </c>
      <c r="F61" s="20">
        <f t="shared" si="1"/>
        <v>0.9999611966615607</v>
      </c>
      <c r="G61" s="16"/>
    </row>
    <row r="62" spans="1:6" ht="15">
      <c r="A62" s="3">
        <v>52</v>
      </c>
      <c r="B62" s="21" t="s">
        <v>34</v>
      </c>
      <c r="C62" s="21" t="s">
        <v>167</v>
      </c>
      <c r="D62" s="22">
        <v>0.183</v>
      </c>
      <c r="E62" s="10">
        <f t="shared" si="0"/>
        <v>1.4551251914573012E-05</v>
      </c>
      <c r="F62" s="11">
        <f t="shared" si="1"/>
        <v>0.9999757479134752</v>
      </c>
    </row>
    <row r="63" spans="1:6" ht="15">
      <c r="A63" s="3">
        <v>53</v>
      </c>
      <c r="B63" s="2" t="s">
        <v>70</v>
      </c>
      <c r="C63" s="2" t="s">
        <v>188</v>
      </c>
      <c r="D63" s="22">
        <v>0.12</v>
      </c>
      <c r="E63" s="10">
        <f t="shared" si="0"/>
        <v>9.541804534146237E-06</v>
      </c>
      <c r="F63" s="11">
        <f t="shared" si="1"/>
        <v>0.9999852897180094</v>
      </c>
    </row>
    <row r="64" spans="1:6" ht="15">
      <c r="A64" s="3">
        <v>54</v>
      </c>
      <c r="B64" s="2" t="s">
        <v>58</v>
      </c>
      <c r="C64" s="2" t="s">
        <v>177</v>
      </c>
      <c r="D64" s="22">
        <v>0.082</v>
      </c>
      <c r="E64" s="10">
        <f t="shared" si="0"/>
        <v>6.520233098333262E-06</v>
      </c>
      <c r="F64" s="11">
        <f t="shared" si="1"/>
        <v>0.9999918099511077</v>
      </c>
    </row>
    <row r="65" spans="1:6" ht="15">
      <c r="A65" s="3">
        <v>55</v>
      </c>
      <c r="B65" s="2" t="s">
        <v>18</v>
      </c>
      <c r="C65" s="2" t="s">
        <v>143</v>
      </c>
      <c r="D65" s="22">
        <v>0.044</v>
      </c>
      <c r="E65" s="10">
        <f t="shared" si="0"/>
        <v>3.4986616625202867E-06</v>
      </c>
      <c r="F65" s="11">
        <f t="shared" si="1"/>
        <v>0.9999953086127702</v>
      </c>
    </row>
    <row r="66" spans="1:6" ht="15">
      <c r="A66" s="3">
        <v>56</v>
      </c>
      <c r="B66" s="2" t="s">
        <v>61</v>
      </c>
      <c r="C66" s="2" t="s">
        <v>192</v>
      </c>
      <c r="D66" s="22">
        <v>0.039</v>
      </c>
      <c r="E66" s="10">
        <f t="shared" si="0"/>
        <v>3.101086473597527E-06</v>
      </c>
      <c r="F66" s="11">
        <f t="shared" si="1"/>
        <v>0.9999984096992438</v>
      </c>
    </row>
    <row r="67" spans="1:6" ht="15">
      <c r="A67" s="3">
        <v>57</v>
      </c>
      <c r="B67" s="2" t="s">
        <v>31</v>
      </c>
      <c r="C67" s="2" t="s">
        <v>182</v>
      </c>
      <c r="D67" s="22">
        <v>0.012</v>
      </c>
      <c r="E67" s="10">
        <f t="shared" si="0"/>
        <v>9.541804534146237E-07</v>
      </c>
      <c r="F67" s="11">
        <f t="shared" si="1"/>
        <v>0.9999993638796972</v>
      </c>
    </row>
    <row r="68" spans="1:6" ht="15">
      <c r="A68" s="3">
        <v>58</v>
      </c>
      <c r="B68" s="2" t="s">
        <v>103</v>
      </c>
      <c r="C68" s="2" t="s">
        <v>231</v>
      </c>
      <c r="D68" s="22">
        <v>0.008</v>
      </c>
      <c r="E68" s="10">
        <f t="shared" si="0"/>
        <v>6.361203022764159E-07</v>
      </c>
      <c r="F68" s="11">
        <f t="shared" si="1"/>
        <v>0.9999999999999996</v>
      </c>
    </row>
    <row r="71" ht="15">
      <c r="D71" s="58">
        <f>COUNT(D11:D68)-1</f>
        <v>57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DB70E-0978-4E30-B10C-CF7A689E8C63}">
  <dimension ref="A1:F29"/>
  <sheetViews>
    <sheetView showGridLines="0" workbookViewId="0" topLeftCell="A1">
      <selection activeCell="G9" sqref="G9:G30"/>
    </sheetView>
  </sheetViews>
  <sheetFormatPr defaultColWidth="9.140625" defaultRowHeight="15"/>
  <cols>
    <col min="1" max="2" width="9.140625" style="3" customWidth="1"/>
    <col min="3" max="3" width="58.421875" style="3" bestFit="1" customWidth="1"/>
    <col min="4" max="5" width="7.7109375" style="3" bestFit="1" customWidth="1"/>
    <col min="6" max="6" width="9.28125" style="3" bestFit="1" customWidth="1"/>
    <col min="7" max="16384" width="9.140625" style="3" customWidth="1"/>
  </cols>
  <sheetData>
    <row r="1" ht="15.75">
      <c r="A1" s="49" t="s">
        <v>271</v>
      </c>
    </row>
    <row r="2" ht="14.25">
      <c r="A2" s="50" t="s">
        <v>256</v>
      </c>
    </row>
    <row r="3" ht="12.75"/>
    <row r="4" ht="15.75">
      <c r="A4" s="49"/>
    </row>
    <row r="5" ht="15" customHeight="1"/>
    <row r="6" ht="12.75">
      <c r="A6" s="3" t="s">
        <v>249</v>
      </c>
    </row>
    <row r="7" ht="12.75">
      <c r="A7" s="6" t="s">
        <v>245</v>
      </c>
    </row>
    <row r="8" ht="12.75"/>
    <row r="9" spans="2:6" ht="12.75">
      <c r="B9" s="1"/>
      <c r="C9" s="1"/>
      <c r="D9" s="25">
        <v>2021</v>
      </c>
      <c r="E9" s="25">
        <v>2022</v>
      </c>
      <c r="F9" s="26" t="s">
        <v>242</v>
      </c>
    </row>
    <row r="10" spans="1:6" ht="12.75">
      <c r="A10" s="3">
        <v>1</v>
      </c>
      <c r="B10" s="2" t="s">
        <v>4</v>
      </c>
      <c r="C10" s="47" t="s">
        <v>129</v>
      </c>
      <c r="D10" s="9">
        <v>3973.231</v>
      </c>
      <c r="E10" s="9">
        <v>3780.132</v>
      </c>
      <c r="F10" s="10">
        <f>E10/D10-1</f>
        <v>-0.04859999330519671</v>
      </c>
    </row>
    <row r="11" spans="1:6" ht="12.75">
      <c r="A11" s="3">
        <v>2</v>
      </c>
      <c r="B11" s="2" t="s">
        <v>5</v>
      </c>
      <c r="C11" s="47" t="s">
        <v>130</v>
      </c>
      <c r="D11" s="9">
        <v>2581.1003829999995</v>
      </c>
      <c r="E11" s="9">
        <v>2429.65</v>
      </c>
      <c r="F11" s="10">
        <f aca="true" t="shared" si="0" ref="F11:F29">E11/D11-1</f>
        <v>-0.05867667294054224</v>
      </c>
    </row>
    <row r="12" spans="1:6" ht="12.75">
      <c r="A12" s="3">
        <v>3</v>
      </c>
      <c r="B12" s="2" t="s">
        <v>8</v>
      </c>
      <c r="C12" s="47" t="s">
        <v>131</v>
      </c>
      <c r="D12" s="9">
        <v>910.1985999999999</v>
      </c>
      <c r="E12" s="9">
        <v>831.8371</v>
      </c>
      <c r="F12" s="10">
        <f t="shared" si="0"/>
        <v>-0.08609274942853129</v>
      </c>
    </row>
    <row r="13" spans="1:6" ht="12.75">
      <c r="A13" s="3">
        <v>4</v>
      </c>
      <c r="B13" s="2" t="s">
        <v>13</v>
      </c>
      <c r="C13" s="47" t="s">
        <v>133</v>
      </c>
      <c r="D13" s="9">
        <v>803.072</v>
      </c>
      <c r="E13" s="9">
        <v>799.835</v>
      </c>
      <c r="F13" s="10">
        <f t="shared" si="0"/>
        <v>-0.004030771836149194</v>
      </c>
    </row>
    <row r="14" spans="1:6" ht="12.75">
      <c r="A14" s="3">
        <v>5</v>
      </c>
      <c r="B14" s="2" t="s">
        <v>6</v>
      </c>
      <c r="C14" s="47" t="s">
        <v>132</v>
      </c>
      <c r="D14" s="9">
        <v>495.587</v>
      </c>
      <c r="E14" s="9">
        <v>491.196</v>
      </c>
      <c r="F14" s="10">
        <f t="shared" si="0"/>
        <v>-0.008860200126314832</v>
      </c>
    </row>
    <row r="15" spans="1:6" ht="12.75">
      <c r="A15" s="3">
        <v>6</v>
      </c>
      <c r="B15" s="2" t="s">
        <v>21</v>
      </c>
      <c r="C15" s="47" t="s">
        <v>141</v>
      </c>
      <c r="D15" s="9">
        <v>447.95759999999996</v>
      </c>
      <c r="E15" s="9">
        <v>409.41659999999996</v>
      </c>
      <c r="F15" s="10">
        <f t="shared" si="0"/>
        <v>-0.08603716065984812</v>
      </c>
    </row>
    <row r="16" spans="1:6" ht="12.75">
      <c r="A16" s="3">
        <v>7</v>
      </c>
      <c r="B16" s="2" t="s">
        <v>9</v>
      </c>
      <c r="C16" s="47" t="s">
        <v>227</v>
      </c>
      <c r="D16" s="9">
        <v>362.689</v>
      </c>
      <c r="E16" s="9">
        <v>368.173</v>
      </c>
      <c r="F16" s="61">
        <f t="shared" si="0"/>
        <v>0.015120392402306004</v>
      </c>
    </row>
    <row r="17" spans="1:6" ht="12.75">
      <c r="A17" s="3">
        <v>8</v>
      </c>
      <c r="B17" s="2" t="s">
        <v>22</v>
      </c>
      <c r="C17" s="47" t="s">
        <v>149</v>
      </c>
      <c r="D17" s="9">
        <v>239.392</v>
      </c>
      <c r="E17" s="9">
        <v>306.991</v>
      </c>
      <c r="F17" s="61">
        <f t="shared" si="0"/>
        <v>0.2823778572383371</v>
      </c>
    </row>
    <row r="18" spans="1:6" ht="12.75">
      <c r="A18" s="3">
        <v>9</v>
      </c>
      <c r="B18" s="2" t="s">
        <v>12</v>
      </c>
      <c r="C18" s="47" t="s">
        <v>138</v>
      </c>
      <c r="D18" s="9">
        <v>263.805</v>
      </c>
      <c r="E18" s="9">
        <v>251.02</v>
      </c>
      <c r="F18" s="10">
        <f t="shared" si="0"/>
        <v>-0.048463827448304575</v>
      </c>
    </row>
    <row r="19" spans="1:6" ht="12.75">
      <c r="A19" s="3">
        <v>10</v>
      </c>
      <c r="B19" s="2" t="s">
        <v>14</v>
      </c>
      <c r="C19" s="47" t="s">
        <v>136</v>
      </c>
      <c r="D19" s="9">
        <v>203.172</v>
      </c>
      <c r="E19" s="9">
        <v>230.979</v>
      </c>
      <c r="F19" s="61">
        <f t="shared" si="0"/>
        <v>0.13686433169924994</v>
      </c>
    </row>
    <row r="20" spans="1:6" ht="12.75">
      <c r="A20" s="3">
        <v>11</v>
      </c>
      <c r="B20" s="2" t="s">
        <v>27</v>
      </c>
      <c r="C20" s="47" t="s">
        <v>144</v>
      </c>
      <c r="D20" s="9">
        <v>297.105</v>
      </c>
      <c r="E20" s="9">
        <v>193.707</v>
      </c>
      <c r="F20" s="10">
        <f t="shared" si="0"/>
        <v>-0.348018377341344</v>
      </c>
    </row>
    <row r="21" spans="1:6" ht="12.75">
      <c r="A21" s="3">
        <v>12</v>
      </c>
      <c r="B21" s="2" t="s">
        <v>28</v>
      </c>
      <c r="C21" s="47" t="s">
        <v>139</v>
      </c>
      <c r="D21" s="9">
        <v>220.38</v>
      </c>
      <c r="E21" s="9">
        <v>187.999</v>
      </c>
      <c r="F21" s="10">
        <f t="shared" si="0"/>
        <v>-0.1469325710137036</v>
      </c>
    </row>
    <row r="22" spans="1:6" ht="12.75">
      <c r="A22" s="3">
        <v>13</v>
      </c>
      <c r="B22" s="2" t="s">
        <v>7</v>
      </c>
      <c r="C22" s="47" t="s">
        <v>137</v>
      </c>
      <c r="D22" s="9">
        <v>163.942</v>
      </c>
      <c r="E22" s="9">
        <v>161.566</v>
      </c>
      <c r="F22" s="10">
        <f t="shared" si="0"/>
        <v>-0.01449293042661437</v>
      </c>
    </row>
    <row r="23" spans="1:6" ht="12.75">
      <c r="A23" s="3">
        <v>14</v>
      </c>
      <c r="B23" s="2" t="s">
        <v>15</v>
      </c>
      <c r="C23" s="47" t="s">
        <v>145</v>
      </c>
      <c r="D23" s="9">
        <v>166.88479999999998</v>
      </c>
      <c r="E23" s="9">
        <v>146.9425</v>
      </c>
      <c r="F23" s="10">
        <f t="shared" si="0"/>
        <v>-0.11949740180052337</v>
      </c>
    </row>
    <row r="24" spans="1:6" ht="12.75">
      <c r="A24" s="3">
        <v>15</v>
      </c>
      <c r="B24" s="2" t="s">
        <v>54</v>
      </c>
      <c r="C24" s="47" t="s">
        <v>161</v>
      </c>
      <c r="D24" s="9">
        <v>174.453</v>
      </c>
      <c r="E24" s="9">
        <v>145.0161</v>
      </c>
      <c r="F24" s="10">
        <f t="shared" si="0"/>
        <v>-0.16873828481023545</v>
      </c>
    </row>
    <row r="25" spans="1:6" ht="12.75">
      <c r="A25" s="3">
        <v>16</v>
      </c>
      <c r="B25" s="2" t="s">
        <v>32</v>
      </c>
      <c r="C25" s="47" t="s">
        <v>157</v>
      </c>
      <c r="D25" s="9">
        <v>125.93910000000001</v>
      </c>
      <c r="E25" s="9">
        <v>119.7813</v>
      </c>
      <c r="F25" s="10">
        <f t="shared" si="0"/>
        <v>-0.0488950611843344</v>
      </c>
    </row>
    <row r="26" spans="1:6" ht="12.75">
      <c r="A26" s="3">
        <v>17</v>
      </c>
      <c r="B26" s="2" t="s">
        <v>36</v>
      </c>
      <c r="C26" s="47" t="s">
        <v>146</v>
      </c>
      <c r="D26" s="9">
        <v>144.91356299999998</v>
      </c>
      <c r="E26" s="9">
        <v>119.112</v>
      </c>
      <c r="F26" s="10">
        <f t="shared" si="0"/>
        <v>-0.17804795124663375</v>
      </c>
    </row>
    <row r="27" spans="1:6" ht="12.75">
      <c r="A27" s="3">
        <v>18</v>
      </c>
      <c r="B27" s="2" t="s">
        <v>25</v>
      </c>
      <c r="C27" s="47" t="s">
        <v>152</v>
      </c>
      <c r="D27" s="9">
        <v>125.434</v>
      </c>
      <c r="E27" s="9">
        <v>116.277</v>
      </c>
      <c r="F27" s="10">
        <f t="shared" si="0"/>
        <v>-0.0730025351977932</v>
      </c>
    </row>
    <row r="28" spans="1:6" ht="12.75">
      <c r="A28" s="3">
        <v>19</v>
      </c>
      <c r="B28" s="2" t="s">
        <v>11</v>
      </c>
      <c r="C28" s="47" t="s">
        <v>135</v>
      </c>
      <c r="D28" s="9">
        <v>162.391012</v>
      </c>
      <c r="E28" s="9">
        <v>112.261</v>
      </c>
      <c r="F28" s="10">
        <f t="shared" si="0"/>
        <v>-0.30869942481792034</v>
      </c>
    </row>
    <row r="29" spans="1:6" ht="12.75">
      <c r="A29" s="3">
        <v>20</v>
      </c>
      <c r="B29" s="2" t="s">
        <v>19</v>
      </c>
      <c r="C29" s="47" t="s">
        <v>154</v>
      </c>
      <c r="D29" s="9">
        <v>88.358</v>
      </c>
      <c r="E29" s="9">
        <v>108.456</v>
      </c>
      <c r="F29" s="61">
        <f t="shared" si="0"/>
        <v>0.22746101088752568</v>
      </c>
    </row>
  </sheetData>
  <conditionalFormatting sqref="F10:F29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605C3-19FE-4FF5-B53A-DCFE60B68C34}">
  <dimension ref="A1:F29"/>
  <sheetViews>
    <sheetView showGridLines="0" workbookViewId="0" topLeftCell="A1">
      <selection activeCell="E6" sqref="E6"/>
    </sheetView>
  </sheetViews>
  <sheetFormatPr defaultColWidth="9.140625" defaultRowHeight="15"/>
  <cols>
    <col min="1" max="1" width="9.140625" style="3" customWidth="1"/>
    <col min="2" max="2" width="58.421875" style="3" bestFit="1" customWidth="1"/>
    <col min="3" max="3" width="8.57421875" style="3" bestFit="1" customWidth="1"/>
    <col min="4" max="4" width="10.28125" style="3" bestFit="1" customWidth="1"/>
    <col min="5" max="16384" width="9.140625" style="3" customWidth="1"/>
  </cols>
  <sheetData>
    <row r="1" ht="15.75">
      <c r="A1" s="49" t="s">
        <v>272</v>
      </c>
    </row>
    <row r="2" ht="14.25">
      <c r="A2" s="50" t="s">
        <v>257</v>
      </c>
    </row>
    <row r="3" ht="12.75"/>
    <row r="4" ht="12.75">
      <c r="A4" s="5"/>
    </row>
    <row r="5" ht="15" customHeight="1"/>
    <row r="6" ht="12.75">
      <c r="A6" s="3" t="s">
        <v>238</v>
      </c>
    </row>
    <row r="7" ht="12.75">
      <c r="A7" s="6" t="s">
        <v>245</v>
      </c>
    </row>
    <row r="8" ht="12.75"/>
    <row r="9" spans="1:6" ht="12.75">
      <c r="A9" s="1"/>
      <c r="B9" s="1"/>
      <c r="C9" s="25" t="s">
        <v>112</v>
      </c>
      <c r="D9" s="25" t="s">
        <v>113</v>
      </c>
      <c r="E9" s="25" t="s">
        <v>112</v>
      </c>
      <c r="F9" s="25" t="s">
        <v>113</v>
      </c>
    </row>
    <row r="10" spans="1:6" ht="12.75">
      <c r="A10" s="2" t="s">
        <v>4</v>
      </c>
      <c r="B10" s="47" t="s">
        <v>129</v>
      </c>
      <c r="C10" s="9">
        <v>2088.794</v>
      </c>
      <c r="D10" s="9">
        <v>1691.338</v>
      </c>
      <c r="E10" s="27">
        <f>C10/(D10+C10)</f>
        <v>0.5525717091360831</v>
      </c>
      <c r="F10" s="28">
        <f>1-E10</f>
        <v>0.4474282908639169</v>
      </c>
    </row>
    <row r="11" spans="1:6" ht="12.75">
      <c r="A11" s="2" t="s">
        <v>5</v>
      </c>
      <c r="B11" s="47" t="s">
        <v>130</v>
      </c>
      <c r="C11" s="9">
        <v>1001.22</v>
      </c>
      <c r="D11" s="9">
        <v>1428.43</v>
      </c>
      <c r="E11" s="27">
        <f aca="true" t="shared" si="0" ref="E11:E29">C11/(D11+C11)</f>
        <v>0.41208404502706153</v>
      </c>
      <c r="F11" s="28">
        <f aca="true" t="shared" si="1" ref="F11:F29">1-E11</f>
        <v>0.5879159549729385</v>
      </c>
    </row>
    <row r="12" spans="1:6" ht="12.75">
      <c r="A12" s="2" t="s">
        <v>8</v>
      </c>
      <c r="B12" s="47" t="s">
        <v>131</v>
      </c>
      <c r="C12" s="9">
        <v>425.43309999999997</v>
      </c>
      <c r="D12" s="9">
        <v>406.404</v>
      </c>
      <c r="E12" s="27">
        <f t="shared" si="0"/>
        <v>0.5114379966943047</v>
      </c>
      <c r="F12" s="28">
        <f t="shared" si="1"/>
        <v>0.4885620033056953</v>
      </c>
    </row>
    <row r="13" spans="1:6" ht="12.75">
      <c r="A13" s="2" t="s">
        <v>13</v>
      </c>
      <c r="B13" s="47" t="s">
        <v>133</v>
      </c>
      <c r="C13" s="9">
        <v>396.019</v>
      </c>
      <c r="D13" s="9">
        <v>403.816</v>
      </c>
      <c r="E13" s="27">
        <f t="shared" si="0"/>
        <v>0.4951258697106278</v>
      </c>
      <c r="F13" s="28">
        <f t="shared" si="1"/>
        <v>0.5048741302893722</v>
      </c>
    </row>
    <row r="14" spans="1:6" ht="12.75">
      <c r="A14" s="2" t="s">
        <v>6</v>
      </c>
      <c r="B14" s="47" t="s">
        <v>132</v>
      </c>
      <c r="C14" s="9">
        <v>245.611</v>
      </c>
      <c r="D14" s="9">
        <v>245.585</v>
      </c>
      <c r="E14" s="27">
        <f t="shared" si="0"/>
        <v>0.5000264660135668</v>
      </c>
      <c r="F14" s="28">
        <f t="shared" si="1"/>
        <v>0.4999735339864332</v>
      </c>
    </row>
    <row r="15" spans="1:6" ht="12.75">
      <c r="A15" s="2" t="s">
        <v>21</v>
      </c>
      <c r="B15" s="47" t="s">
        <v>141</v>
      </c>
      <c r="C15" s="9">
        <v>211.0128</v>
      </c>
      <c r="D15" s="9">
        <v>198.4038</v>
      </c>
      <c r="E15" s="27">
        <f t="shared" si="0"/>
        <v>0.5153987405493573</v>
      </c>
      <c r="F15" s="28">
        <f t="shared" si="1"/>
        <v>0.4846012594506427</v>
      </c>
    </row>
    <row r="16" spans="1:6" ht="12.75">
      <c r="A16" s="2" t="s">
        <v>9</v>
      </c>
      <c r="B16" s="47" t="s">
        <v>227</v>
      </c>
      <c r="C16" s="9">
        <v>175.911</v>
      </c>
      <c r="D16" s="9">
        <v>192.262</v>
      </c>
      <c r="E16" s="27">
        <f t="shared" si="0"/>
        <v>0.4777944064339319</v>
      </c>
      <c r="F16" s="28">
        <f t="shared" si="1"/>
        <v>0.5222055935660681</v>
      </c>
    </row>
    <row r="17" spans="1:6" ht="12.75">
      <c r="A17" s="2" t="s">
        <v>22</v>
      </c>
      <c r="B17" s="47" t="s">
        <v>149</v>
      </c>
      <c r="C17" s="9">
        <v>158.038</v>
      </c>
      <c r="D17" s="9">
        <v>148.953</v>
      </c>
      <c r="E17" s="27">
        <f t="shared" si="0"/>
        <v>0.5147968507220082</v>
      </c>
      <c r="F17" s="28">
        <f t="shared" si="1"/>
        <v>0.4852031492779918</v>
      </c>
    </row>
    <row r="18" spans="1:6" ht="12.75">
      <c r="A18" s="2" t="s">
        <v>12</v>
      </c>
      <c r="B18" s="47" t="s">
        <v>138</v>
      </c>
      <c r="C18" s="29">
        <v>122.61</v>
      </c>
      <c r="D18" s="29">
        <v>128.41</v>
      </c>
      <c r="E18" s="27">
        <f t="shared" si="0"/>
        <v>0.4884471356863995</v>
      </c>
      <c r="F18" s="28">
        <f t="shared" si="1"/>
        <v>0.5115528643136005</v>
      </c>
    </row>
    <row r="19" spans="1:6" ht="12.75">
      <c r="A19" s="2" t="s">
        <v>14</v>
      </c>
      <c r="B19" s="47" t="s">
        <v>136</v>
      </c>
      <c r="C19" s="9">
        <v>126.364</v>
      </c>
      <c r="D19" s="9">
        <v>104.615</v>
      </c>
      <c r="E19" s="27">
        <f t="shared" si="0"/>
        <v>0.5470800375791739</v>
      </c>
      <c r="F19" s="28">
        <f t="shared" si="1"/>
        <v>0.4529199624208261</v>
      </c>
    </row>
    <row r="20" spans="1:6" ht="12.75">
      <c r="A20" s="2" t="s">
        <v>27</v>
      </c>
      <c r="B20" s="47" t="s">
        <v>144</v>
      </c>
      <c r="C20" s="29">
        <v>99.13</v>
      </c>
      <c r="D20" s="29">
        <v>94.577</v>
      </c>
      <c r="E20" s="27">
        <f t="shared" si="0"/>
        <v>0.5117522856685612</v>
      </c>
      <c r="F20" s="28">
        <f t="shared" si="1"/>
        <v>0.48824771433143876</v>
      </c>
    </row>
    <row r="21" spans="1:6" ht="12.75">
      <c r="A21" s="2" t="s">
        <v>28</v>
      </c>
      <c r="B21" s="47" t="s">
        <v>139</v>
      </c>
      <c r="C21" s="9">
        <v>94.003</v>
      </c>
      <c r="D21" s="9">
        <v>93.996</v>
      </c>
      <c r="E21" s="27">
        <f t="shared" si="0"/>
        <v>0.5000186171203038</v>
      </c>
      <c r="F21" s="28">
        <f t="shared" si="1"/>
        <v>0.4999813828796962</v>
      </c>
    </row>
    <row r="22" spans="1:6" ht="12.75">
      <c r="A22" s="2" t="s">
        <v>7</v>
      </c>
      <c r="B22" s="47" t="s">
        <v>137</v>
      </c>
      <c r="C22" s="9">
        <v>80.012</v>
      </c>
      <c r="D22" s="9">
        <v>81.554</v>
      </c>
      <c r="E22" s="27">
        <f t="shared" si="0"/>
        <v>0.4952279563769605</v>
      </c>
      <c r="F22" s="28">
        <f t="shared" si="1"/>
        <v>0.5047720436230395</v>
      </c>
    </row>
    <row r="23" spans="1:6" ht="12.75">
      <c r="A23" s="2" t="s">
        <v>15</v>
      </c>
      <c r="B23" s="47" t="s">
        <v>145</v>
      </c>
      <c r="C23" s="9">
        <v>84.2755</v>
      </c>
      <c r="D23" s="9">
        <v>62.667</v>
      </c>
      <c r="E23" s="27">
        <f t="shared" si="0"/>
        <v>0.5735270599043844</v>
      </c>
      <c r="F23" s="28">
        <f t="shared" si="1"/>
        <v>0.42647294009561565</v>
      </c>
    </row>
    <row r="24" spans="1:6" ht="12.75">
      <c r="A24" s="2" t="s">
        <v>54</v>
      </c>
      <c r="B24" s="47" t="s">
        <v>161</v>
      </c>
      <c r="C24" s="9">
        <v>73.6968</v>
      </c>
      <c r="D24" s="9">
        <v>71.3193</v>
      </c>
      <c r="E24" s="27">
        <f t="shared" si="0"/>
        <v>0.5081973656718116</v>
      </c>
      <c r="F24" s="28">
        <f t="shared" si="1"/>
        <v>0.4918026343281884</v>
      </c>
    </row>
    <row r="25" spans="1:6" ht="12.75">
      <c r="A25" s="2" t="s">
        <v>32</v>
      </c>
      <c r="B25" s="47" t="s">
        <v>157</v>
      </c>
      <c r="C25" s="9">
        <v>62.2693</v>
      </c>
      <c r="D25" s="9">
        <v>57.512</v>
      </c>
      <c r="E25" s="27">
        <f t="shared" si="0"/>
        <v>0.519858275039593</v>
      </c>
      <c r="F25" s="28">
        <f t="shared" si="1"/>
        <v>0.48014172496040697</v>
      </c>
    </row>
    <row r="26" spans="1:6" ht="12.75">
      <c r="A26" s="2" t="s">
        <v>36</v>
      </c>
      <c r="B26" s="47" t="s">
        <v>146</v>
      </c>
      <c r="C26" s="9">
        <v>61.818</v>
      </c>
      <c r="D26" s="9">
        <v>57.294</v>
      </c>
      <c r="E26" s="27">
        <f t="shared" si="0"/>
        <v>0.5189905299214185</v>
      </c>
      <c r="F26" s="28">
        <f t="shared" si="1"/>
        <v>0.4810094700785815</v>
      </c>
    </row>
    <row r="27" spans="1:6" ht="12.75">
      <c r="A27" s="2" t="s">
        <v>25</v>
      </c>
      <c r="B27" s="47" t="s">
        <v>152</v>
      </c>
      <c r="C27" s="9">
        <v>58.91</v>
      </c>
      <c r="D27" s="9">
        <v>57.367</v>
      </c>
      <c r="E27" s="27">
        <f t="shared" si="0"/>
        <v>0.5066350181033222</v>
      </c>
      <c r="F27" s="28">
        <f t="shared" si="1"/>
        <v>0.49336498189667777</v>
      </c>
    </row>
    <row r="28" spans="1:6" ht="12.75">
      <c r="A28" s="2" t="s">
        <v>11</v>
      </c>
      <c r="B28" s="47" t="s">
        <v>135</v>
      </c>
      <c r="C28" s="9">
        <v>61.82</v>
      </c>
      <c r="D28" s="9">
        <v>50.441</v>
      </c>
      <c r="E28" s="27">
        <f t="shared" si="0"/>
        <v>0.5506810023071236</v>
      </c>
      <c r="F28" s="28">
        <f t="shared" si="1"/>
        <v>0.4493189976928764</v>
      </c>
    </row>
    <row r="29" spans="1:6" ht="12.75">
      <c r="A29" s="2" t="s">
        <v>19</v>
      </c>
      <c r="B29" s="47" t="s">
        <v>154</v>
      </c>
      <c r="C29" s="9">
        <v>51.102</v>
      </c>
      <c r="D29" s="9">
        <v>57.354</v>
      </c>
      <c r="E29" s="27">
        <f t="shared" si="0"/>
        <v>0.47117725160433727</v>
      </c>
      <c r="F29" s="28">
        <f t="shared" si="1"/>
        <v>0.5288227483956627</v>
      </c>
    </row>
  </sheetData>
  <conditionalFormatting sqref="E10:F29">
    <cfRule type="cellIs" priority="1" dxfId="0" operator="greater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Da Silva</dc:creator>
  <cp:keywords/>
  <dc:description/>
  <cp:lastModifiedBy>Manuel Da Silva</cp:lastModifiedBy>
  <dcterms:created xsi:type="dcterms:W3CDTF">2023-03-23T10:56:54Z</dcterms:created>
  <dcterms:modified xsi:type="dcterms:W3CDTF">2024-03-19T08:16:46Z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2023-09-12T19:36:18Z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752e0825-96dc-41a9-a2a2-c1741c77aaaa</vt:lpwstr>
  </property>
  <property fmtid="{D5CDD505-2E9C-101B-9397-08002B2CF9AE}" pid="8" name="MSIP_Label_6bd9ddd1-4d20-43f6-abfa-fc3c07406f94_ContentBits">
    <vt:lpwstr>0</vt:lpwstr>
  </property>
</Properties>
</file>