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5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26" yWindow="65426" windowWidth="19280" windowHeight="6540" tabRatio="606" activeTab="1"/>
  </bookViews>
  <sheets>
    <sheet name="Figures &amp; Tables" sheetId="1" r:id="rId1"/>
    <sheet name="Fig1" sheetId="13" r:id="rId2"/>
    <sheet name="Table1" sheetId="3" r:id="rId3"/>
    <sheet name="Table2" sheetId="5" r:id="rId4"/>
    <sheet name="Table3" sheetId="6" r:id="rId5"/>
    <sheet name="Fig2" sheetId="14" r:id="rId6"/>
    <sheet name="Table4" sheetId="7" r:id="rId7"/>
    <sheet name="Fig3" sheetId="10" r:id="rId8"/>
    <sheet name="Table5" sheetId="9" r:id="rId9"/>
    <sheet name="Fig4" sheetId="11" r:id="rId10"/>
    <sheet name="Fig5" sheetId="12" r:id="rId11"/>
  </sheets>
  <externalReferences>
    <externalReference r:id="rId1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<sst xmlns="http://schemas.openxmlformats.org/spreadsheetml/2006/main" count="3123" uniqueCount="451">
  <si>
    <t>Last update</t>
  </si>
  <si>
    <t>Bookmark:</t>
  </si>
  <si>
    <t>Extracted on</t>
  </si>
  <si>
    <t>Source of data</t>
  </si>
  <si>
    <t>Eurostat</t>
  </si>
  <si>
    <t>GEO</t>
  </si>
  <si>
    <t>UNIT</t>
  </si>
  <si>
    <t>Gigawatt-hour</t>
  </si>
  <si>
    <t>NRG_BAL</t>
  </si>
  <si>
    <t>Gross electricity production</t>
  </si>
  <si>
    <t>SIEC/TIME</t>
  </si>
  <si>
    <t>Total</t>
  </si>
  <si>
    <t>Solid fossil fuels</t>
  </si>
  <si>
    <t>Anthracite</t>
  </si>
  <si>
    <t>Coking coal</t>
  </si>
  <si>
    <t>Other bituminous coal</t>
  </si>
  <si>
    <t>Sub-bituminous coal</t>
  </si>
  <si>
    <t>Lignite</t>
  </si>
  <si>
    <t>Coke oven coke</t>
  </si>
  <si>
    <t>Gas coke</t>
  </si>
  <si>
    <t>Patent fuel</t>
  </si>
  <si>
    <t>Brown coal briquettes</t>
  </si>
  <si>
    <t>Coal tar</t>
  </si>
  <si>
    <t>Manufactured gases</t>
  </si>
  <si>
    <t>Coke oven gas</t>
  </si>
  <si>
    <t>Gas works gas</t>
  </si>
  <si>
    <t>Blast furnace gas</t>
  </si>
  <si>
    <t>Other recovered gases</t>
  </si>
  <si>
    <t>Peat and peat products</t>
  </si>
  <si>
    <t>Peat</t>
  </si>
  <si>
    <t>Peat products</t>
  </si>
  <si>
    <t>Oil shale and oil sands</t>
  </si>
  <si>
    <t>Natural gas</t>
  </si>
  <si>
    <t>Oil and petroleum products (excluding biofuel portion)</t>
  </si>
  <si>
    <t>Natural gas liquids</t>
  </si>
  <si>
    <t>Refinery feedstocks</t>
  </si>
  <si>
    <t>:</t>
  </si>
  <si>
    <t>Additives and oxygenates (excluding biofuel portion)</t>
  </si>
  <si>
    <t>Other hydrocarbons</t>
  </si>
  <si>
    <t>Refinery gas</t>
  </si>
  <si>
    <t>Ethane</t>
  </si>
  <si>
    <t>Liquefied petroleum gases</t>
  </si>
  <si>
    <t>Naphtha</t>
  </si>
  <si>
    <t>Aviation gasoline</t>
  </si>
  <si>
    <t>Motor gasoline (excluding biofuel portion)</t>
  </si>
  <si>
    <t>Gasoline-type jet fuel</t>
  </si>
  <si>
    <t>Kerosene-type jet fuel (excluding biofuel portion)</t>
  </si>
  <si>
    <t>Other kerosene</t>
  </si>
  <si>
    <t>Gas oil and diesel oil (excluding biofuel portion)</t>
  </si>
  <si>
    <t>Fuel oil</t>
  </si>
  <si>
    <t>White spirit and special boiling point industrial spirits</t>
  </si>
  <si>
    <t>Lubricants</t>
  </si>
  <si>
    <t>Paraffin waxes</t>
  </si>
  <si>
    <t>Petroleum coke</t>
  </si>
  <si>
    <t>Bitumen</t>
  </si>
  <si>
    <t>Other oil products n.e.c.</t>
  </si>
  <si>
    <t>Renewables and biofuels</t>
  </si>
  <si>
    <t>Hydro</t>
  </si>
  <si>
    <t>Geothermal</t>
  </si>
  <si>
    <t>Wind</t>
  </si>
  <si>
    <t>Solar thermal</t>
  </si>
  <si>
    <t>Solar photovoltaic</t>
  </si>
  <si>
    <t>Tide, wave, ocean</t>
  </si>
  <si>
    <t>Ambient heat (heat pumps)</t>
  </si>
  <si>
    <t>Primary solid biofuels</t>
  </si>
  <si>
    <t>Charcoal</t>
  </si>
  <si>
    <t>Pure biogasoline</t>
  </si>
  <si>
    <t>Blended biogasoline</t>
  </si>
  <si>
    <t>Pure biodiesels</t>
  </si>
  <si>
    <t>Blended biodiesels</t>
  </si>
  <si>
    <t>Pure bio jet kerosene</t>
  </si>
  <si>
    <t>Blended bio jet kerosene</t>
  </si>
  <si>
    <t>Other liquid biofuels</t>
  </si>
  <si>
    <t>Biogases</t>
  </si>
  <si>
    <t>Industrial waste (non-renewable)</t>
  </si>
  <si>
    <t>Renewable municipal waste</t>
  </si>
  <si>
    <t>Non-renewable municipal waste</t>
  </si>
  <si>
    <t>Electricity</t>
  </si>
  <si>
    <t>Heat</t>
  </si>
  <si>
    <t>Nuclear heat</t>
  </si>
  <si>
    <t>Special value:</t>
  </si>
  <si>
    <t>not available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</si>
  <si>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</si>
  <si>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</si>
  <si>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</si>
  <si>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</si>
  <si>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</si>
  <si>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</si>
  <si>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</si>
  <si>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</si>
  <si>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</si>
  <si>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</si>
  <si>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</si>
  <si>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</si>
  <si>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</si>
  <si>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</si>
  <si>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</si>
  <si>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</si>
  <si>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SOLID FOSSIL FUELS</t>
  </si>
  <si>
    <t>Kerosene-type jet fuel</t>
  </si>
  <si>
    <t>Gas oil and diesel oil</t>
  </si>
  <si>
    <t>NATURAL GAS &amp; MANUFACTURED GASES</t>
  </si>
  <si>
    <t>NUCLEAR</t>
  </si>
  <si>
    <t>RENEWABLES &amp; BIOFUELS</t>
  </si>
  <si>
    <t>(GWh)</t>
  </si>
  <si>
    <t>Megawatt</t>
  </si>
  <si>
    <t>2016</t>
  </si>
  <si>
    <t>Main activity producers</t>
  </si>
  <si>
    <t>Autoproducers</t>
  </si>
  <si>
    <t>Combustible fuels</t>
  </si>
  <si>
    <t>Pure hydro power</t>
  </si>
  <si>
    <t>Mixed hydro power</t>
  </si>
  <si>
    <t>Pumped hydro power</t>
  </si>
  <si>
    <t>Nuclear fuels and other fuels n.e.c.</t>
  </si>
  <si>
    <t>Other fuels n.e.c.</t>
  </si>
  <si>
    <t>(MW)</t>
  </si>
  <si>
    <t>Total capacity</t>
  </si>
  <si>
    <t>Solar</t>
  </si>
  <si>
    <t>Nuclear</t>
  </si>
  <si>
    <t>Other sources</t>
  </si>
  <si>
    <t>Supply, transformation and consumption of electricity [nrg_cb_e]</t>
  </si>
  <si>
    <t>Imports</t>
  </si>
  <si>
    <t>Exports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</si>
  <si>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</si>
  <si>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</si>
  <si>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</si>
  <si>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</si>
  <si>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</si>
  <si>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</si>
  <si>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</si>
  <si>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</si>
  <si>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</si>
  <si>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</si>
  <si>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</si>
  <si>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</si>
  <si>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</si>
  <si>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</si>
  <si>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</si>
  <si>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</si>
  <si>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</si>
  <si>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</si>
  <si>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</si>
  <si>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</si>
  <si>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</si>
  <si>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</si>
  <si>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</si>
  <si>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</si>
  <si>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</si>
  <si>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</si>
  <si>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</si>
  <si>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</si>
  <si>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</si>
  <si>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</si>
  <si>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Montenegro</t>
  </si>
  <si>
    <t>North Macedonia</t>
  </si>
  <si>
    <t>Albania</t>
  </si>
  <si>
    <t>Serbia</t>
  </si>
  <si>
    <t>Bosnia and Herzegovina</t>
  </si>
  <si>
    <t>Kosovo (under United Nations Security Council Resolution 1244/99)</t>
  </si>
  <si>
    <t>Moldova</t>
  </si>
  <si>
    <t>Ukraine</t>
  </si>
  <si>
    <t>Georgia</t>
  </si>
  <si>
    <t>Net imports of electricity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</si>
  <si>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</si>
  <si>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nrg_cb_e)</t>
    </r>
  </si>
  <si>
    <t>-</t>
  </si>
  <si>
    <t>Gross heat production</t>
  </si>
  <si>
    <t>Non-renewable waste</t>
  </si>
  <si>
    <t>ELECTRICITY</t>
  </si>
  <si>
    <t>OIL &amp; PETROLEUM PRODUCTS</t>
  </si>
  <si>
    <t>GROSS HEAT PRODUCTION</t>
  </si>
  <si>
    <t>PEAT &amp; PEAT PRODUCTS</t>
  </si>
  <si>
    <t>OIL SHALE &amp; OIL SANDS</t>
  </si>
  <si>
    <t>Other oil products</t>
  </si>
  <si>
    <t>Oil and petroleum products</t>
  </si>
  <si>
    <t>Crude oil</t>
  </si>
  <si>
    <t>+</t>
  </si>
  <si>
    <t>IMP</t>
  </si>
  <si>
    <t>EXP</t>
  </si>
  <si>
    <t>TI_EHG_E</t>
  </si>
  <si>
    <t>Main activity producer electricity only</t>
  </si>
  <si>
    <t>TI_EHG_MAPE_E</t>
  </si>
  <si>
    <t>Main activity producer CHP</t>
  </si>
  <si>
    <t>TI_EHG_MAPCHP_E</t>
  </si>
  <si>
    <t>Main activity producer heat only</t>
  </si>
  <si>
    <t>TI_EHG_MAPH_E</t>
  </si>
  <si>
    <t>Autoproducer electricity only</t>
  </si>
  <si>
    <t>TI_EHG_APE_E</t>
  </si>
  <si>
    <t xml:space="preserve">Autoproducer CHP </t>
  </si>
  <si>
    <t>TI_EHG_APCHP_E</t>
  </si>
  <si>
    <t>Autoproducer heat only</t>
  </si>
  <si>
    <t>TI_EHG_APH_E</t>
  </si>
  <si>
    <t>Electrically driven heat pumps</t>
  </si>
  <si>
    <t>TI_EHG_EDHP</t>
  </si>
  <si>
    <t>Electric boilers</t>
  </si>
  <si>
    <t>TI_EHG_EB</t>
  </si>
  <si>
    <t>Electricity for pumped storage</t>
  </si>
  <si>
    <t>TI_EHG_EPS</t>
  </si>
  <si>
    <t>Derived heat for electricity production</t>
  </si>
  <si>
    <t>TI_EHG_DHEP</t>
  </si>
  <si>
    <t>Coke ovens</t>
  </si>
  <si>
    <t>Blast furnaces</t>
  </si>
  <si>
    <t>Gas works</t>
  </si>
  <si>
    <t>Patent fuel plants</t>
  </si>
  <si>
    <t>BKB &amp; PB plants</t>
  </si>
  <si>
    <t>Coal liquefaction plants</t>
  </si>
  <si>
    <t>Charcoal production plants</t>
  </si>
  <si>
    <t>TO_EHG</t>
  </si>
  <si>
    <t>TO_EHG_MAPE</t>
  </si>
  <si>
    <t>TO_EHG_MAPCHP</t>
  </si>
  <si>
    <t>TO_EHG_MAPH</t>
  </si>
  <si>
    <t>TO_EHG_APE</t>
  </si>
  <si>
    <t>TO_EHG_APCHP</t>
  </si>
  <si>
    <t>TO_EHG_APH</t>
  </si>
  <si>
    <t>TO_EHG_EDHP</t>
  </si>
  <si>
    <t>TO_EHG_EB</t>
  </si>
  <si>
    <t>Pumped hydro</t>
  </si>
  <si>
    <t>TO_EHG_PH</t>
  </si>
  <si>
    <t>TO_EHG_OTH</t>
  </si>
  <si>
    <t>NRG_E</t>
  </si>
  <si>
    <t>Own use in electricity &amp; heat generation</t>
  </si>
  <si>
    <t>NRG_EHG_E</t>
  </si>
  <si>
    <t>Coal mines</t>
  </si>
  <si>
    <t>NRG_CM_E</t>
  </si>
  <si>
    <t>Oil &amp; natural gas extraction plants</t>
  </si>
  <si>
    <t>NRG_OIL_NG_E</t>
  </si>
  <si>
    <t>NRG_PF_E</t>
  </si>
  <si>
    <t>NRG_CO_E</t>
  </si>
  <si>
    <t>NRG_BKBPB_E</t>
  </si>
  <si>
    <t>NRG_GW_E</t>
  </si>
  <si>
    <t>NRG_BF_E</t>
  </si>
  <si>
    <t>Petroleum refineries (oil refineries)</t>
  </si>
  <si>
    <t>NRG_PR_E</t>
  </si>
  <si>
    <t>Nuclear industry</t>
  </si>
  <si>
    <t>NRG_NI_E</t>
  </si>
  <si>
    <t>NRG_CL_E</t>
  </si>
  <si>
    <t>Liquefaction &amp; regasification plants (LNG)</t>
  </si>
  <si>
    <t>NRG_LNG_E</t>
  </si>
  <si>
    <t>Gasification plants for biogas</t>
  </si>
  <si>
    <t>NRG_BIOG_E</t>
  </si>
  <si>
    <t>Gas-to-liquids (GTL) plants</t>
  </si>
  <si>
    <t>NRG_GTL_E</t>
  </si>
  <si>
    <t>NRG_CPP_E</t>
  </si>
  <si>
    <t>Not elsewhere specified (energy)</t>
  </si>
  <si>
    <t>NRG_NSP_E</t>
  </si>
  <si>
    <t>Distribution losses</t>
  </si>
  <si>
    <t>DL</t>
  </si>
  <si>
    <t>Available for final consumption</t>
  </si>
  <si>
    <t>AFC</t>
  </si>
  <si>
    <t>Final energy consumption</t>
  </si>
  <si>
    <t>FC_E</t>
  </si>
  <si>
    <t>Industry sector</t>
  </si>
  <si>
    <t>FC_IND_E</t>
  </si>
  <si>
    <t>Iron &amp; steel</t>
  </si>
  <si>
    <t>FC_IND_IS_E</t>
  </si>
  <si>
    <t>Chemical &amp; petrochemical</t>
  </si>
  <si>
    <t>FC_IND_CPC_E</t>
  </si>
  <si>
    <t>Non-ferrous metals</t>
  </si>
  <si>
    <t>FC_IND_NFM_E</t>
  </si>
  <si>
    <t>Non-metallic minerals</t>
  </si>
  <si>
    <t>FC_IND_NMM_E</t>
  </si>
  <si>
    <t>Transport equipment</t>
  </si>
  <si>
    <t>FC_IND_TE_E</t>
  </si>
  <si>
    <t>Machinery</t>
  </si>
  <si>
    <t>FC_IND_MAC_E</t>
  </si>
  <si>
    <t>Mining &amp; quarrying</t>
  </si>
  <si>
    <t>FC_IND_MQ_E</t>
  </si>
  <si>
    <t>Food, beverages &amp; tobacco</t>
  </si>
  <si>
    <t>FC_IND_FBT_E</t>
  </si>
  <si>
    <t>Paper, pulp &amp; printing</t>
  </si>
  <si>
    <t>FC_IND_PPP_E</t>
  </si>
  <si>
    <t>Wood &amp; wood products</t>
  </si>
  <si>
    <t>FC_IND_WP_E</t>
  </si>
  <si>
    <t>Construction</t>
  </si>
  <si>
    <t>FC_IND_CON_E</t>
  </si>
  <si>
    <t>Textile &amp; leather</t>
  </si>
  <si>
    <t>FC_IND_TL_E</t>
  </si>
  <si>
    <t>Not elsewhere specified (industry)</t>
  </si>
  <si>
    <t>FC_IND_NSP_E</t>
  </si>
  <si>
    <t>Transport sector</t>
  </si>
  <si>
    <t>FC_TRA_E</t>
  </si>
  <si>
    <t>Rail</t>
  </si>
  <si>
    <t>FC_TRA_RAIL_E</t>
  </si>
  <si>
    <t>Road</t>
  </si>
  <si>
    <t>FC_TRA_ROAD_E</t>
  </si>
  <si>
    <t>Domestic aviation</t>
  </si>
  <si>
    <t>FC_TRA_DAVI_E</t>
  </si>
  <si>
    <t>Domestic navigation</t>
  </si>
  <si>
    <t>FC_TRA_DNAVI_E</t>
  </si>
  <si>
    <t>Pipeline transport</t>
  </si>
  <si>
    <t>FC_TRA_PIPE_E</t>
  </si>
  <si>
    <t>Not elsewhere specified (transport)</t>
  </si>
  <si>
    <t>FC_TRA_NSP_E</t>
  </si>
  <si>
    <t>Other sectors</t>
  </si>
  <si>
    <t>FC_OTH_E</t>
  </si>
  <si>
    <t>Commercial &amp; public services</t>
  </si>
  <si>
    <t>FC_OTH_CP_E</t>
  </si>
  <si>
    <t>Households</t>
  </si>
  <si>
    <t>FC_OTH_HH_E</t>
  </si>
  <si>
    <t>Agriculture &amp; forestry</t>
  </si>
  <si>
    <t>FC_OTH_AF_E</t>
  </si>
  <si>
    <t>Fishing</t>
  </si>
  <si>
    <t>FC_OTH_FISH_E</t>
  </si>
  <si>
    <t>Not elsewhere specified (other)</t>
  </si>
  <si>
    <t>FC_OTH_NSP_E</t>
  </si>
  <si>
    <t>Statistical differences</t>
  </si>
  <si>
    <t>STATDIFF</t>
  </si>
  <si>
    <t>Electricity trade</t>
  </si>
  <si>
    <t>Final consumption - other sectors - households - energy use</t>
  </si>
  <si>
    <t>Final energy consumption - Energy sector</t>
  </si>
  <si>
    <t>Final energy consumption - Transport sector</t>
  </si>
  <si>
    <t>Final energy consumption - Industry sector</t>
  </si>
  <si>
    <t>Final energy consumption - Households</t>
  </si>
  <si>
    <t>Final energy consumption - Agriculture and forestry</t>
  </si>
  <si>
    <t>Final energy consumption - Services</t>
  </si>
  <si>
    <t>Number</t>
  </si>
  <si>
    <t>(MWh per capita)</t>
  </si>
  <si>
    <t>Gross domestic product at market prices</t>
  </si>
  <si>
    <r>
      <t>Source:</t>
    </r>
    <r>
      <rPr>
        <sz val="9"/>
        <color theme="1"/>
        <rFont val="Arial"/>
        <family val="2"/>
      </rPr>
      <t xml:space="preserve"> Eurostat (online data codes: nrg_cb_e, demo_pjan)</t>
    </r>
  </si>
  <si>
    <r>
      <t>Source:</t>
    </r>
    <r>
      <rPr>
        <sz val="9"/>
        <color theme="1"/>
        <rFont val="Arial"/>
        <family val="2"/>
      </rPr>
      <t xml:space="preserve"> Eurostat (online data codes: nrg_cb_e, nama_10_gdp)</t>
    </r>
  </si>
  <si>
    <r>
      <t>Source:</t>
    </r>
    <r>
      <rPr>
        <sz val="9"/>
        <color theme="1"/>
        <rFont val="Arial"/>
        <family val="2"/>
      </rPr>
      <t xml:space="preserve"> Eurostat (online data code: nrg_bal_s)</t>
    </r>
  </si>
  <si>
    <t>NON-RENEWABLE WASTE</t>
  </si>
  <si>
    <t>(thousand tonnes of oil equivalent)</t>
  </si>
  <si>
    <t>Oil &amp; petroleum products</t>
  </si>
  <si>
    <t>Natural gas &amp; manufactured gases</t>
  </si>
  <si>
    <t>Renewables &amp; biofuels</t>
  </si>
  <si>
    <t>https://appsso.eurostat.ec.europa.eu/nui/show.do?query=BOOKMARK_DS-1028926_QID_79F67D93_UID_-3F171EB0&amp;layout=TIME,C,X,0;GEO,L,Y,0;NRG_BAL,L,Z,0;SIEC,L,Z,1;UNIT,L,Z,2;INDICATORS,C,Z,3;&amp;zSelection=DS-1028926UNIT,GWH;DS-1028926INDICATORS,OBS_FLAG;DS-1028926SIEC,E7000;DS-1028926NRG_BAL,FC_OTH_HH_E;&amp;rankName1=UNIT_1_2_-1_2&amp;rankName2=SIEC_1_2_-1_2&amp;rankName3=INDICATORS_1_2_-1_2&amp;rankName4=NRG-BAL_1_2_0_1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</si>
  <si>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European Union - 27 countries (from 2020)</t>
  </si>
  <si>
    <t>Bosnia and Herzegovina (¹)</t>
  </si>
  <si>
    <t>(kWh per thousand EUR (PPS))</t>
  </si>
  <si>
    <t>* This designation is without prejudice to positions on status, and is in line with UNSCR 1244/1999 and the ICJ Opinion on the Kosovo Declaration of Independence.</t>
  </si>
  <si>
    <t>Kosovo *</t>
  </si>
  <si>
    <t>2017</t>
  </si>
  <si>
    <t>2018</t>
  </si>
  <si>
    <t>2019</t>
  </si>
  <si>
    <t>TIME</t>
  </si>
  <si>
    <t>ktoe</t>
  </si>
  <si>
    <t>Electricity &amp; heat generation</t>
  </si>
  <si>
    <t>Energy sector</t>
  </si>
  <si>
    <t>EU</t>
  </si>
  <si>
    <t>Moldova (²)</t>
  </si>
  <si>
    <t>2020</t>
  </si>
  <si>
    <t>(¹) 2012 data instead of 2020 for population.</t>
  </si>
  <si>
    <t xml:space="preserve">(²) 2017 data instead of 2020 for population. </t>
  </si>
  <si>
    <t>:Z</t>
  </si>
  <si>
    <t>Electricity available for final consumption</t>
  </si>
  <si>
    <t>Net imports as percentage of electricity available for final consumption (%)</t>
  </si>
  <si>
    <t>Other</t>
  </si>
  <si>
    <r>
      <t>Source:</t>
    </r>
    <r>
      <rPr>
        <sz val="9"/>
        <color theme="1"/>
        <rFont val="Arial"/>
        <family val="2"/>
      </rPr>
      <t xml:space="preserve"> Eurostat (online data code: nrg_ind, pehcf, nrg_ind_pehnf)</t>
    </r>
  </si>
  <si>
    <t>https://appsso.eurostat.ec.europa.eu/nui/show.do?query=BOOKMARK_DS-1181490_QID_-1BC3022D_UID_-3F171EB0&amp;layout=TIME,C,X,0;SIEC,L,Y,0;PLANTS,L,Z,0;OPERATOR,L,Z,1;NRG_BAL,L,Z,2;GEO,L,Z,3;UNIT,L,Z,4;INDICATORS,C,Z,5;&amp;zSelection=DS-1181490SIEC,N9000;DS-1181490UNIT,GWH;DS-1181490PLANTS,TOTAL;DS-1181490NRG_BAL,GEP;DS-1181490GEO,EU27_2020;DS-1181490INDICATORS,OBS_FLAG;DS-1181490OPERATOR,TOTAL;&amp;rankName1=UNIT_1_2_-1_2&amp;rankName2=OPERATOR_1_2_-1_2&amp;rankName3=INDICATORS_1_2_-1_2&amp;rankName4=PLANTS_1_2_-1_2&amp;rankName5=NRG-BAL_1_2_-1_2&amp;rankName6=GEO_1_2_0_1&amp;rankName7=TIME_1_0_0_0&amp;rankName8=SIEC_1_2_0_1&amp;sortC=ASC_-1_FIRST&amp;rStp=&amp;cStp=&amp;rDCh=&amp;cDCh=&amp;rDM=true&amp;cDM=true&amp;footnes=false&amp;empty=false&amp;wai=false&amp;time_mode=NONE&amp;time_most_recent=false&amp;lang=EN&amp;cfo=%23%23%23%2C%23%23%23.%23%23%23, https://appsso.eurostat.ec.europa.eu/nui/show.do?query=BOOKMARK_DS-1028930_QID_-3E63F5EB_UID_-3F171EB0&amp;layout=TIME,C,X,0;SIEC,L,Y,0;PLANTS,L,Z,0;OPERATOR,L,Z,1;NRG_BAL,L,Z,2;GEO,L,Z,3;UNIT,L,Z,4;INDICATORS,C,Z,5;&amp;zSelection=DS-1028930GEO,EU27_2020;DS-1028930OPERATOR,TOTAL;DS-1028930UNIT,GWH;DS-1028930NRG_BAL,GEP;DS-1028930INDICATORS,OBS_FLAG;DS-1028930SIEC,G3000;DS-1028930PLANTS,TOTAL;&amp;rankName1=UNIT_1_2_-1_2&amp;rankName2=OPERATOR_1_2_-1_2&amp;rankName3=INDICATORS_1_2_-1_2&amp;rankName4=PLANTS_1_2_-1_2&amp;rankName5=NRG-BAL_1_2_-1_2&amp;rankName6=GEO_1_2_0_1&amp;rankName7=TIME_1_0_0_0&amp;rankName8=SIEC_1_2_0_1&amp;sortC=ASC_-1_FIRST&amp;rStp=&amp;cStp=&amp;rDCh=&amp;cDCh=&amp;rDM=true&amp;cDM=true&amp;footnes=false&amp;empty=false&amp;wai=false&amp;time_mode=NONE&amp;time_most_recent=false&amp;lang=EN&amp;cfo=%23%23%23%2C%23%23%23.%23%23%23</t>
  </si>
  <si>
    <t>Gross production of electricity and derived heat from non-combustible fuels by type of plant and operator [nrg_ind_pehnf]</t>
  </si>
  <si>
    <t>PLANTS</t>
  </si>
  <si>
    <t>OPERATOR</t>
  </si>
  <si>
    <t>2021</t>
  </si>
  <si>
    <t>Run-of-river hydro power</t>
  </si>
  <si>
    <t>Mixed hydro power - pumping</t>
  </si>
  <si>
    <t>Wind on shore</t>
  </si>
  <si>
    <t>Wind off shore</t>
  </si>
  <si>
    <t>Solar photovoltaic (&lt; 20 kW)</t>
  </si>
  <si>
    <t>Solar photovoltaic (20 kW - 1000 kW)</t>
  </si>
  <si>
    <t>Solar photovoltaic (1+ MW)</t>
  </si>
  <si>
    <t>Solar photovoltaic (Off grid)</t>
  </si>
  <si>
    <t>Other fuels n.e.c. - heat from chemical sources</t>
  </si>
  <si>
    <t>Gross production of electricity and derived heat from combustible fuels by type of plant and operator [nrg_ind_pehcf]</t>
  </si>
  <si>
    <t>Solid biofuels</t>
  </si>
  <si>
    <t>Of which pumping</t>
  </si>
  <si>
    <t>(terajoule)</t>
  </si>
  <si>
    <t>Non-renewable wastes</t>
  </si>
  <si>
    <r>
      <t>Source:</t>
    </r>
    <r>
      <rPr>
        <sz val="9"/>
        <color theme="1"/>
        <rFont val="Arial"/>
        <family val="2"/>
      </rPr>
      <t xml:space="preserve"> Eurostat (online data code: nrg_ind_pehcf, nrg_ind_pehnf)</t>
    </r>
  </si>
  <si>
    <t>Terajoule</t>
  </si>
  <si>
    <t>Table 1: Gross electricity production by fuel, EU, 2000-2021</t>
  </si>
  <si>
    <t xml:space="preserve">Oil and petroleum products </t>
  </si>
  <si>
    <t>Data extracted on 22/06/2023 18:19:56 from [ESTAT]</t>
  </si>
  <si>
    <t xml:space="preserve">Dataset: </t>
  </si>
  <si>
    <t>Production of electricity and derived heat by type of fuel [NRG_BAL_PEH__custom_6641636]</t>
  </si>
  <si>
    <t xml:space="preserve">Last updated: </t>
  </si>
  <si>
    <t>28/04/2023 11:00</t>
  </si>
  <si>
    <t>Time frequency</t>
  </si>
  <si>
    <t>Annual</t>
  </si>
  <si>
    <t>Energy balance</t>
  </si>
  <si>
    <t>Unit of measure</t>
  </si>
  <si>
    <t>Geopolitical entity (reporting)</t>
  </si>
  <si>
    <t>Data extracted on 28/06/2023 16:59:46 from [ESTAT]</t>
  </si>
  <si>
    <t>Gross production of electricity and derived heat from non-combustible fuels by type of plant and operator [NRG_IND_PEHNF__custom_6691938]</t>
  </si>
  <si>
    <t>27/06/2023 23:00</t>
  </si>
  <si>
    <t>Type of plant</t>
  </si>
  <si>
    <t>Operator/Trader</t>
  </si>
  <si>
    <t>2022</t>
  </si>
  <si>
    <t>GEO (Labels)</t>
  </si>
  <si>
    <t>SIEC (Labels)</t>
  </si>
  <si>
    <t/>
  </si>
  <si>
    <t>Table 2: Maximum electrical capacity, EU, 2000-2021</t>
  </si>
  <si>
    <t>Data extracted on 28/06/2023 11:26:10 from [ESTAT]</t>
  </si>
  <si>
    <t>Electricity production capacities by main fuel groups and operator [NRG_INF_EPC__custom_6686590]</t>
  </si>
  <si>
    <t>22/06/2023 23:00</t>
  </si>
  <si>
    <t>Data extracted on 28/06/2023 11:27:49 from [ESTAT]</t>
  </si>
  <si>
    <t>Table 2: Maximum electrical capacity, EU, 2000 - 2021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</si>
  <si>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nrg_inf_epc)</t>
    </r>
  </si>
  <si>
    <t xml:space="preserve">Germany </t>
  </si>
  <si>
    <t>Türkiye</t>
  </si>
  <si>
    <t>Kosovo*</t>
  </si>
  <si>
    <t>Table 3: Electricity consumption and trade, 2021-2022</t>
  </si>
  <si>
    <t>2022 preliminary</t>
  </si>
  <si>
    <t>Standard international energy product classification (SIEC)</t>
  </si>
  <si>
    <t>p</t>
  </si>
  <si>
    <t>Special value</t>
  </si>
  <si>
    <t>Available flags:</t>
  </si>
  <si>
    <t>provisional</t>
  </si>
  <si>
    <t>Data extracted on 30/06/2023 12:36:21 from [ESTAT]</t>
  </si>
  <si>
    <t>Production of electricity and derived heat by type of fuel [NRG_BAL_PEH__custom_6709212]</t>
  </si>
  <si>
    <t>Bioenergy</t>
  </si>
  <si>
    <t>Fossil energy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</si>
  <si>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nrg_bal_peh)</t>
    </r>
  </si>
  <si>
    <t>total</t>
  </si>
  <si>
    <t>Table 5: Simplified balance for electricity and derived heat, EU, 2021</t>
  </si>
  <si>
    <t>Input for electricity &amp; heat production</t>
  </si>
  <si>
    <t>Figure 5: Final consumption of electricity per GDP (PPS), 2021</t>
  </si>
  <si>
    <t>Data extracted on 03/07/2023 19:23:47 from [ESTAT]</t>
  </si>
  <si>
    <t>Supply, transformation and consumption of electricity [NRG_CB_E__custom_6738536]</t>
  </si>
  <si>
    <t>Data extracted on 03/07/2023 19:37:33 from [ESTAT]</t>
  </si>
  <si>
    <t>29/06/2023 23:00</t>
  </si>
  <si>
    <t>GDP and main components (output, expenditure and income) [NAMA_10_GDP__custom_6738712]</t>
  </si>
  <si>
    <t>30/06/2023 23:00</t>
  </si>
  <si>
    <t>Current prices, million euro</t>
  </si>
  <si>
    <t>National accounts indicator (ESA 2010)</t>
  </si>
  <si>
    <t>Data extracted on 03/07/2023 16:35:53 from [ESTAT]</t>
  </si>
  <si>
    <t>Data extracted on 03/07/2023 16:54:40 from [ESTAT]</t>
  </si>
  <si>
    <t>Supply, transformation and consumption of electricity [NRG_CB_E$DEFAULTVIEW]</t>
  </si>
  <si>
    <t>Population on 1 January by age and sex [DEMO_PJAN__custom_6735567]</t>
  </si>
  <si>
    <t>19/06/2023 23:00</t>
  </si>
  <si>
    <t>Age class</t>
  </si>
  <si>
    <t>Sex</t>
  </si>
  <si>
    <t>ep</t>
  </si>
  <si>
    <t>estimated, provisional</t>
  </si>
  <si>
    <t>Figure 4: Households consumption of electricity per capita, 2021</t>
  </si>
  <si>
    <t>Data extracted on 05/07/2023 13:51:40 from [ESTAT]</t>
  </si>
  <si>
    <t>Supply, transformation and consumption of electricity [NRG_CB_E__custom_6782114]</t>
  </si>
  <si>
    <t>05/07/2023 11:00</t>
  </si>
  <si>
    <t>Figure 3: Consumption of electricity by sector, EU, 2000-2021</t>
  </si>
  <si>
    <t>Table 4: Gross derived heat generation by fuel, EU, 2000-2021</t>
  </si>
  <si>
    <t xml:space="preserve"> 05/07/2023 17:42:42</t>
  </si>
  <si>
    <t>Figure 1: Gross electricity production by fuel, EU, 2000-2022</t>
  </si>
  <si>
    <t>2021/2000</t>
  </si>
  <si>
    <t>2022/2021</t>
  </si>
  <si>
    <t>France (²)</t>
  </si>
  <si>
    <t>Poland (³)</t>
  </si>
  <si>
    <t>Figure 2: Gross derived heat production by fuel, EU, 2000-2022</t>
  </si>
  <si>
    <t>* This designation is without prejudice to positions on status, and is in line with  UNSCR 1244/99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</si>
  <si>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nrg_cb_e)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</si>
  <si>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nrg_bal_peh, nrg_ind_pehnf)</t>
    </r>
  </si>
  <si>
    <r>
      <rPr>
        <b/>
        <sz val="9"/>
        <color theme="9"/>
        <rFont val="Arial"/>
        <family val="2"/>
      </rPr>
      <t>:Z</t>
    </r>
    <r>
      <rPr>
        <sz val="9"/>
        <color theme="1"/>
        <rFont val="Arial"/>
        <family val="2"/>
      </rPr>
      <t xml:space="preserve"> values not relevant for simplified balance for electricity and derived heat or data are not available (not collected)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</si>
</sst>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#,##0.0_ ;\-#,##0.0\ "/>
    <numFmt numFmtId="169" formatCode="_-* #,##0\ _€_-;\-* #,##0\ _€_-;_-* &quot;-&quot;??\ _€_-;_-@_-"/>
    <numFmt numFmtId="170" formatCode="#,##0.0"/>
    <numFmt numFmtId="171" formatCode="???,???.00"/>
    <numFmt numFmtId="172" formatCode="0.0%"/>
    <numFmt numFmtId="173" formatCode="0.0"/>
    <numFmt numFmtId="174" formatCode="0.000"/>
    <numFmt numFmtId="175" formatCode="#,##0.000"/>
    <numFmt numFmtId="176" formatCode="#,##0.##########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6"/>
      <name val="Arial Narrow"/>
      <family val="2"/>
    </font>
    <font>
      <b/>
      <sz val="9"/>
      <color theme="1"/>
      <name val="Arial Narrow"/>
      <family val="2"/>
    </font>
    <font>
      <b/>
      <sz val="9"/>
      <color theme="6"/>
      <name val="Arial Narrow"/>
      <family val="2"/>
    </font>
    <font>
      <sz val="12"/>
      <color theme="1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b/>
      <sz val="16"/>
      <color theme="5"/>
      <name val="Arial Narrow"/>
      <family val="2"/>
    </font>
    <font>
      <b/>
      <sz val="12"/>
      <color theme="6"/>
      <name val="Arial"/>
      <family val="2"/>
    </font>
    <font>
      <sz val="10"/>
      <color theme="6"/>
      <name val="Arial"/>
      <family val="2"/>
    </font>
    <font>
      <b/>
      <sz val="9"/>
      <color theme="6"/>
      <name val="Arial"/>
      <family val="2"/>
    </font>
    <font>
      <b/>
      <sz val="9"/>
      <color theme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/>
    </border>
    <border>
      <left/>
      <right style="thin">
        <color indexed="8"/>
      </right>
      <top style="hair">
        <color rgb="FFC0C0C0"/>
      </top>
      <bottom style="thin"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/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/>
      <right/>
      <top style="thin"/>
      <bottom/>
    </border>
    <border>
      <left/>
      <right/>
      <top style="thin"/>
      <bottom style="thin">
        <color rgb="FF000000"/>
      </bottom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indexed="22"/>
      </top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  <xf numFmtId="0" fontId="1" fillId="0" borderId="0">
      <alignment/>
      <protection/>
    </xf>
    <xf numFmtId="0" fontId="5" fillId="0" borderId="0" applyNumberFormat="0" applyProtection="0">
      <alignment horizontal="center" vertical="center"/>
    </xf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166" fontId="3" fillId="0" borderId="3" xfId="20" applyNumberFormat="1" applyBorder="1" applyAlignment="1">
      <alignment horizontal="right"/>
    </xf>
    <xf numFmtId="166" fontId="3" fillId="0" borderId="4" xfId="20" applyNumberFormat="1" applyBorder="1" applyAlignment="1">
      <alignment horizontal="right"/>
    </xf>
    <xf numFmtId="166" fontId="3" fillId="0" borderId="5" xfId="20" applyNumberFormat="1" applyBorder="1" applyAlignment="1">
      <alignment horizontal="right"/>
    </xf>
    <xf numFmtId="166" fontId="3" fillId="0" borderId="7" xfId="2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67" fontId="2" fillId="0" borderId="3" xfId="20" applyNumberFormat="1" applyFont="1" applyBorder="1" applyAlignment="1">
      <alignment horizontal="left"/>
    </xf>
    <xf numFmtId="167" fontId="2" fillId="0" borderId="5" xfId="20" applyNumberFormat="1" applyFont="1" applyBorder="1" applyAlignment="1">
      <alignment horizontal="left"/>
    </xf>
    <xf numFmtId="0" fontId="9" fillId="3" borderId="0" xfId="21" applyFont="1" applyFill="1" applyAlignment="1">
      <alignment horizontal="center" vertical="center"/>
      <protection/>
    </xf>
    <xf numFmtId="0" fontId="9" fillId="3" borderId="0" xfId="21" applyFont="1" applyFill="1" applyAlignment="1">
      <alignment vertical="center"/>
      <protection/>
    </xf>
    <xf numFmtId="168" fontId="9" fillId="3" borderId="0" xfId="18" applyNumberFormat="1" applyFont="1" applyFill="1" applyAlignment="1">
      <alignment horizontal="center" vertical="center"/>
    </xf>
    <xf numFmtId="168" fontId="9" fillId="3" borderId="0" xfId="18" applyNumberFormat="1" applyFont="1" applyFill="1" applyAlignment="1">
      <alignment vertical="center"/>
    </xf>
    <xf numFmtId="166" fontId="3" fillId="0" borderId="0" xfId="20" applyNumberForma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left"/>
    </xf>
    <xf numFmtId="172" fontId="3" fillId="0" borderId="0" xfId="15" applyNumberFormat="1" applyFon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3" fillId="0" borderId="0" xfId="0" applyNumberFormat="1" applyFont="1"/>
    <xf numFmtId="0" fontId="5" fillId="0" borderId="0" xfId="0" applyFont="1" applyFill="1"/>
    <xf numFmtId="167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0" fontId="3" fillId="0" borderId="0" xfId="0" applyNumberFormat="1" applyFont="1"/>
    <xf numFmtId="174" fontId="3" fillId="0" borderId="0" xfId="0" applyNumberFormat="1" applyFont="1"/>
    <xf numFmtId="14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6" fontId="3" fillId="0" borderId="0" xfId="20" applyNumberFormat="1" applyBorder="1" applyAlignment="1">
      <alignment horizontal="center"/>
    </xf>
    <xf numFmtId="166" fontId="3" fillId="0" borderId="4" xfId="2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21" applyFont="1" applyFill="1" applyBorder="1" applyAlignment="1">
      <alignment horizontal="center" vertical="center"/>
      <protection/>
    </xf>
    <xf numFmtId="0" fontId="9" fillId="3" borderId="0" xfId="21" applyFont="1" applyFill="1" applyBorder="1" applyAlignment="1">
      <alignment vertical="center"/>
      <protection/>
    </xf>
    <xf numFmtId="0" fontId="2" fillId="2" borderId="1" xfId="0" applyFont="1" applyFill="1" applyBorder="1" applyAlignment="1">
      <alignment horizontal="center" vertical="center"/>
    </xf>
    <xf numFmtId="168" fontId="2" fillId="2" borderId="10" xfId="18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3" borderId="0" xfId="2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2" fillId="2" borderId="12" xfId="0" applyNumberFormat="1" applyFont="1" applyFill="1" applyBorder="1" applyAlignment="1">
      <alignment horizontal="center"/>
    </xf>
    <xf numFmtId="0" fontId="3" fillId="3" borderId="0" xfId="21" applyFont="1" applyFill="1" applyAlignment="1">
      <alignment horizontal="left"/>
      <protection/>
    </xf>
    <xf numFmtId="167" fontId="3" fillId="0" borderId="6" xfId="20" applyNumberFormat="1" applyFont="1" applyBorder="1" applyAlignment="1">
      <alignment horizontal="right"/>
    </xf>
    <xf numFmtId="167" fontId="3" fillId="0" borderId="13" xfId="20" applyNumberFormat="1" applyFont="1" applyBorder="1" applyAlignment="1">
      <alignment horizontal="right"/>
    </xf>
    <xf numFmtId="167" fontId="3" fillId="0" borderId="14" xfId="2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/>
    </xf>
    <xf numFmtId="0" fontId="1" fillId="4" borderId="9" xfId="0" applyNumberFormat="1" applyFont="1" applyFill="1" applyBorder="1" applyAlignment="1">
      <alignment/>
    </xf>
    <xf numFmtId="175" fontId="0" fillId="0" borderId="0" xfId="0" applyNumberForma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5" fillId="0" borderId="0" xfId="0" applyNumberFormat="1" applyFont="1" applyAlignment="1">
      <alignment horizontal="right" vertical="center" shrinkToFit="1"/>
    </xf>
    <xf numFmtId="0" fontId="4" fillId="5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175" fontId="5" fillId="7" borderId="0" xfId="0" applyNumberFormat="1" applyFont="1" applyFill="1" applyAlignment="1">
      <alignment horizontal="right" vertical="center" shrinkToFit="1"/>
    </xf>
    <xf numFmtId="176" fontId="5" fillId="7" borderId="0" xfId="0" applyNumberFormat="1" applyFont="1" applyFill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175" fontId="5" fillId="0" borderId="0" xfId="0" applyNumberFormat="1" applyFont="1" applyAlignment="1">
      <alignment horizontal="right" vertical="center" shrinkToFit="1"/>
    </xf>
    <xf numFmtId="175" fontId="15" fillId="0" borderId="0" xfId="0" applyNumberFormat="1" applyFont="1"/>
    <xf numFmtId="176" fontId="15" fillId="0" borderId="0" xfId="0" applyNumberFormat="1" applyFont="1"/>
    <xf numFmtId="0" fontId="21" fillId="8" borderId="17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15" fillId="10" borderId="0" xfId="0" applyFont="1" applyFill="1"/>
    <xf numFmtId="1" fontId="5" fillId="7" borderId="0" xfId="0" applyNumberFormat="1" applyFont="1" applyFill="1" applyAlignment="1">
      <alignment horizontal="right" vertical="center" shrinkToFit="1"/>
    </xf>
    <xf numFmtId="1" fontId="15" fillId="0" borderId="0" xfId="0" applyNumberFormat="1" applyFont="1"/>
    <xf numFmtId="0" fontId="22" fillId="0" borderId="0" xfId="0" applyFont="1" applyAlignment="1">
      <alignment horizontal="left" vertical="center"/>
    </xf>
    <xf numFmtId="0" fontId="23" fillId="11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5" fillId="0" borderId="0" xfId="0" applyNumberFormat="1" applyFont="1"/>
    <xf numFmtId="0" fontId="15" fillId="0" borderId="18" xfId="0" applyFont="1" applyBorder="1"/>
    <xf numFmtId="172" fontId="15" fillId="0" borderId="0" xfId="0" applyNumberFormat="1" applyFont="1"/>
    <xf numFmtId="0" fontId="23" fillId="11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5" fillId="5" borderId="21" xfId="0" applyFont="1" applyFill="1" applyBorder="1"/>
    <xf numFmtId="0" fontId="15" fillId="0" borderId="0" xfId="0" applyFont="1" applyAlignment="1">
      <alignment horizontal="center"/>
    </xf>
    <xf numFmtId="0" fontId="15" fillId="0" borderId="22" xfId="0" applyFont="1" applyBorder="1"/>
    <xf numFmtId="3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5" fillId="3" borderId="0" xfId="0" applyFont="1" applyFill="1" applyBorder="1"/>
    <xf numFmtId="0" fontId="15" fillId="3" borderId="11" xfId="0" applyFont="1" applyFill="1" applyBorder="1"/>
    <xf numFmtId="0" fontId="15" fillId="3" borderId="1" xfId="0" applyFont="1" applyFill="1" applyBorder="1"/>
    <xf numFmtId="0" fontId="9" fillId="3" borderId="0" xfId="21" applyFont="1" applyFill="1" applyBorder="1" applyAlignment="1">
      <alignment horizontal="left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168" fontId="9" fillId="3" borderId="0" xfId="18" applyNumberFormat="1" applyFont="1" applyFill="1" applyBorder="1" applyAlignment="1">
      <alignment horizontal="left" vertical="center"/>
    </xf>
    <xf numFmtId="0" fontId="27" fillId="3" borderId="0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168" fontId="7" fillId="3" borderId="0" xfId="18" applyNumberFormat="1" applyFont="1" applyFill="1" applyBorder="1" applyAlignment="1">
      <alignment horizontal="left" vertical="center"/>
    </xf>
    <xf numFmtId="0" fontId="8" fillId="3" borderId="18" xfId="21" applyFont="1" applyFill="1" applyBorder="1" applyAlignment="1">
      <alignment horizontal="left" vertical="center"/>
      <protection/>
    </xf>
    <xf numFmtId="168" fontId="8" fillId="3" borderId="0" xfId="18" applyNumberFormat="1" applyFont="1" applyFill="1" applyBorder="1" applyAlignment="1">
      <alignment horizontal="left" vertical="center"/>
    </xf>
    <xf numFmtId="168" fontId="8" fillId="3" borderId="18" xfId="18" applyNumberFormat="1" applyFont="1" applyFill="1" applyBorder="1" applyAlignment="1">
      <alignment horizontal="left" vertical="center"/>
    </xf>
    <xf numFmtId="0" fontId="8" fillId="3" borderId="0" xfId="21" applyFont="1" applyFill="1" applyBorder="1" applyAlignment="1">
      <alignment horizontal="left" vertical="center"/>
      <protection/>
    </xf>
    <xf numFmtId="0" fontId="9" fillId="2" borderId="23" xfId="21" applyFont="1" applyFill="1" applyBorder="1" applyAlignment="1">
      <alignment horizontal="center" vertical="center"/>
      <protection/>
    </xf>
    <xf numFmtId="0" fontId="10" fillId="2" borderId="23" xfId="21" applyFont="1" applyFill="1" applyBorder="1" applyAlignment="1">
      <alignment horizontal="center" vertical="center"/>
      <protection/>
    </xf>
    <xf numFmtId="0" fontId="10" fillId="2" borderId="23" xfId="21" applyFont="1" applyFill="1" applyBorder="1" applyAlignment="1">
      <alignment horizontal="left" vertical="center"/>
      <protection/>
    </xf>
    <xf numFmtId="0" fontId="9" fillId="2" borderId="23" xfId="21" applyFont="1" applyFill="1" applyBorder="1" applyAlignment="1" quotePrefix="1">
      <alignment horizontal="center" vertical="center"/>
      <protection/>
    </xf>
    <xf numFmtId="0" fontId="9" fillId="3" borderId="0" xfId="21" applyFont="1" applyFill="1" applyBorder="1" applyAlignment="1">
      <alignment horizontal="center" vertical="center"/>
      <protection/>
    </xf>
    <xf numFmtId="169" fontId="9" fillId="3" borderId="0" xfId="18" applyNumberFormat="1" applyFont="1" applyFill="1" applyBorder="1" applyAlignment="1">
      <alignment horizontal="center" vertical="center"/>
    </xf>
    <xf numFmtId="0" fontId="12" fillId="5" borderId="11" xfId="21" applyFont="1" applyFill="1" applyBorder="1" applyAlignment="1" quotePrefix="1">
      <alignment horizontal="center" vertical="center"/>
      <protection/>
    </xf>
    <xf numFmtId="0" fontId="12" fillId="5" borderId="11" xfId="21" applyFont="1" applyFill="1" applyBorder="1" applyAlignment="1">
      <alignment horizontal="left" vertical="center"/>
      <protection/>
    </xf>
    <xf numFmtId="0" fontId="9" fillId="3" borderId="3" xfId="21" applyFont="1" applyFill="1" applyBorder="1" applyAlignment="1">
      <alignment vertical="center"/>
      <protection/>
    </xf>
    <xf numFmtId="0" fontId="12" fillId="3" borderId="3" xfId="21" applyFont="1" applyFill="1" applyBorder="1" applyAlignment="1">
      <alignment horizontal="center" vertical="center"/>
      <protection/>
    </xf>
    <xf numFmtId="0" fontId="9" fillId="3" borderId="3" xfId="21" applyFont="1" applyFill="1" applyBorder="1" applyAlignment="1">
      <alignment horizontal="left" vertical="center"/>
      <protection/>
    </xf>
    <xf numFmtId="0" fontId="12" fillId="3" borderId="24" xfId="21" applyFont="1" applyFill="1" applyBorder="1" applyAlignment="1">
      <alignment horizontal="center" vertical="center"/>
      <protection/>
    </xf>
    <xf numFmtId="0" fontId="9" fillId="3" borderId="24" xfId="21" applyFont="1" applyFill="1" applyBorder="1" applyAlignment="1">
      <alignment horizontal="left" vertical="center"/>
      <protection/>
    </xf>
    <xf numFmtId="0" fontId="12" fillId="3" borderId="7" xfId="21" applyFont="1" applyFill="1" applyBorder="1" applyAlignment="1">
      <alignment horizontal="center" vertical="center"/>
      <protection/>
    </xf>
    <xf numFmtId="0" fontId="9" fillId="3" borderId="7" xfId="21" applyFont="1" applyFill="1" applyBorder="1" applyAlignment="1">
      <alignment horizontal="left" vertical="center"/>
      <protection/>
    </xf>
    <xf numFmtId="0" fontId="12" fillId="3" borderId="4" xfId="21" applyFont="1" applyFill="1" applyBorder="1" applyAlignment="1">
      <alignment horizontal="center" vertical="center"/>
      <protection/>
    </xf>
    <xf numFmtId="0" fontId="9" fillId="3" borderId="4" xfId="21" applyFont="1" applyFill="1" applyBorder="1" applyAlignment="1">
      <alignment horizontal="left" vertical="center"/>
      <protection/>
    </xf>
    <xf numFmtId="0" fontId="12" fillId="5" borderId="1" xfId="21" applyFont="1" applyFill="1" applyBorder="1" applyAlignment="1">
      <alignment horizontal="left" vertical="center"/>
      <protection/>
    </xf>
    <xf numFmtId="0" fontId="9" fillId="3" borderId="4" xfId="21" applyFont="1" applyFill="1" applyBorder="1" applyAlignment="1">
      <alignment vertical="center"/>
      <protection/>
    </xf>
    <xf numFmtId="168" fontId="9" fillId="3" borderId="0" xfId="18" applyNumberFormat="1" applyFont="1" applyFill="1" applyBorder="1" applyAlignment="1">
      <alignment horizontal="center" vertical="center"/>
    </xf>
    <xf numFmtId="168" fontId="9" fillId="3" borderId="0" xfId="18" applyNumberFormat="1" applyFont="1" applyFill="1" applyBorder="1" applyAlignment="1">
      <alignment vertical="center"/>
    </xf>
    <xf numFmtId="0" fontId="4" fillId="5" borderId="25" xfId="0" applyFont="1" applyFill="1" applyBorder="1" applyAlignment="1">
      <alignment horizontal="left" vertical="center"/>
    </xf>
    <xf numFmtId="173" fontId="15" fillId="5" borderId="25" xfId="0" applyNumberFormat="1" applyFont="1" applyFill="1" applyBorder="1" applyAlignment="1">
      <alignment horizontal="right"/>
    </xf>
    <xf numFmtId="0" fontId="15" fillId="0" borderId="26" xfId="0" applyFont="1" applyFill="1" applyBorder="1"/>
    <xf numFmtId="173" fontId="15" fillId="0" borderId="0" xfId="0" applyNumberFormat="1" applyFont="1"/>
    <xf numFmtId="0" fontId="4" fillId="12" borderId="0" xfId="0" applyFont="1" applyFill="1" applyAlignment="1">
      <alignment horizontal="left" vertical="center"/>
    </xf>
    <xf numFmtId="3" fontId="5" fillId="7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0" fontId="15" fillId="0" borderId="0" xfId="0" applyFont="1" applyBorder="1"/>
    <xf numFmtId="173" fontId="15" fillId="0" borderId="0" xfId="0" applyNumberFormat="1" applyFont="1" applyBorder="1"/>
    <xf numFmtId="0" fontId="15" fillId="12" borderId="0" xfId="0" applyFont="1" applyFill="1"/>
    <xf numFmtId="3" fontId="5" fillId="13" borderId="0" xfId="0" applyNumberFormat="1" applyFont="1" applyFill="1" applyAlignment="1">
      <alignment horizontal="right" vertical="center" shrinkToFit="1"/>
    </xf>
    <xf numFmtId="0" fontId="15" fillId="13" borderId="0" xfId="0" applyFont="1" applyFill="1" applyAlignment="1">
      <alignment horizontal="left"/>
    </xf>
    <xf numFmtId="0" fontId="15" fillId="5" borderId="11" xfId="0" applyFont="1" applyFill="1" applyBorder="1"/>
    <xf numFmtId="0" fontId="3" fillId="5" borderId="11" xfId="0" applyFont="1" applyFill="1" applyBorder="1"/>
    <xf numFmtId="0" fontId="1" fillId="4" borderId="9" xfId="0" applyNumberFormat="1" applyFont="1" applyFill="1" applyBorder="1" applyAlignment="1">
      <alignment horizontal="left"/>
    </xf>
    <xf numFmtId="172" fontId="3" fillId="0" borderId="0" xfId="0" applyNumberFormat="1" applyFont="1"/>
    <xf numFmtId="0" fontId="4" fillId="3" borderId="3" xfId="0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/>
    </xf>
    <xf numFmtId="172" fontId="3" fillId="3" borderId="0" xfId="0" applyNumberFormat="1" applyFont="1" applyFill="1"/>
    <xf numFmtId="0" fontId="3" fillId="3" borderId="0" xfId="0" applyFont="1" applyFill="1"/>
    <xf numFmtId="0" fontId="2" fillId="3" borderId="3" xfId="0" applyFont="1" applyFill="1" applyBorder="1" applyAlignment="1">
      <alignment horizontal="left"/>
    </xf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25" fillId="0" borderId="3" xfId="0" applyFont="1" applyBorder="1"/>
    <xf numFmtId="0" fontId="20" fillId="0" borderId="3" xfId="0" applyFont="1" applyBorder="1"/>
    <xf numFmtId="0" fontId="25" fillId="0" borderId="27" xfId="0" applyFont="1" applyBorder="1"/>
    <xf numFmtId="0" fontId="25" fillId="0" borderId="7" xfId="0" applyFont="1" applyBorder="1"/>
    <xf numFmtId="0" fontId="21" fillId="2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5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66" fontId="3" fillId="5" borderId="1" xfId="20" applyFill="1" applyBorder="1" applyAlignment="1">
      <alignment horizontal="right"/>
    </xf>
    <xf numFmtId="166" fontId="3" fillId="3" borderId="2" xfId="20" applyFill="1" applyBorder="1" applyAlignment="1">
      <alignment horizontal="right"/>
    </xf>
    <xf numFmtId="166" fontId="3" fillId="3" borderId="3" xfId="20" applyFill="1" applyBorder="1" applyAlignment="1">
      <alignment horizontal="right"/>
    </xf>
    <xf numFmtId="166" fontId="3" fillId="3" borderId="4" xfId="20" applyFill="1" applyBorder="1" applyAlignment="1">
      <alignment horizontal="right"/>
    </xf>
    <xf numFmtId="166" fontId="3" fillId="3" borderId="5" xfId="20" applyFill="1" applyBorder="1" applyAlignment="1">
      <alignment horizontal="right"/>
    </xf>
    <xf numFmtId="166" fontId="3" fillId="3" borderId="7" xfId="20" applyFill="1" applyBorder="1" applyAlignment="1">
      <alignment horizontal="right"/>
    </xf>
    <xf numFmtId="166" fontId="3" fillId="3" borderId="0" xfId="20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 wrapText="1"/>
    </xf>
    <xf numFmtId="167" fontId="3" fillId="5" borderId="1" xfId="20" applyNumberFormat="1" applyFill="1" applyBorder="1" applyAlignment="1">
      <alignment horizontal="right"/>
    </xf>
    <xf numFmtId="167" fontId="3" fillId="3" borderId="2" xfId="20" applyNumberFormat="1" applyFill="1" applyBorder="1" applyAlignment="1">
      <alignment horizontal="right"/>
    </xf>
    <xf numFmtId="167" fontId="3" fillId="3" borderId="3" xfId="20" applyNumberFormat="1" applyFill="1" applyBorder="1" applyAlignment="1">
      <alignment horizontal="right"/>
    </xf>
    <xf numFmtId="167" fontId="3" fillId="3" borderId="4" xfId="20" applyNumberFormat="1" applyFill="1" applyBorder="1" applyAlignment="1">
      <alignment horizontal="right"/>
    </xf>
    <xf numFmtId="167" fontId="3" fillId="3" borderId="5" xfId="20" applyNumberFormat="1" applyFill="1" applyBorder="1" applyAlignment="1">
      <alignment horizontal="right"/>
    </xf>
    <xf numFmtId="167" fontId="3" fillId="3" borderId="7" xfId="20" applyNumberFormat="1" applyFill="1" applyBorder="1" applyAlignment="1">
      <alignment horizontal="right"/>
    </xf>
    <xf numFmtId="167" fontId="3" fillId="3" borderId="0" xfId="20" applyNumberFormat="1" applyFill="1" applyBorder="1" applyAlignment="1">
      <alignment horizontal="right"/>
    </xf>
    <xf numFmtId="167" fontId="3" fillId="5" borderId="6" xfId="20" applyNumberFormat="1" applyFill="1" applyBorder="1" applyAlignment="1">
      <alignment horizontal="right"/>
    </xf>
    <xf numFmtId="167" fontId="3" fillId="3" borderId="29" xfId="20" applyNumberFormat="1" applyFill="1" applyBorder="1" applyAlignment="1">
      <alignment horizontal="right"/>
    </xf>
    <xf numFmtId="167" fontId="3" fillId="3" borderId="30" xfId="20" applyNumberFormat="1" applyFill="1" applyBorder="1" applyAlignment="1">
      <alignment horizontal="right"/>
    </xf>
    <xf numFmtId="167" fontId="3" fillId="3" borderId="28" xfId="20" applyNumberFormat="1" applyFill="1" applyBorder="1" applyAlignment="1">
      <alignment horizontal="right"/>
    </xf>
    <xf numFmtId="167" fontId="3" fillId="3" borderId="31" xfId="20" applyNumberFormat="1" applyFill="1" applyBorder="1" applyAlignment="1">
      <alignment horizontal="right"/>
    </xf>
    <xf numFmtId="167" fontId="3" fillId="3" borderId="32" xfId="20" applyNumberFormat="1" applyFill="1" applyBorder="1" applyAlignment="1">
      <alignment horizontal="right"/>
    </xf>
    <xf numFmtId="167" fontId="3" fillId="3" borderId="13" xfId="20" applyNumberFormat="1" applyFill="1" applyBorder="1" applyAlignment="1">
      <alignment horizontal="right"/>
    </xf>
    <xf numFmtId="0" fontId="24" fillId="0" borderId="0" xfId="0" applyFont="1" applyAlignment="1">
      <alignment horizontal="left"/>
    </xf>
    <xf numFmtId="3" fontId="5" fillId="5" borderId="23" xfId="0" applyNumberFormat="1" applyFont="1" applyFill="1" applyBorder="1" applyAlignment="1">
      <alignment horizontal="right" vertical="center" shrinkToFit="1"/>
    </xf>
    <xf numFmtId="0" fontId="4" fillId="3" borderId="8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3" fillId="5" borderId="11" xfId="21" applyFont="1" applyFill="1" applyBorder="1" applyAlignment="1">
      <alignment horizontal="left" vertical="center"/>
      <protection/>
    </xf>
    <xf numFmtId="0" fontId="3" fillId="5" borderId="11" xfId="21" applyFont="1" applyFill="1" applyBorder="1" applyAlignment="1">
      <alignment horizontal="center" vertical="center"/>
      <protection/>
    </xf>
    <xf numFmtId="170" fontId="2" fillId="5" borderId="10" xfId="18" applyNumberFormat="1" applyFont="1" applyFill="1" applyBorder="1" applyAlignment="1">
      <alignment horizontal="right" vertical="center"/>
    </xf>
    <xf numFmtId="0" fontId="3" fillId="3" borderId="3" xfId="21" applyFont="1" applyFill="1" applyBorder="1" applyAlignment="1">
      <alignment horizontal="left" vertical="center"/>
      <protection/>
    </xf>
    <xf numFmtId="0" fontId="3" fillId="3" borderId="3" xfId="21" applyFont="1" applyFill="1" applyBorder="1" applyAlignment="1">
      <alignment horizontal="center" vertical="center"/>
      <protection/>
    </xf>
    <xf numFmtId="170" fontId="3" fillId="3" borderId="32" xfId="18" applyNumberFormat="1" applyFont="1" applyFill="1" applyBorder="1" applyAlignment="1">
      <alignment horizontal="right" vertical="center"/>
    </xf>
    <xf numFmtId="170" fontId="3" fillId="3" borderId="30" xfId="18" applyNumberFormat="1" applyFont="1" applyFill="1" applyBorder="1" applyAlignment="1">
      <alignment horizontal="right" vertical="center"/>
    </xf>
    <xf numFmtId="170" fontId="31" fillId="3" borderId="32" xfId="18" applyNumberFormat="1" applyFont="1" applyFill="1" applyBorder="1" applyAlignment="1">
      <alignment horizontal="right" vertical="center"/>
    </xf>
    <xf numFmtId="170" fontId="31" fillId="3" borderId="30" xfId="18" applyNumberFormat="1" applyFont="1" applyFill="1" applyBorder="1" applyAlignment="1">
      <alignment horizontal="right" vertical="center"/>
    </xf>
    <xf numFmtId="170" fontId="31" fillId="5" borderId="10" xfId="18" applyNumberFormat="1" applyFont="1" applyFill="1" applyBorder="1" applyAlignment="1">
      <alignment horizontal="right" vertical="center"/>
    </xf>
    <xf numFmtId="0" fontId="3" fillId="3" borderId="24" xfId="21" applyFont="1" applyFill="1" applyBorder="1" applyAlignment="1">
      <alignment horizontal="left" vertical="center"/>
      <protection/>
    </xf>
    <xf numFmtId="0" fontId="3" fillId="3" borderId="24" xfId="21" applyFont="1" applyFill="1" applyBorder="1" applyAlignment="1">
      <alignment horizontal="center" vertical="center"/>
      <protection/>
    </xf>
    <xf numFmtId="0" fontId="2" fillId="5" borderId="11" xfId="21" applyFont="1" applyFill="1" applyBorder="1" applyAlignment="1">
      <alignment horizontal="left" vertical="center"/>
      <protection/>
    </xf>
    <xf numFmtId="0" fontId="3" fillId="3" borderId="7" xfId="21" applyFont="1" applyFill="1" applyBorder="1" applyAlignment="1">
      <alignment horizontal="left" vertical="center"/>
      <protection/>
    </xf>
    <xf numFmtId="0" fontId="3" fillId="3" borderId="7" xfId="21" applyFont="1" applyFill="1" applyBorder="1" applyAlignment="1">
      <alignment horizontal="center" vertical="center"/>
      <protection/>
    </xf>
    <xf numFmtId="170" fontId="31" fillId="3" borderId="13" xfId="18" applyNumberFormat="1" applyFont="1" applyFill="1" applyBorder="1" applyAlignment="1">
      <alignment horizontal="right" vertical="center"/>
    </xf>
    <xf numFmtId="0" fontId="3" fillId="3" borderId="4" xfId="21" applyFont="1" applyFill="1" applyBorder="1" applyAlignment="1">
      <alignment horizontal="left" vertical="center"/>
      <protection/>
    </xf>
    <xf numFmtId="0" fontId="3" fillId="3" borderId="4" xfId="21" applyFont="1" applyFill="1" applyBorder="1" applyAlignment="1">
      <alignment horizontal="center" vertical="center"/>
      <protection/>
    </xf>
    <xf numFmtId="170" fontId="31" fillId="3" borderId="33" xfId="18" applyNumberFormat="1" applyFont="1" applyFill="1" applyBorder="1" applyAlignment="1">
      <alignment horizontal="right" vertical="center"/>
    </xf>
    <xf numFmtId="170" fontId="31" fillId="3" borderId="7" xfId="18" applyNumberFormat="1" applyFont="1" applyFill="1" applyBorder="1" applyAlignment="1">
      <alignment horizontal="right" vertical="center"/>
    </xf>
    <xf numFmtId="170" fontId="3" fillId="3" borderId="28" xfId="18" applyNumberFormat="1" applyFont="1" applyFill="1" applyBorder="1" applyAlignment="1">
      <alignment horizontal="right" vertical="center"/>
    </xf>
    <xf numFmtId="0" fontId="2" fillId="5" borderId="1" xfId="21" applyFont="1" applyFill="1" applyBorder="1" applyAlignment="1">
      <alignment horizontal="left" vertical="center"/>
      <protection/>
    </xf>
    <xf numFmtId="0" fontId="2" fillId="5" borderId="1" xfId="21" applyFont="1" applyFill="1" applyBorder="1" applyAlignment="1">
      <alignment horizontal="center" vertical="center"/>
      <protection/>
    </xf>
    <xf numFmtId="170" fontId="31" fillId="5" borderId="34" xfId="18" applyNumberFormat="1" applyFont="1" applyFill="1" applyBorder="1" applyAlignment="1">
      <alignment horizontal="right" vertical="center"/>
    </xf>
    <xf numFmtId="170" fontId="31" fillId="5" borderId="6" xfId="18" applyNumberFormat="1" applyFont="1" applyFill="1" applyBorder="1" applyAlignment="1">
      <alignment horizontal="right" vertical="center"/>
    </xf>
    <xf numFmtId="170" fontId="2" fillId="5" borderId="6" xfId="18" applyNumberFormat="1" applyFont="1" applyFill="1" applyBorder="1" applyAlignment="1">
      <alignment horizontal="right" vertical="center"/>
    </xf>
    <xf numFmtId="0" fontId="2" fillId="5" borderId="11" xfId="21" applyFont="1" applyFill="1" applyBorder="1" applyAlignment="1">
      <alignment horizontal="center" vertical="center"/>
      <protection/>
    </xf>
    <xf numFmtId="170" fontId="31" fillId="3" borderId="28" xfId="18" applyNumberFormat="1" applyFont="1" applyFill="1" applyBorder="1" applyAlignment="1">
      <alignment horizontal="right" vertical="center"/>
    </xf>
    <xf numFmtId="0" fontId="8" fillId="3" borderId="23" xfId="21" applyFont="1" applyFill="1" applyBorder="1" applyAlignment="1">
      <alignment horizontal="left" vertical="center"/>
      <protection/>
    </xf>
    <xf numFmtId="0" fontId="11" fillId="3" borderId="0" xfId="2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0" fontId="29" fillId="3" borderId="18" xfId="21" applyFont="1" applyFill="1" applyBorder="1" applyAlignment="1">
      <alignment horizontal="right" vertical="center"/>
      <protection/>
    </xf>
    <xf numFmtId="0" fontId="13" fillId="2" borderId="23" xfId="21" applyFont="1" applyFill="1" applyBorder="1" applyAlignment="1">
      <alignment horizontal="right" vertical="center"/>
      <protection/>
    </xf>
    <xf numFmtId="0" fontId="30" fillId="5" borderId="11" xfId="21" applyFont="1" applyFill="1" applyBorder="1" applyAlignment="1">
      <alignment horizontal="right" vertical="center"/>
      <protection/>
    </xf>
    <xf numFmtId="0" fontId="30" fillId="3" borderId="3" xfId="21" applyFont="1" applyFill="1" applyBorder="1" applyAlignment="1">
      <alignment horizontal="right" vertical="center"/>
      <protection/>
    </xf>
    <xf numFmtId="171" fontId="30" fillId="3" borderId="3" xfId="22" applyFont="1" applyFill="1" applyBorder="1" applyAlignment="1" applyProtection="1">
      <alignment horizontal="right" vertical="center"/>
      <protection/>
    </xf>
    <xf numFmtId="0" fontId="30" fillId="3" borderId="24" xfId="21" applyFont="1" applyFill="1" applyBorder="1" applyAlignment="1">
      <alignment horizontal="right" vertical="center"/>
      <protection/>
    </xf>
    <xf numFmtId="0" fontId="30" fillId="3" borderId="7" xfId="21" applyFont="1" applyFill="1" applyBorder="1" applyAlignment="1">
      <alignment horizontal="right" vertical="center"/>
      <protection/>
    </xf>
    <xf numFmtId="0" fontId="30" fillId="3" borderId="4" xfId="21" applyFont="1" applyFill="1" applyBorder="1" applyAlignment="1">
      <alignment horizontal="right" vertical="center"/>
      <protection/>
    </xf>
    <xf numFmtId="0" fontId="30" fillId="5" borderId="1" xfId="21" applyFont="1" applyFill="1" applyBorder="1" applyAlignment="1">
      <alignment horizontal="right" vertical="center"/>
      <protection/>
    </xf>
    <xf numFmtId="0" fontId="3" fillId="3" borderId="0" xfId="21" applyFont="1" applyFill="1" applyAlignment="1">
      <alignment horizontal="right" vertical="center"/>
      <protection/>
    </xf>
    <xf numFmtId="0" fontId="13" fillId="3" borderId="0" xfId="21" applyFont="1" applyFill="1" applyAlignment="1">
      <alignment horizontal="right" vertical="center"/>
      <protection/>
    </xf>
    <xf numFmtId="0" fontId="4" fillId="2" borderId="10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right" vertical="center" shrinkToFit="1"/>
    </xf>
    <xf numFmtId="3" fontId="5" fillId="5" borderId="6" xfId="0" applyNumberFormat="1" applyFont="1" applyFill="1" applyBorder="1" applyAlignment="1">
      <alignment horizontal="right" vertical="center" shrinkToFit="1"/>
    </xf>
    <xf numFmtId="3" fontId="5" fillId="3" borderId="35" xfId="0" applyNumberFormat="1" applyFont="1" applyFill="1" applyBorder="1" applyAlignment="1">
      <alignment horizontal="right" vertical="center" shrinkToFit="1"/>
    </xf>
    <xf numFmtId="3" fontId="5" fillId="3" borderId="30" xfId="0" applyNumberFormat="1" applyFont="1" applyFill="1" applyBorder="1" applyAlignment="1">
      <alignment horizontal="right" vertical="center" shrinkToFit="1"/>
    </xf>
    <xf numFmtId="3" fontId="5" fillId="3" borderId="31" xfId="0" applyNumberFormat="1" applyFont="1" applyFill="1" applyBorder="1" applyAlignment="1">
      <alignment horizontal="right" vertical="center" shrinkToFit="1"/>
    </xf>
    <xf numFmtId="3" fontId="5" fillId="7" borderId="29" xfId="0" applyNumberFormat="1" applyFont="1" applyFill="1" applyBorder="1" applyAlignment="1">
      <alignment horizontal="right" vertical="center" shrinkToFit="1"/>
    </xf>
    <xf numFmtId="3" fontId="5" fillId="0" borderId="31" xfId="0" applyNumberFormat="1" applyFont="1" applyBorder="1" applyAlignment="1">
      <alignment horizontal="right" vertical="center" shrinkToFit="1"/>
    </xf>
    <xf numFmtId="3" fontId="5" fillId="3" borderId="29" xfId="0" applyNumberFormat="1" applyFont="1" applyFill="1" applyBorder="1" applyAlignment="1">
      <alignment horizontal="right" vertical="center" shrinkToFit="1"/>
    </xf>
    <xf numFmtId="3" fontId="5" fillId="0" borderId="35" xfId="0" applyNumberFormat="1" applyFont="1" applyBorder="1" applyAlignment="1">
      <alignment horizontal="right" vertical="center" shrinkToFit="1"/>
    </xf>
    <xf numFmtId="3" fontId="5" fillId="5" borderId="34" xfId="0" applyNumberFormat="1" applyFont="1" applyFill="1" applyBorder="1" applyAlignment="1">
      <alignment horizontal="right" vertical="center" shrinkToFit="1"/>
    </xf>
    <xf numFmtId="3" fontId="5" fillId="5" borderId="31" xfId="0" applyNumberFormat="1" applyFont="1" applyFill="1" applyBorder="1" applyAlignment="1">
      <alignment horizontal="right" vertical="center" shrinkToFit="1"/>
    </xf>
    <xf numFmtId="3" fontId="5" fillId="0" borderId="32" xfId="0" applyNumberFormat="1" applyFont="1" applyBorder="1" applyAlignment="1">
      <alignment horizontal="right" vertical="center" shrinkToFit="1"/>
    </xf>
    <xf numFmtId="3" fontId="5" fillId="0" borderId="30" xfId="0" applyNumberFormat="1" applyFont="1" applyBorder="1" applyAlignment="1">
      <alignment horizontal="right" vertical="center" shrinkToFit="1"/>
    </xf>
    <xf numFmtId="3" fontId="5" fillId="0" borderId="28" xfId="0" applyNumberFormat="1" applyFont="1" applyBorder="1" applyAlignment="1">
      <alignment horizontal="right" vertical="center" shrinkToFit="1"/>
    </xf>
    <xf numFmtId="3" fontId="5" fillId="5" borderId="1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Border="1" applyAlignment="1">
      <alignment horizontal="right" vertical="center" shrinkToFit="1"/>
    </xf>
    <xf numFmtId="3" fontId="15" fillId="5" borderId="10" xfId="0" applyNumberFormat="1" applyFont="1" applyFill="1" applyBorder="1"/>
    <xf numFmtId="0" fontId="4" fillId="2" borderId="36" xfId="0" applyFont="1" applyFill="1" applyBorder="1" applyAlignment="1">
      <alignment horizontal="center" vertical="center"/>
    </xf>
    <xf numFmtId="3" fontId="5" fillId="5" borderId="37" xfId="0" applyNumberFormat="1" applyFont="1" applyFill="1" applyBorder="1" applyAlignment="1">
      <alignment horizontal="right" vertical="center" shrinkToFit="1"/>
    </xf>
    <xf numFmtId="3" fontId="5" fillId="5" borderId="33" xfId="0" applyNumberFormat="1" applyFont="1" applyFill="1" applyBorder="1" applyAlignment="1">
      <alignment horizontal="right" vertical="center" shrinkToFit="1"/>
    </xf>
    <xf numFmtId="3" fontId="5" fillId="0" borderId="38" xfId="0" applyNumberFormat="1" applyFont="1" applyBorder="1" applyAlignment="1">
      <alignment horizontal="right" vertical="center" shrinkToFit="1"/>
    </xf>
    <xf numFmtId="3" fontId="5" fillId="0" borderId="39" xfId="0" applyNumberFormat="1" applyFont="1" applyBorder="1" applyAlignment="1">
      <alignment horizontal="right" vertical="center" shrinkToFit="1"/>
    </xf>
    <xf numFmtId="3" fontId="5" fillId="0" borderId="40" xfId="0" applyNumberFormat="1" applyFont="1" applyBorder="1" applyAlignment="1">
      <alignment horizontal="right" vertical="center" shrinkToFit="1"/>
    </xf>
    <xf numFmtId="3" fontId="5" fillId="5" borderId="36" xfId="0" applyNumberFormat="1" applyFont="1" applyFill="1" applyBorder="1" applyAlignment="1">
      <alignment horizontal="right" vertical="center" shrinkToFit="1"/>
    </xf>
    <xf numFmtId="3" fontId="5" fillId="0" borderId="37" xfId="0" applyNumberFormat="1" applyFont="1" applyBorder="1" applyAlignment="1">
      <alignment horizontal="right" vertical="center" shrinkToFit="1"/>
    </xf>
    <xf numFmtId="3" fontId="5" fillId="0" borderId="33" xfId="0" applyNumberFormat="1" applyFont="1" applyBorder="1" applyAlignment="1">
      <alignment horizontal="right" vertical="center" shrinkToFit="1"/>
    </xf>
    <xf numFmtId="3" fontId="15" fillId="5" borderId="36" xfId="0" applyNumberFormat="1" applyFont="1" applyFill="1" applyBorder="1"/>
    <xf numFmtId="3" fontId="15" fillId="0" borderId="32" xfId="0" applyNumberFormat="1" applyFont="1" applyBorder="1"/>
    <xf numFmtId="3" fontId="15" fillId="0" borderId="30" xfId="0" applyNumberFormat="1" applyFont="1" applyBorder="1"/>
    <xf numFmtId="3" fontId="15" fillId="0" borderId="41" xfId="0" applyNumberFormat="1" applyFont="1" applyBorder="1"/>
    <xf numFmtId="3" fontId="15" fillId="0" borderId="38" xfId="0" applyNumberFormat="1" applyFont="1" applyBorder="1"/>
    <xf numFmtId="3" fontId="15" fillId="0" borderId="39" xfId="0" applyNumberFormat="1" applyFont="1" applyBorder="1"/>
    <xf numFmtId="3" fontId="15" fillId="0" borderId="42" xfId="0" applyNumberFormat="1" applyFont="1" applyBorder="1"/>
    <xf numFmtId="0" fontId="4" fillId="2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170" fontId="31" fillId="3" borderId="3" xfId="18" applyNumberFormat="1" applyFont="1" applyFill="1" applyBorder="1" applyAlignment="1">
      <alignment horizontal="right" vertical="center"/>
    </xf>
    <xf numFmtId="170" fontId="31" fillId="3" borderId="49" xfId="18" applyNumberFormat="1" applyFont="1" applyFill="1" applyBorder="1" applyAlignment="1">
      <alignment horizontal="right" vertical="center"/>
    </xf>
    <xf numFmtId="170" fontId="31" fillId="3" borderId="38" xfId="18" applyNumberFormat="1" applyFont="1" applyFill="1" applyBorder="1" applyAlignment="1">
      <alignment horizontal="right" vertical="center"/>
    </xf>
    <xf numFmtId="0" fontId="4" fillId="2" borderId="48" xfId="0" applyFont="1" applyFill="1" applyBorder="1" applyAlignment="1">
      <alignment horizontal="center" vertical="center" wrapText="1"/>
    </xf>
    <xf numFmtId="166" fontId="3" fillId="5" borderId="50" xfId="20" applyFill="1" applyBorder="1" applyAlignment="1">
      <alignment horizontal="right"/>
    </xf>
    <xf numFmtId="166" fontId="3" fillId="3" borderId="51" xfId="20" applyFill="1" applyBorder="1" applyAlignment="1">
      <alignment horizontal="right"/>
    </xf>
    <xf numFmtId="166" fontId="3" fillId="3" borderId="47" xfId="20" applyFill="1" applyBorder="1" applyAlignment="1">
      <alignment horizontal="right"/>
    </xf>
    <xf numFmtId="166" fontId="3" fillId="3" borderId="48" xfId="20" applyFill="1" applyBorder="1" applyAlignment="1">
      <alignment horizontal="right"/>
    </xf>
    <xf numFmtId="166" fontId="3" fillId="3" borderId="45" xfId="20" applyFill="1" applyBorder="1" applyAlignment="1">
      <alignment horizontal="right"/>
    </xf>
    <xf numFmtId="166" fontId="3" fillId="3" borderId="46" xfId="20" applyFill="1" applyBorder="1" applyAlignment="1">
      <alignment horizontal="right"/>
    </xf>
    <xf numFmtId="166" fontId="3" fillId="3" borderId="44" xfId="20" applyFill="1" applyBorder="1" applyAlignment="1">
      <alignment horizontal="right"/>
    </xf>
    <xf numFmtId="167" fontId="3" fillId="3" borderId="23" xfId="20" applyNumberFormat="1" applyFill="1" applyBorder="1" applyAlignment="1">
      <alignment horizontal="right"/>
    </xf>
    <xf numFmtId="0" fontId="21" fillId="8" borderId="17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6" fillId="3" borderId="0" xfId="21" applyFont="1" applyFill="1" applyAlignment="1">
      <alignment horizontal="left"/>
      <protection/>
    </xf>
    <xf numFmtId="0" fontId="21" fillId="8" borderId="17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electricity production by fuel, EU, 2000-20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25"/>
          <c:y val="0.13075"/>
          <c:w val="0.76175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Fig1!$B$5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6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Fig1!$C$5:$X$5</c:f>
              <c:numCache/>
            </c:numRef>
          </c:val>
          <c:smooth val="0"/>
        </c:ser>
        <c:ser>
          <c:idx val="3"/>
          <c:order val="1"/>
          <c:tx>
            <c:strRef>
              <c:f>Fig1!$B$6</c:f>
              <c:strCache>
                <c:ptCount val="1"/>
                <c:pt idx="0">
                  <c:v>Oil &amp; petroleum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4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Fig1!$C$6:$X$6</c:f>
              <c:numCache/>
            </c:numRef>
          </c:val>
          <c:smooth val="0"/>
        </c:ser>
        <c:ser>
          <c:idx val="4"/>
          <c:order val="2"/>
          <c:tx>
            <c:strRef>
              <c:f>Fig1!$B$7</c:f>
              <c:strCache>
                <c:ptCount val="1"/>
                <c:pt idx="0">
                  <c:v>Natural gas &amp; manufactured gases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Fig1!$C$7:$X$7</c:f>
              <c:numCache/>
            </c:numRef>
          </c:val>
          <c:smooth val="0"/>
        </c:ser>
        <c:ser>
          <c:idx val="5"/>
          <c:order val="3"/>
          <c:tx>
            <c:strRef>
              <c:f>Fig1!$B$8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3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Fig1!$C$8:$X$8</c:f>
              <c:numCache/>
            </c:numRef>
          </c:val>
          <c:smooth val="0"/>
        </c:ser>
        <c:ser>
          <c:idx val="6"/>
          <c:order val="4"/>
          <c:tx>
            <c:strRef>
              <c:f>Fig1!$B$9</c:f>
              <c:strCache>
                <c:ptCount val="1"/>
                <c:pt idx="0">
                  <c:v>Renewables &amp; biofuels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Fig1!$C$9:$X$9</c:f>
              <c:numCache/>
            </c:numRef>
          </c:val>
          <c:smooth val="0"/>
        </c:ser>
        <c:ser>
          <c:idx val="7"/>
          <c:order val="5"/>
          <c:tx>
            <c:strRef>
              <c:f>Fig1!$B$10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Fig1!$C$4:$X$4</c:f>
              <c:numCache/>
            </c:numRef>
          </c:cat>
          <c:val>
            <c:numRef>
              <c:f>Fig1!$C$10:$X$10</c:f>
              <c:numCache/>
            </c:numRef>
          </c:val>
          <c:smooth val="0"/>
        </c:ser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333851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13025"/>
          <c:w val="0.14675"/>
          <c:h val="0.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electricity production by fuel, EU, 2000-20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25"/>
          <c:y val="0.13075"/>
          <c:w val="0.76175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'[1]Fig1'!$B$5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'[1]Fig1'!$C$5:$Y$5</c:f>
              <c:numCache>
                <c:formatCode>General</c:formatCode>
                <c:ptCount val="23"/>
                <c:pt idx="0">
                  <c:v>800340</c:v>
                </c:pt>
                <c:pt idx="1">
                  <c:v>792906</c:v>
                </c:pt>
                <c:pt idx="2">
                  <c:v>814354</c:v>
                </c:pt>
                <c:pt idx="3">
                  <c:v>849144</c:v>
                </c:pt>
                <c:pt idx="4">
                  <c:v>835571</c:v>
                </c:pt>
                <c:pt idx="5">
                  <c:v>808882.221</c:v>
                </c:pt>
                <c:pt idx="6">
                  <c:v>816499.0430000001</c:v>
                </c:pt>
                <c:pt idx="7">
                  <c:v>828805.419</c:v>
                </c:pt>
                <c:pt idx="8">
                  <c:v>757053.054</c:v>
                </c:pt>
                <c:pt idx="9">
                  <c:v>703574.826</c:v>
                </c:pt>
                <c:pt idx="10">
                  <c:v>701230.144</c:v>
                </c:pt>
                <c:pt idx="11">
                  <c:v>724826.798</c:v>
                </c:pt>
                <c:pt idx="12">
                  <c:v>742714.672</c:v>
                </c:pt>
                <c:pt idx="13">
                  <c:v>728930.201</c:v>
                </c:pt>
                <c:pt idx="14">
                  <c:v>692768.8670000001</c:v>
                </c:pt>
                <c:pt idx="15">
                  <c:v>705028.993</c:v>
                </c:pt>
                <c:pt idx="16">
                  <c:v>659061.176</c:v>
                </c:pt>
                <c:pt idx="17">
                  <c:v>638838.938</c:v>
                </c:pt>
                <c:pt idx="18">
                  <c:v>595506.9999999999</c:v>
                </c:pt>
                <c:pt idx="19">
                  <c:v>450933.12299999996</c:v>
                </c:pt>
                <c:pt idx="20">
                  <c:v>352405.12799999997</c:v>
                </c:pt>
                <c:pt idx="21">
                  <c:v>419032.33800000005</c:v>
                </c:pt>
                <c:pt idx="22">
                  <c:v>453179.99900000007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'[1]Fig1'!$B$6</c:f>
              <c:strCache>
                <c:ptCount val="1"/>
                <c:pt idx="0">
                  <c:v>Oil &amp; petroleum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4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'[1]Fig1'!$C$6:$Y$6</c:f>
              <c:numCache>
                <c:formatCode>General</c:formatCode>
                <c:ptCount val="23"/>
                <c:pt idx="0">
                  <c:v>172850.28</c:v>
                </c:pt>
                <c:pt idx="1">
                  <c:v>168918.481</c:v>
                </c:pt>
                <c:pt idx="2">
                  <c:v>181704.46</c:v>
                </c:pt>
                <c:pt idx="3">
                  <c:v>166816.698</c:v>
                </c:pt>
                <c:pt idx="4">
                  <c:v>143652.672</c:v>
                </c:pt>
                <c:pt idx="5">
                  <c:v>137434.875</c:v>
                </c:pt>
                <c:pt idx="6">
                  <c:v>130042.791</c:v>
                </c:pt>
                <c:pt idx="7">
                  <c:v>109434.141</c:v>
                </c:pt>
                <c:pt idx="8">
                  <c:v>101544.81599999999</c:v>
                </c:pt>
                <c:pt idx="9">
                  <c:v>92939.013</c:v>
                </c:pt>
                <c:pt idx="10">
                  <c:v>82089.59599999999</c:v>
                </c:pt>
                <c:pt idx="11">
                  <c:v>74594.38</c:v>
                </c:pt>
                <c:pt idx="12">
                  <c:v>72566.756</c:v>
                </c:pt>
                <c:pt idx="13">
                  <c:v>63208.242999999995</c:v>
                </c:pt>
                <c:pt idx="14">
                  <c:v>60516.278</c:v>
                </c:pt>
                <c:pt idx="15">
                  <c:v>63296.042</c:v>
                </c:pt>
                <c:pt idx="16">
                  <c:v>61979.17</c:v>
                </c:pt>
                <c:pt idx="17">
                  <c:v>58676.047000000006</c:v>
                </c:pt>
                <c:pt idx="18">
                  <c:v>54522.78200000001</c:v>
                </c:pt>
                <c:pt idx="19">
                  <c:v>51950.914</c:v>
                </c:pt>
                <c:pt idx="20">
                  <c:v>47839.264</c:v>
                </c:pt>
                <c:pt idx="21">
                  <c:v>46744.278999999995</c:v>
                </c:pt>
                <c:pt idx="22">
                  <c:v>54276.529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'[1]Fig1'!$B$7</c:f>
              <c:strCache>
                <c:ptCount val="1"/>
                <c:pt idx="0">
                  <c:v>Natural gas &amp; manufactured gases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5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'[1]Fig1'!$C$7:$Y$7</c:f>
              <c:numCache>
                <c:formatCode>General</c:formatCode>
                <c:ptCount val="23"/>
                <c:pt idx="0">
                  <c:v>362720.561</c:v>
                </c:pt>
                <c:pt idx="1">
                  <c:v>386554.444</c:v>
                </c:pt>
                <c:pt idx="2">
                  <c:v>403482.906</c:v>
                </c:pt>
                <c:pt idx="3">
                  <c:v>453374.878</c:v>
                </c:pt>
                <c:pt idx="4">
                  <c:v>492539.257</c:v>
                </c:pt>
                <c:pt idx="5">
                  <c:v>548315.303</c:v>
                </c:pt>
                <c:pt idx="6">
                  <c:v>575616.1320000001</c:v>
                </c:pt>
                <c:pt idx="7">
                  <c:v>609421.676</c:v>
                </c:pt>
                <c:pt idx="8">
                  <c:v>647726.3979999999</c:v>
                </c:pt>
                <c:pt idx="9">
                  <c:v>590126.7</c:v>
                </c:pt>
                <c:pt idx="10">
                  <c:v>622051.1009999999</c:v>
                </c:pt>
                <c:pt idx="11">
                  <c:v>591391.5999999999</c:v>
                </c:pt>
                <c:pt idx="12">
                  <c:v>516165.2040000001</c:v>
                </c:pt>
                <c:pt idx="13">
                  <c:v>446602.48799999995</c:v>
                </c:pt>
                <c:pt idx="14">
                  <c:v>388686.23900000006</c:v>
                </c:pt>
                <c:pt idx="15">
                  <c:v>428530.03400000004</c:v>
                </c:pt>
                <c:pt idx="16">
                  <c:v>498113.79999999993</c:v>
                </c:pt>
                <c:pt idx="17">
                  <c:v>557913.8810000002</c:v>
                </c:pt>
                <c:pt idx="18">
                  <c:v>522429.60000000003</c:v>
                </c:pt>
                <c:pt idx="19">
                  <c:v>599577.544</c:v>
                </c:pt>
                <c:pt idx="20">
                  <c:v>586487.472</c:v>
                </c:pt>
                <c:pt idx="21">
                  <c:v>579830.0479999998</c:v>
                </c:pt>
                <c:pt idx="22">
                  <c:v>571686.776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'[1]Fig1'!$B$8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6"/>
                </a:solidFill>
                <a:prstDash val="sysDot"/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6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6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'[1]Fig1'!$C$8:$Y$8</c:f>
              <c:numCache>
                <c:formatCode>General</c:formatCode>
                <c:ptCount val="23"/>
                <c:pt idx="0">
                  <c:v>859930</c:v>
                </c:pt>
                <c:pt idx="1">
                  <c:v>888892</c:v>
                </c:pt>
                <c:pt idx="2">
                  <c:v>902348</c:v>
                </c:pt>
                <c:pt idx="3">
                  <c:v>907174</c:v>
                </c:pt>
                <c:pt idx="4">
                  <c:v>928438</c:v>
                </c:pt>
                <c:pt idx="5">
                  <c:v>916081</c:v>
                </c:pt>
                <c:pt idx="6">
                  <c:v>914426</c:v>
                </c:pt>
                <c:pt idx="7">
                  <c:v>872249</c:v>
                </c:pt>
                <c:pt idx="8">
                  <c:v>884729</c:v>
                </c:pt>
                <c:pt idx="9">
                  <c:v>824912</c:v>
                </c:pt>
                <c:pt idx="10">
                  <c:v>854470</c:v>
                </c:pt>
                <c:pt idx="11">
                  <c:v>837768.763</c:v>
                </c:pt>
                <c:pt idx="12">
                  <c:v>811961.017</c:v>
                </c:pt>
                <c:pt idx="13">
                  <c:v>806222.671</c:v>
                </c:pt>
                <c:pt idx="14">
                  <c:v>812550.009</c:v>
                </c:pt>
                <c:pt idx="15">
                  <c:v>786675.849</c:v>
                </c:pt>
                <c:pt idx="16">
                  <c:v>767958.76</c:v>
                </c:pt>
                <c:pt idx="17">
                  <c:v>759382.643</c:v>
                </c:pt>
                <c:pt idx="18">
                  <c:v>761943.048</c:v>
                </c:pt>
                <c:pt idx="19">
                  <c:v>765337.856</c:v>
                </c:pt>
                <c:pt idx="20">
                  <c:v>683512.145</c:v>
                </c:pt>
                <c:pt idx="21">
                  <c:v>731700.793</c:v>
                </c:pt>
                <c:pt idx="22">
                  <c:v>609169.487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'[1]Fig1'!$B$9</c:f>
              <c:strCache>
                <c:ptCount val="1"/>
                <c:pt idx="0">
                  <c:v>Renewables &amp; biofuels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1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'[1]Fig1'!$C$9:$Y$9</c:f>
              <c:numCache>
                <c:formatCode>General</c:formatCode>
                <c:ptCount val="23"/>
                <c:pt idx="0">
                  <c:v>407414.80799999996</c:v>
                </c:pt>
                <c:pt idx="1">
                  <c:v>436955.25299999997</c:v>
                </c:pt>
                <c:pt idx="2">
                  <c:v>390656.08900000004</c:v>
                </c:pt>
                <c:pt idx="3">
                  <c:v>398103.4470000001</c:v>
                </c:pt>
                <c:pt idx="4">
                  <c:v>440857.752</c:v>
                </c:pt>
                <c:pt idx="5">
                  <c:v>444047.56600000005</c:v>
                </c:pt>
                <c:pt idx="6">
                  <c:v>467757.3890000001</c:v>
                </c:pt>
                <c:pt idx="7">
                  <c:v>496849.6969999999</c:v>
                </c:pt>
                <c:pt idx="8">
                  <c:v>540542.267</c:v>
                </c:pt>
                <c:pt idx="9">
                  <c:v>570869.12</c:v>
                </c:pt>
                <c:pt idx="10">
                  <c:v>652553.5539999999</c:v>
                </c:pt>
                <c:pt idx="11">
                  <c:v>645510.5830000002</c:v>
                </c:pt>
                <c:pt idx="12">
                  <c:v>728465.9589999999</c:v>
                </c:pt>
                <c:pt idx="13">
                  <c:v>807222.8520000002</c:v>
                </c:pt>
                <c:pt idx="14">
                  <c:v>837641.1430000002</c:v>
                </c:pt>
                <c:pt idx="15">
                  <c:v>856537.1630000001</c:v>
                </c:pt>
                <c:pt idx="16">
                  <c:v>871788.614</c:v>
                </c:pt>
                <c:pt idx="17">
                  <c:v>875469.702</c:v>
                </c:pt>
                <c:pt idx="18">
                  <c:v>940208.8509999998</c:v>
                </c:pt>
                <c:pt idx="19">
                  <c:v>978180.999</c:v>
                </c:pt>
                <c:pt idx="20">
                  <c:v>1059964.87</c:v>
                </c:pt>
                <c:pt idx="21">
                  <c:v>1075357.564</c:v>
                </c:pt>
                <c:pt idx="22">
                  <c:v>1076709.812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'[1]Fig1'!$B$10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2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2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'[1]Fig1'!$C$4:$Y$4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'[1]Fig1'!$C$10:$Y$10</c:f>
              <c:numCache>
                <c:formatCode>General</c:formatCode>
                <c:ptCount val="23"/>
                <c:pt idx="0">
                  <c:v>26545.702</c:v>
                </c:pt>
                <c:pt idx="1">
                  <c:v>31855.662</c:v>
                </c:pt>
                <c:pt idx="2">
                  <c:v>31747.541</c:v>
                </c:pt>
                <c:pt idx="3">
                  <c:v>31911.934999999998</c:v>
                </c:pt>
                <c:pt idx="4">
                  <c:v>35434.024</c:v>
                </c:pt>
                <c:pt idx="5">
                  <c:v>38941.004</c:v>
                </c:pt>
                <c:pt idx="6">
                  <c:v>37321.858</c:v>
                </c:pt>
                <c:pt idx="7">
                  <c:v>40618.754</c:v>
                </c:pt>
                <c:pt idx="8">
                  <c:v>37843.316999999995</c:v>
                </c:pt>
                <c:pt idx="9">
                  <c:v>35360.492</c:v>
                </c:pt>
                <c:pt idx="10">
                  <c:v>42192.294</c:v>
                </c:pt>
                <c:pt idx="11">
                  <c:v>42513.945</c:v>
                </c:pt>
                <c:pt idx="12">
                  <c:v>39360.667</c:v>
                </c:pt>
                <c:pt idx="13">
                  <c:v>40174.579</c:v>
                </c:pt>
                <c:pt idx="14">
                  <c:v>40622.176999999996</c:v>
                </c:pt>
                <c:pt idx="15">
                  <c:v>39259.905</c:v>
                </c:pt>
                <c:pt idx="16">
                  <c:v>42125.196</c:v>
                </c:pt>
                <c:pt idx="17">
                  <c:v>42525.535</c:v>
                </c:pt>
                <c:pt idx="18">
                  <c:v>42086.95</c:v>
                </c:pt>
                <c:pt idx="19">
                  <c:v>35859.359000000004</c:v>
                </c:pt>
                <c:pt idx="20">
                  <c:v>31162.224000000002</c:v>
                </c:pt>
                <c:pt idx="21">
                  <c:v>32345.257999999998</c:v>
                </c:pt>
                <c:pt idx="22">
                  <c:v>32822.267</c:v>
                </c:pt>
              </c:numCache>
            </c:numRef>
          </c:val>
          <c:smooth val="0"/>
        </c:ser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8389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13025"/>
          <c:w val="0.14675"/>
          <c:h val="0.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derived heat production by fuel, EU, 2000-20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terajoule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3525"/>
          <c:w val="0.7635"/>
          <c:h val="0.71625"/>
        </c:manualLayout>
      </c:layout>
      <c:lineChart>
        <c:grouping val="standard"/>
        <c:varyColors val="0"/>
        <c:ser>
          <c:idx val="4"/>
          <c:order val="0"/>
          <c:tx>
            <c:strRef>
              <c:f>Fig2!$B$49</c:f>
              <c:strCache>
                <c:ptCount val="1"/>
                <c:pt idx="0">
                  <c:v>Natural gas &amp; manufactured gases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5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5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Fig2!$C$49:$Y$49</c:f>
              <c:numCache/>
            </c:numRef>
          </c:val>
          <c:smooth val="0"/>
        </c:ser>
        <c:ser>
          <c:idx val="6"/>
          <c:order val="1"/>
          <c:tx>
            <c:strRef>
              <c:f>Fig2!$B$50</c:f>
              <c:strCache>
                <c:ptCount val="1"/>
                <c:pt idx="0">
                  <c:v>Renewables &amp; biofuels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1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1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Fig2!$C$50:$Y$50</c:f>
              <c:numCache/>
            </c:numRef>
          </c:val>
          <c:smooth val="0"/>
        </c:ser>
        <c:ser>
          <c:idx val="0"/>
          <c:order val="2"/>
          <c:tx>
            <c:strRef>
              <c:f>Fig2!$B$51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1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1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Fig2!$C$51:$Y$51</c:f>
              <c:numCache/>
            </c:numRef>
          </c:val>
          <c:smooth val="0"/>
        </c:ser>
        <c:ser>
          <c:idx val="3"/>
          <c:order val="3"/>
          <c:tx>
            <c:strRef>
              <c:f>Fig2!$B$52</c:f>
              <c:strCache>
                <c:ptCount val="1"/>
                <c:pt idx="0">
                  <c:v>Oil &amp; petroleum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4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4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Fig2!$C$52:$Y$52</c:f>
              <c:numCache/>
            </c:numRef>
          </c:val>
          <c:smooth val="0"/>
        </c:ser>
        <c:ser>
          <c:idx val="8"/>
          <c:order val="4"/>
          <c:tx>
            <c:strRef>
              <c:f>Fig2!$B$53</c:f>
              <c:strCache>
                <c:ptCount val="1"/>
                <c:pt idx="0">
                  <c:v>Non-renewable wastes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3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3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Fig2!$C$53:$Y$53</c:f>
              <c:numCache/>
            </c:numRef>
          </c:val>
          <c:smooth val="0"/>
        </c:ser>
        <c:ser>
          <c:idx val="1"/>
          <c:order val="5"/>
          <c:tx>
            <c:strRef>
              <c:f>Fig2!$B$54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2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2"/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Fig2!$C$54:$Y$54</c:f>
              <c:numCache/>
            </c:numRef>
          </c:val>
          <c:smooth val="0"/>
        </c:ser>
        <c:ser>
          <c:idx val="7"/>
          <c:order val="6"/>
          <c:tx>
            <c:strRef>
              <c:f>Fig2!$B$55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2">
                    <a:lumMod val="6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2">
                    <a:lumMod val="60000"/>
                  </a:schemeClr>
                </a:solidFill>
                <a:prstDash val="sysDot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Fig2!$C$48:$Y$48</c:f>
              <c:numCache/>
            </c:numRef>
          </c:cat>
          <c:val>
            <c:numRef>
              <c:f>Fig2!$C$55:$Y$55</c:f>
              <c:numCache/>
            </c:numRef>
          </c:val>
          <c:smooth val="0"/>
        </c:ser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34514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137"/>
          <c:w val="0.15125"/>
          <c:h val="0.70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electricity by sector, EU, 2000-20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75"/>
          <c:y val="0.133"/>
          <c:w val="0.66375"/>
          <c:h val="0.6335"/>
        </c:manualLayout>
      </c:layout>
      <c:lineChart>
        <c:grouping val="standard"/>
        <c:varyColors val="0"/>
        <c:ser>
          <c:idx val="1"/>
          <c:order val="0"/>
          <c:tx>
            <c:strRef>
              <c:f>Fig3!$B$57</c:f>
              <c:strCache>
                <c:ptCount val="1"/>
                <c:pt idx="0">
                  <c:v>Final energy consumption - Industry sector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Fig3!$C$57:$X$57</c:f>
              <c:numCache/>
            </c:numRef>
          </c:val>
          <c:smooth val="0"/>
        </c:ser>
        <c:ser>
          <c:idx val="3"/>
          <c:order val="1"/>
          <c:tx>
            <c:strRef>
              <c:f>Fig3!$B$59</c:f>
              <c:strCache>
                <c:ptCount val="1"/>
                <c:pt idx="0">
                  <c:v>Final energy consumption - Services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Fig3!$C$59:$X$59</c:f>
              <c:numCache/>
            </c:numRef>
          </c:val>
          <c:smooth val="0"/>
        </c:ser>
        <c:ser>
          <c:idx val="4"/>
          <c:order val="2"/>
          <c:tx>
            <c:strRef>
              <c:f>Fig3!$B$60</c:f>
              <c:strCache>
                <c:ptCount val="1"/>
                <c:pt idx="0">
                  <c:v>Final energy consumption - Households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Fig3!$C$60:$X$60</c:f>
              <c:numCache/>
            </c:numRef>
          </c:val>
          <c:smooth val="0"/>
        </c:ser>
        <c:ser>
          <c:idx val="0"/>
          <c:order val="3"/>
          <c:tx>
            <c:strRef>
              <c:f>Fig3!$B$56</c:f>
              <c:strCache>
                <c:ptCount val="1"/>
                <c:pt idx="0">
                  <c:v>Final energy consumption - Energy sector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Fig3!$C$56:$X$56</c:f>
              <c:numCache/>
            </c:numRef>
          </c:val>
          <c:smooth val="0"/>
        </c:ser>
        <c:ser>
          <c:idx val="2"/>
          <c:order val="4"/>
          <c:tx>
            <c:strRef>
              <c:f>Fig3!$B$58</c:f>
              <c:strCache>
                <c:ptCount val="1"/>
                <c:pt idx="0">
                  <c:v>Final energy consumption - Transport sector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Fig3!$C$58:$X$58</c:f>
              <c:numCache/>
            </c:numRef>
          </c:val>
          <c:smooth val="0"/>
        </c:ser>
        <c:ser>
          <c:idx val="5"/>
          <c:order val="5"/>
          <c:tx>
            <c:strRef>
              <c:f>Fig3!$B$61</c:f>
              <c:strCache>
                <c:ptCount val="1"/>
                <c:pt idx="0">
                  <c:v>Final energy consumption - Agriculture and forestry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Fig3!$C$55:$X$55</c:f>
              <c:numCache/>
            </c:numRef>
          </c:cat>
          <c:val>
            <c:numRef>
              <c:f>Fig3!$C$61:$X$61</c:f>
              <c:numCache/>
            </c:numRef>
          </c:val>
          <c:smooth val="0"/>
        </c:ser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2972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12175"/>
          <c:w val="0.23775"/>
          <c:h val="0.6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consumption of electricity per capita,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(MWh per capita)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5"/>
          <c:w val="0.970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Fig4!$B$4:$B$46</c:f>
              <c:strCache/>
            </c:strRef>
          </c:cat>
          <c:val>
            <c:numRef>
              <c:f>Fig4!$C$4:$C$46</c:f>
              <c:numCache/>
            </c:numRef>
          </c:val>
        </c:ser>
        <c:overlap val="-27"/>
        <c:gapWidth val="100"/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9630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electricity per GDP (PPS),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(kWh per thousand euro (PPS))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Fig5!$C$5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Fig5!$B$6:$B$34</c:f>
              <c:strCache/>
            </c:strRef>
          </c:cat>
          <c:val>
            <c:numRef>
              <c:f>Fig5!$C$6:$C$34</c:f>
              <c:numCache/>
            </c:numRef>
          </c:val>
        </c:ser>
        <c:overlap val="-27"/>
        <c:gapWidth val="100"/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  <c:max val="5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643017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</a:t>
          </a:r>
          <a:r>
            <a:rPr lang="hr-HR" sz="1200">
              <a:latin typeface="Arial" panose="020B0604020202020204" pitchFamily="34" charset="0"/>
            </a:rPr>
            <a:t>ind_pehcf, nrd_ind_pehnf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162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8</xdr:row>
      <xdr:rowOff>66675</xdr:rowOff>
    </xdr:from>
    <xdr:to>
      <xdr:col>24</xdr:col>
      <xdr:colOff>323850</xdr:colOff>
      <xdr:row>51</xdr:row>
      <xdr:rowOff>0</xdr:rowOff>
    </xdr:to>
    <xdr:graphicFrame macro="">
      <xdr:nvGraphicFramePr>
        <xdr:cNvPr id="3" name="Chart 2"/>
        <xdr:cNvGraphicFramePr/>
      </xdr:nvGraphicFramePr>
      <xdr:xfrm>
        <a:off x="3295650" y="1343025"/>
        <a:ext cx="123348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</a:t>
          </a:r>
          <a:r>
            <a:rPr lang="hr-HR" sz="1200">
              <a:latin typeface="Arial" panose="020B0604020202020204" pitchFamily="34" charset="0"/>
            </a:rPr>
            <a:t>ind_pehcf, nrd_ind_pehnf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20</xdr:row>
      <xdr:rowOff>85725</xdr:rowOff>
    </xdr:from>
    <xdr:to>
      <xdr:col>19</xdr:col>
      <xdr:colOff>504825</xdr:colOff>
      <xdr:row>60</xdr:row>
      <xdr:rowOff>123825</xdr:rowOff>
    </xdr:to>
    <xdr:graphicFrame macro="">
      <xdr:nvGraphicFramePr>
        <xdr:cNvPr id="2" name="Chart 1"/>
        <xdr:cNvGraphicFramePr/>
      </xdr:nvGraphicFramePr>
      <xdr:xfrm>
        <a:off x="800100" y="3133725"/>
        <a:ext cx="13611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20</xdr:row>
      <xdr:rowOff>104775</xdr:rowOff>
    </xdr:from>
    <xdr:to>
      <xdr:col>19</xdr:col>
      <xdr:colOff>504825</xdr:colOff>
      <xdr:row>60</xdr:row>
      <xdr:rowOff>152400</xdr:rowOff>
    </xdr:to>
    <xdr:graphicFrame macro="">
      <xdr:nvGraphicFramePr>
        <xdr:cNvPr id="3" name="Chart 2"/>
        <xdr:cNvGraphicFramePr/>
      </xdr:nvGraphicFramePr>
      <xdr:xfrm>
        <a:off x="800100" y="3152775"/>
        <a:ext cx="1361122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</a:t>
          </a:r>
          <a:r>
            <a:rPr lang="hr-HR" sz="1200">
              <a:latin typeface="Arial" panose="020B0604020202020204" pitchFamily="34" charset="0"/>
            </a:rPr>
            <a:t>ind_pehcf, nrg_ind_pehnf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76200</xdr:rowOff>
    </xdr:from>
    <xdr:to>
      <xdr:col>18</xdr:col>
      <xdr:colOff>257175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571500" y="838200"/>
        <a:ext cx="125253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22</xdr:col>
      <xdr:colOff>504825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0" y="523875"/>
        <a:ext cx="108394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0.783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data instead of 20</a:t>
          </a:r>
          <a:r>
            <a:rPr lang="hr-HR" sz="1200">
              <a:latin typeface="Arial" panose="020B0604020202020204" pitchFamily="34" charset="0"/>
            </a:rPr>
            <a:t>20</a:t>
          </a:r>
          <a:r>
            <a:rPr lang="en-GB" sz="1200">
              <a:latin typeface="Arial" panose="020B0604020202020204" pitchFamily="34" charset="0"/>
            </a:rPr>
            <a:t> for population.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GB" sz="1200">
              <a:latin typeface="Arial" panose="020B0604020202020204" pitchFamily="34" charset="0"/>
            </a:rPr>
            <a:t>) population data </a:t>
          </a:r>
          <a:r>
            <a:rPr lang="de-DE" sz="1200">
              <a:latin typeface="Arial" panose="020B0604020202020204" pitchFamily="34" charset="0"/>
            </a:rPr>
            <a:t>provisional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</a:t>
          </a:r>
          <a:r>
            <a:rPr lang="de-DE" sz="1200" baseline="30000">
              <a:latin typeface="Arial" panose="020B0604020202020204" pitchFamily="34" charset="0"/>
              <a:ea typeface="+mn-ea"/>
              <a:cs typeface="+mn-cs"/>
            </a:rPr>
            <a:t>3</a:t>
          </a:r>
          <a:r>
            <a:rPr lang="de-DE" sz="1200">
              <a:latin typeface="Arial" panose="020B0604020202020204" pitchFamily="34" charset="0"/>
            </a:rPr>
            <a:t>) population data provisional and estimated</a:t>
          </a:r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10</xdr:row>
      <xdr:rowOff>95250</xdr:rowOff>
    </xdr:from>
    <xdr:to>
      <xdr:col>19</xdr:col>
      <xdr:colOff>142875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3581400" y="1724025"/>
        <a:ext cx="96583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Workbook%20%20Electricity_and_heat_statistics_edition%202023_S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 &amp; Tables"/>
      <sheetName val="Fig1"/>
      <sheetName val="Table1"/>
      <sheetName val="Table2"/>
      <sheetName val="Table3"/>
      <sheetName val="Fig2"/>
      <sheetName val="Table4"/>
      <sheetName val="Fig3"/>
      <sheetName val="Table5"/>
      <sheetName val="Fig4"/>
      <sheetName val="Fig5"/>
    </sheetNames>
    <sheetDataSet>
      <sheetData sheetId="0" refreshError="1"/>
      <sheetData sheetId="1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  <cell r="W4">
            <v>2020</v>
          </cell>
          <cell r="X4">
            <v>2021</v>
          </cell>
          <cell r="Y4">
            <v>2022</v>
          </cell>
        </row>
        <row r="5">
          <cell r="B5" t="str">
            <v>Solid fossil fuels</v>
          </cell>
          <cell r="C5">
            <v>800340</v>
          </cell>
          <cell r="D5">
            <v>792906</v>
          </cell>
          <cell r="E5">
            <v>814354</v>
          </cell>
          <cell r="F5">
            <v>849144</v>
          </cell>
          <cell r="G5">
            <v>835571</v>
          </cell>
          <cell r="H5">
            <v>808882.221</v>
          </cell>
          <cell r="I5">
            <v>816499.0430000001</v>
          </cell>
          <cell r="J5">
            <v>828805.419</v>
          </cell>
          <cell r="K5">
            <v>757053.054</v>
          </cell>
          <cell r="L5">
            <v>703574.826</v>
          </cell>
          <cell r="M5">
            <v>701230.144</v>
          </cell>
          <cell r="N5">
            <v>724826.798</v>
          </cell>
          <cell r="O5">
            <v>742714.672</v>
          </cell>
          <cell r="P5">
            <v>728930.201</v>
          </cell>
          <cell r="Q5">
            <v>692768.8670000001</v>
          </cell>
          <cell r="R5">
            <v>705028.993</v>
          </cell>
          <cell r="S5">
            <v>659061.176</v>
          </cell>
          <cell r="T5">
            <v>638838.938</v>
          </cell>
          <cell r="U5">
            <v>595506.9999999999</v>
          </cell>
          <cell r="V5">
            <v>450933.12299999996</v>
          </cell>
          <cell r="W5">
            <v>352405.12799999997</v>
          </cell>
          <cell r="X5">
            <v>419032.33800000005</v>
          </cell>
          <cell r="Y5">
            <v>453179.99900000007</v>
          </cell>
        </row>
        <row r="6">
          <cell r="B6" t="str">
            <v>Oil &amp; petroleum products</v>
          </cell>
          <cell r="C6">
            <v>172850.28</v>
          </cell>
          <cell r="D6">
            <v>168918.481</v>
          </cell>
          <cell r="E6">
            <v>181704.46</v>
          </cell>
          <cell r="F6">
            <v>166816.698</v>
          </cell>
          <cell r="G6">
            <v>143652.672</v>
          </cell>
          <cell r="H6">
            <v>137434.875</v>
          </cell>
          <cell r="I6">
            <v>130042.791</v>
          </cell>
          <cell r="J6">
            <v>109434.141</v>
          </cell>
          <cell r="K6">
            <v>101544.81599999999</v>
          </cell>
          <cell r="L6">
            <v>92939.013</v>
          </cell>
          <cell r="M6">
            <v>82089.59599999999</v>
          </cell>
          <cell r="N6">
            <v>74594.38</v>
          </cell>
          <cell r="O6">
            <v>72566.756</v>
          </cell>
          <cell r="P6">
            <v>63208.242999999995</v>
          </cell>
          <cell r="Q6">
            <v>60516.278</v>
          </cell>
          <cell r="R6">
            <v>63296.042</v>
          </cell>
          <cell r="S6">
            <v>61979.17</v>
          </cell>
          <cell r="T6">
            <v>58676.047000000006</v>
          </cell>
          <cell r="U6">
            <v>54522.78200000001</v>
          </cell>
          <cell r="V6">
            <v>51950.914</v>
          </cell>
          <cell r="W6">
            <v>47839.264</v>
          </cell>
          <cell r="X6">
            <v>46744.278999999995</v>
          </cell>
          <cell r="Y6">
            <v>54276.529</v>
          </cell>
        </row>
        <row r="7">
          <cell r="B7" t="str">
            <v>Natural gas &amp; manufactured gases</v>
          </cell>
          <cell r="C7">
            <v>362720.561</v>
          </cell>
          <cell r="D7">
            <v>386554.444</v>
          </cell>
          <cell r="E7">
            <v>403482.906</v>
          </cell>
          <cell r="F7">
            <v>453374.878</v>
          </cell>
          <cell r="G7">
            <v>492539.257</v>
          </cell>
          <cell r="H7">
            <v>548315.303</v>
          </cell>
          <cell r="I7">
            <v>575616.1320000001</v>
          </cell>
          <cell r="J7">
            <v>609421.676</v>
          </cell>
          <cell r="K7">
            <v>647726.3979999999</v>
          </cell>
          <cell r="L7">
            <v>590126.7</v>
          </cell>
          <cell r="M7">
            <v>622051.1009999999</v>
          </cell>
          <cell r="N7">
            <v>591391.5999999999</v>
          </cell>
          <cell r="O7">
            <v>516165.2040000001</v>
          </cell>
          <cell r="P7">
            <v>446602.48799999995</v>
          </cell>
          <cell r="Q7">
            <v>388686.23900000006</v>
          </cell>
          <cell r="R7">
            <v>428530.03400000004</v>
          </cell>
          <cell r="S7">
            <v>498113.79999999993</v>
          </cell>
          <cell r="T7">
            <v>557913.8810000002</v>
          </cell>
          <cell r="U7">
            <v>522429.60000000003</v>
          </cell>
          <cell r="V7">
            <v>599577.544</v>
          </cell>
          <cell r="W7">
            <v>586487.472</v>
          </cell>
          <cell r="X7">
            <v>579830.0479999998</v>
          </cell>
          <cell r="Y7">
            <v>571686.776</v>
          </cell>
        </row>
        <row r="8">
          <cell r="B8" t="str">
            <v>Nuclear</v>
          </cell>
          <cell r="C8">
            <v>859930</v>
          </cell>
          <cell r="D8">
            <v>888892</v>
          </cell>
          <cell r="E8">
            <v>902348</v>
          </cell>
          <cell r="F8">
            <v>907174</v>
          </cell>
          <cell r="G8">
            <v>928438</v>
          </cell>
          <cell r="H8">
            <v>916081</v>
          </cell>
          <cell r="I8">
            <v>914426</v>
          </cell>
          <cell r="J8">
            <v>872249</v>
          </cell>
          <cell r="K8">
            <v>884729</v>
          </cell>
          <cell r="L8">
            <v>824912</v>
          </cell>
          <cell r="M8">
            <v>854470</v>
          </cell>
          <cell r="N8">
            <v>837768.763</v>
          </cell>
          <cell r="O8">
            <v>811961.017</v>
          </cell>
          <cell r="P8">
            <v>806222.671</v>
          </cell>
          <cell r="Q8">
            <v>812550.009</v>
          </cell>
          <cell r="R8">
            <v>786675.849</v>
          </cell>
          <cell r="S8">
            <v>767958.76</v>
          </cell>
          <cell r="T8">
            <v>759382.643</v>
          </cell>
          <cell r="U8">
            <v>761943.048</v>
          </cell>
          <cell r="V8">
            <v>765337.856</v>
          </cell>
          <cell r="W8">
            <v>683512.145</v>
          </cell>
          <cell r="X8">
            <v>731700.793</v>
          </cell>
          <cell r="Y8">
            <v>609169.487</v>
          </cell>
        </row>
        <row r="9">
          <cell r="B9" t="str">
            <v>Renewables &amp; biofuels</v>
          </cell>
          <cell r="C9">
            <v>407414.80799999996</v>
          </cell>
          <cell r="D9">
            <v>436955.25299999997</v>
          </cell>
          <cell r="E9">
            <v>390656.08900000004</v>
          </cell>
          <cell r="F9">
            <v>398103.4470000001</v>
          </cell>
          <cell r="G9">
            <v>440857.752</v>
          </cell>
          <cell r="H9">
            <v>444047.56600000005</v>
          </cell>
          <cell r="I9">
            <v>467757.3890000001</v>
          </cell>
          <cell r="J9">
            <v>496849.6969999999</v>
          </cell>
          <cell r="K9">
            <v>540542.267</v>
          </cell>
          <cell r="L9">
            <v>570869.12</v>
          </cell>
          <cell r="M9">
            <v>652553.5539999999</v>
          </cell>
          <cell r="N9">
            <v>645510.5830000002</v>
          </cell>
          <cell r="O9">
            <v>728465.9589999999</v>
          </cell>
          <cell r="P9">
            <v>807222.8520000002</v>
          </cell>
          <cell r="Q9">
            <v>837641.1430000002</v>
          </cell>
          <cell r="R9">
            <v>856537.1630000001</v>
          </cell>
          <cell r="S9">
            <v>871788.614</v>
          </cell>
          <cell r="T9">
            <v>875469.702</v>
          </cell>
          <cell r="U9">
            <v>940208.8509999998</v>
          </cell>
          <cell r="V9">
            <v>978180.999</v>
          </cell>
          <cell r="W9">
            <v>1059964.87</v>
          </cell>
          <cell r="X9">
            <v>1075357.564</v>
          </cell>
          <cell r="Y9">
            <v>1076709.812</v>
          </cell>
        </row>
        <row r="10">
          <cell r="B10" t="str">
            <v>Other</v>
          </cell>
          <cell r="C10">
            <v>26545.702</v>
          </cell>
          <cell r="D10">
            <v>31855.662</v>
          </cell>
          <cell r="E10">
            <v>31747.541</v>
          </cell>
          <cell r="F10">
            <v>31911.934999999998</v>
          </cell>
          <cell r="G10">
            <v>35434.024</v>
          </cell>
          <cell r="H10">
            <v>38941.004</v>
          </cell>
          <cell r="I10">
            <v>37321.858</v>
          </cell>
          <cell r="J10">
            <v>40618.754</v>
          </cell>
          <cell r="K10">
            <v>37843.316999999995</v>
          </cell>
          <cell r="L10">
            <v>35360.492</v>
          </cell>
          <cell r="M10">
            <v>42192.294</v>
          </cell>
          <cell r="N10">
            <v>42513.945</v>
          </cell>
          <cell r="O10">
            <v>39360.667</v>
          </cell>
          <cell r="P10">
            <v>40174.579</v>
          </cell>
          <cell r="Q10">
            <v>40622.176999999996</v>
          </cell>
          <cell r="R10">
            <v>39259.905</v>
          </cell>
          <cell r="S10">
            <v>42125.196</v>
          </cell>
          <cell r="T10">
            <v>42525.535</v>
          </cell>
          <cell r="U10">
            <v>42086.95</v>
          </cell>
          <cell r="V10">
            <v>35859.359000000004</v>
          </cell>
          <cell r="W10">
            <v>31162.224000000002</v>
          </cell>
          <cell r="X10">
            <v>32345.257999999998</v>
          </cell>
          <cell r="Y10">
            <v>32822.267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showGridLines="0" workbookViewId="0" topLeftCell="A1">
      <selection activeCell="H31" sqref="H31"/>
    </sheetView>
  </sheetViews>
  <sheetFormatPr defaultColWidth="9.140625" defaultRowHeight="15"/>
  <cols>
    <col min="1" max="16384" width="9.140625" style="2" customWidth="1"/>
  </cols>
  <sheetData>
    <row r="2" ht="15">
      <c r="A2" s="1" t="s">
        <v>370</v>
      </c>
    </row>
    <row r="3" ht="15">
      <c r="A3" s="1"/>
    </row>
    <row r="4" ht="15">
      <c r="A4" s="1" t="s">
        <v>441</v>
      </c>
    </row>
    <row r="5" ht="15">
      <c r="A5" s="1"/>
    </row>
    <row r="6" ht="15">
      <c r="A6" s="1" t="s">
        <v>391</v>
      </c>
    </row>
    <row r="7" ht="15">
      <c r="A7" s="1"/>
    </row>
    <row r="8" ht="15">
      <c r="A8" s="1" t="s">
        <v>401</v>
      </c>
    </row>
    <row r="9" ht="15">
      <c r="A9" s="1"/>
    </row>
    <row r="10" ht="15">
      <c r="A10" s="3" t="s">
        <v>439</v>
      </c>
    </row>
    <row r="11" ht="15">
      <c r="A11" s="3"/>
    </row>
    <row r="12" ht="15">
      <c r="A12" s="3" t="s">
        <v>446</v>
      </c>
    </row>
    <row r="13" ht="15">
      <c r="A13" s="1"/>
    </row>
    <row r="14" ht="15">
      <c r="A14" s="1" t="s">
        <v>438</v>
      </c>
    </row>
    <row r="15" ht="15">
      <c r="A15" s="1"/>
    </row>
    <row r="16" ht="15">
      <c r="A16" s="3" t="s">
        <v>414</v>
      </c>
    </row>
    <row r="17" ht="15">
      <c r="A17" s="1"/>
    </row>
    <row r="18" ht="15">
      <c r="A18" s="1" t="s">
        <v>434</v>
      </c>
    </row>
    <row r="19" ht="15">
      <c r="A19" s="1"/>
    </row>
    <row r="20" ht="15">
      <c r="A20" s="1" t="s">
        <v>416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131"/>
  <sheetViews>
    <sheetView showGridLines="0" workbookViewId="0" topLeftCell="A4">
      <selection activeCell="E46" sqref="E46"/>
    </sheetView>
  </sheetViews>
  <sheetFormatPr defaultColWidth="9.140625" defaultRowHeight="15"/>
  <cols>
    <col min="1" max="1" width="3.8515625" style="2" customWidth="1"/>
    <col min="2" max="2" width="23.140625" style="2" customWidth="1"/>
    <col min="3" max="3" width="9.140625" style="55" customWidth="1"/>
    <col min="4" max="9" width="9.140625" style="2" customWidth="1"/>
    <col min="10" max="11" width="12.57421875" style="2" bestFit="1" customWidth="1"/>
    <col min="12" max="12" width="11.421875" style="2" customWidth="1"/>
    <col min="13" max="13" width="9.140625" style="2" customWidth="1"/>
    <col min="14" max="14" width="14.00390625" style="2" customWidth="1"/>
    <col min="15" max="16384" width="9.140625" style="2" customWidth="1"/>
  </cols>
  <sheetData>
    <row r="1" ht="12"/>
    <row r="2" ht="12"/>
    <row r="3" spans="2:6" ht="15.75">
      <c r="B3" s="5"/>
      <c r="C3" s="5">
        <v>2021</v>
      </c>
      <c r="F3" s="77" t="s">
        <v>434</v>
      </c>
    </row>
    <row r="4" spans="2:6" ht="12.75">
      <c r="B4" s="86" t="s">
        <v>339</v>
      </c>
      <c r="C4" s="166">
        <v>1.7</v>
      </c>
      <c r="F4" s="78" t="s">
        <v>316</v>
      </c>
    </row>
    <row r="5" spans="2:6" ht="12.75">
      <c r="B5" s="109"/>
      <c r="C5" s="80"/>
      <c r="F5" s="14"/>
    </row>
    <row r="6" spans="2:6" ht="15" customHeight="1">
      <c r="B6" s="110" t="s">
        <v>145</v>
      </c>
      <c r="C6" s="157">
        <v>0.7418219318723556</v>
      </c>
      <c r="F6" s="38" t="s">
        <v>342</v>
      </c>
    </row>
    <row r="7" spans="2:6" ht="12">
      <c r="B7" s="110" t="s">
        <v>445</v>
      </c>
      <c r="C7" s="157">
        <v>0.8084037841330924</v>
      </c>
      <c r="F7" s="38" t="s">
        <v>343</v>
      </c>
    </row>
    <row r="8" spans="2:6" ht="12">
      <c r="B8" s="110" t="s">
        <v>136</v>
      </c>
      <c r="C8" s="157">
        <v>0.9486420775576887</v>
      </c>
      <c r="F8" s="38" t="s">
        <v>330</v>
      </c>
    </row>
    <row r="9" spans="2:17" ht="12" customHeight="1">
      <c r="B9" s="110" t="s">
        <v>147</v>
      </c>
      <c r="C9" s="157">
        <v>1.09308413652489</v>
      </c>
      <c r="F9" s="12" t="s">
        <v>318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7" ht="12">
      <c r="B10" s="110" t="s">
        <v>134</v>
      </c>
      <c r="C10" s="157">
        <v>1.1319472769131949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2:16" ht="12">
      <c r="B11" s="110" t="s">
        <v>137</v>
      </c>
      <c r="C11" s="157">
        <v>1.2197747953986149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3" ht="12">
      <c r="B12" s="110" t="s">
        <v>141</v>
      </c>
      <c r="C12" s="157">
        <v>1.302097718423282</v>
      </c>
    </row>
    <row r="13" spans="2:3" ht="12">
      <c r="B13" s="110" t="s">
        <v>139</v>
      </c>
      <c r="C13" s="157">
        <v>1.3389482355562334</v>
      </c>
    </row>
    <row r="14" spans="2:3" ht="12">
      <c r="B14" s="110" t="s">
        <v>144</v>
      </c>
      <c r="C14" s="157">
        <v>1.386440825103134</v>
      </c>
    </row>
    <row r="15" spans="2:3" ht="12">
      <c r="B15" s="110" t="s">
        <v>138</v>
      </c>
      <c r="C15" s="157">
        <v>1.4794432278291556</v>
      </c>
    </row>
    <row r="16" spans="2:3" ht="12">
      <c r="B16" s="110" t="s">
        <v>131</v>
      </c>
      <c r="C16" s="157">
        <v>1.5432703368731986</v>
      </c>
    </row>
    <row r="17" spans="2:3" ht="12">
      <c r="B17" s="110" t="s">
        <v>125</v>
      </c>
      <c r="C17" s="157">
        <v>1.6128121525985823</v>
      </c>
    </row>
    <row r="18" spans="2:3" ht="12">
      <c r="B18" s="110" t="s">
        <v>133</v>
      </c>
      <c r="C18" s="157">
        <v>1.6337512433866692</v>
      </c>
    </row>
    <row r="19" spans="2:3" ht="12">
      <c r="B19" s="110" t="s">
        <v>130</v>
      </c>
      <c r="C19" s="157">
        <v>1.659291190107497</v>
      </c>
    </row>
    <row r="20" spans="2:3" ht="12">
      <c r="B20" s="110" t="s">
        <v>163</v>
      </c>
      <c r="C20" s="157">
        <v>1.6652149405127394</v>
      </c>
    </row>
    <row r="21" spans="2:3" ht="12">
      <c r="B21" s="110" t="s">
        <v>123</v>
      </c>
      <c r="C21" s="157">
        <v>1.6674935980967855</v>
      </c>
    </row>
    <row r="22" spans="2:3" ht="12">
      <c r="B22" s="110" t="s">
        <v>128</v>
      </c>
      <c r="C22" s="157">
        <v>1.675854166854627</v>
      </c>
    </row>
    <row r="23" spans="2:3" ht="12">
      <c r="B23" s="110" t="s">
        <v>124</v>
      </c>
      <c r="C23" s="157">
        <v>1.7282167347063884</v>
      </c>
    </row>
    <row r="24" spans="2:3" ht="12">
      <c r="B24" s="110" t="s">
        <v>129</v>
      </c>
      <c r="C24" s="157">
        <v>1.7583292651454439</v>
      </c>
    </row>
    <row r="25" spans="2:3" ht="12">
      <c r="B25" s="110" t="s">
        <v>146</v>
      </c>
      <c r="C25" s="157">
        <v>1.8030410004471362</v>
      </c>
    </row>
    <row r="26" spans="2:3" ht="12">
      <c r="B26" s="110" t="s">
        <v>126</v>
      </c>
      <c r="C26" s="157">
        <v>1.8549994049703384</v>
      </c>
    </row>
    <row r="27" spans="2:3" ht="12">
      <c r="B27" s="110" t="s">
        <v>140</v>
      </c>
      <c r="C27" s="157">
        <v>1.9701763224181361</v>
      </c>
    </row>
    <row r="28" spans="2:3" ht="12">
      <c r="B28" s="110" t="s">
        <v>135</v>
      </c>
      <c r="C28" s="157">
        <v>2.028341296440764</v>
      </c>
    </row>
    <row r="29" spans="2:3" ht="12">
      <c r="B29" s="110" t="s">
        <v>142</v>
      </c>
      <c r="C29" s="157">
        <v>2.2706772582065105</v>
      </c>
    </row>
    <row r="30" spans="2:3" ht="12">
      <c r="B30" s="110" t="s">
        <v>444</v>
      </c>
      <c r="C30" s="157">
        <v>2.5093777876958256</v>
      </c>
    </row>
    <row r="31" spans="2:3" ht="12">
      <c r="B31" s="110" t="s">
        <v>148</v>
      </c>
      <c r="C31" s="157">
        <v>4.384153870591112</v>
      </c>
    </row>
    <row r="32" spans="2:3" ht="12">
      <c r="B32" s="110" t="s">
        <v>149</v>
      </c>
      <c r="C32" s="157">
        <v>4.451169371330134</v>
      </c>
    </row>
    <row r="33" spans="2:3" ht="12">
      <c r="B33" s="20"/>
      <c r="C33" s="53"/>
    </row>
    <row r="34" spans="2:3" ht="12">
      <c r="B34" s="110" t="s">
        <v>150</v>
      </c>
      <c r="C34" s="157">
        <v>2.3888696067159807</v>
      </c>
    </row>
    <row r="35" spans="2:3" ht="12">
      <c r="B35" s="110" t="s">
        <v>152</v>
      </c>
      <c r="C35" s="157">
        <v>7.401630272385362</v>
      </c>
    </row>
    <row r="36" spans="2:3" ht="12">
      <c r="B36" s="9"/>
      <c r="C36" s="54"/>
    </row>
    <row r="37" spans="2:3" ht="15" customHeight="1">
      <c r="B37" s="35" t="s">
        <v>340</v>
      </c>
      <c r="C37" s="157">
        <v>0.7027049713392632</v>
      </c>
    </row>
    <row r="38" spans="2:3" ht="15" customHeight="1">
      <c r="B38" s="110" t="s">
        <v>399</v>
      </c>
      <c r="C38" s="157">
        <v>0.7355079262579316</v>
      </c>
    </row>
    <row r="39" spans="2:16" ht="12" customHeight="1">
      <c r="B39" s="110" t="s">
        <v>155</v>
      </c>
      <c r="C39" s="157">
        <v>1.2385055734782795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2:16" ht="12">
      <c r="B40" s="28" t="s">
        <v>328</v>
      </c>
      <c r="C40" s="157">
        <v>1.3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2:3" ht="12">
      <c r="B41" s="110" t="s">
        <v>154</v>
      </c>
      <c r="C41" s="157">
        <v>1.6032444770128498</v>
      </c>
    </row>
    <row r="42" spans="2:3" ht="12">
      <c r="B42" s="110" t="s">
        <v>156</v>
      </c>
      <c r="C42" s="157">
        <v>2.0194339062222815</v>
      </c>
    </row>
    <row r="43" spans="2:3" ht="12">
      <c r="B43" s="110" t="s">
        <v>153</v>
      </c>
      <c r="C43" s="157">
        <v>2.1529177319292008</v>
      </c>
    </row>
    <row r="44" spans="2:3" ht="12">
      <c r="B44" s="20"/>
      <c r="C44" s="53"/>
    </row>
    <row r="45" spans="2:3" ht="12">
      <c r="B45" s="8" t="s">
        <v>161</v>
      </c>
      <c r="C45" s="157">
        <v>0.7083138777221205</v>
      </c>
    </row>
    <row r="46" spans="2:3" ht="12">
      <c r="B46" s="36" t="s">
        <v>331</v>
      </c>
      <c r="C46" s="157">
        <v>1.859100782677654</v>
      </c>
    </row>
    <row r="47" ht="12"/>
    <row r="48" spans="17:18" ht="12">
      <c r="Q48" s="2" t="s">
        <v>159</v>
      </c>
      <c r="R48" s="2">
        <v>0.4615426994457552</v>
      </c>
    </row>
    <row r="49" spans="17:18" ht="12">
      <c r="Q49" s="2" t="s">
        <v>161</v>
      </c>
      <c r="R49" s="2">
        <v>0.6660172730131891</v>
      </c>
    </row>
    <row r="50" spans="17:18" ht="12">
      <c r="Q50" s="2" t="s">
        <v>160</v>
      </c>
      <c r="R50" s="2">
        <v>0.8514863502334593</v>
      </c>
    </row>
    <row r="51" ht="12"/>
    <row r="52" ht="12"/>
    <row r="55" spans="2:3" ht="15">
      <c r="B55" s="81" t="s">
        <v>425</v>
      </c>
      <c r="C55" s="80"/>
    </row>
    <row r="56" spans="2:12" ht="15">
      <c r="B56" s="81" t="s">
        <v>373</v>
      </c>
      <c r="C56" s="158" t="s">
        <v>427</v>
      </c>
      <c r="D56" s="80"/>
      <c r="I56" s="81" t="s">
        <v>426</v>
      </c>
      <c r="J56" s="80"/>
      <c r="K56" s="80"/>
      <c r="L56" s="80"/>
    </row>
    <row r="57" spans="2:12" ht="15">
      <c r="B57" s="81" t="s">
        <v>375</v>
      </c>
      <c r="C57" s="81" t="s">
        <v>420</v>
      </c>
      <c r="D57" s="163"/>
      <c r="I57" s="81" t="s">
        <v>373</v>
      </c>
      <c r="J57" s="158" t="s">
        <v>428</v>
      </c>
      <c r="K57" s="80"/>
      <c r="L57" s="80"/>
    </row>
    <row r="58" spans="2:12" ht="15">
      <c r="B58" s="80"/>
      <c r="C58" s="80"/>
      <c r="D58" s="80"/>
      <c r="I58" s="81" t="s">
        <v>375</v>
      </c>
      <c r="J58" s="81" t="s">
        <v>429</v>
      </c>
      <c r="K58" s="80"/>
      <c r="L58" s="80"/>
    </row>
    <row r="59" spans="2:12" ht="15">
      <c r="B59" s="79" t="s">
        <v>377</v>
      </c>
      <c r="C59" s="80"/>
      <c r="D59" s="80"/>
      <c r="I59" s="80"/>
      <c r="J59" s="80"/>
      <c r="K59" s="80"/>
      <c r="L59" s="80"/>
    </row>
    <row r="60" spans="2:12" ht="15">
      <c r="B60" s="79" t="s">
        <v>379</v>
      </c>
      <c r="C60" s="80"/>
      <c r="D60" s="81" t="s">
        <v>378</v>
      </c>
      <c r="E60" s="2" t="s">
        <v>1</v>
      </c>
      <c r="F60" s="2" t="s">
        <v>326</v>
      </c>
      <c r="I60" s="79" t="s">
        <v>377</v>
      </c>
      <c r="J60" s="80"/>
      <c r="K60" s="81" t="s">
        <v>378</v>
      </c>
      <c r="L60" s="80"/>
    </row>
    <row r="61" spans="2:12" ht="15">
      <c r="B61" s="79" t="s">
        <v>403</v>
      </c>
      <c r="C61" s="80"/>
      <c r="D61" s="81" t="s">
        <v>308</v>
      </c>
      <c r="I61" s="79" t="s">
        <v>380</v>
      </c>
      <c r="J61" s="80"/>
      <c r="K61" s="81" t="s">
        <v>315</v>
      </c>
      <c r="L61" s="80"/>
    </row>
    <row r="62" spans="2:12" ht="15">
      <c r="B62" s="79" t="s">
        <v>380</v>
      </c>
      <c r="C62" s="80"/>
      <c r="D62" s="81" t="s">
        <v>77</v>
      </c>
      <c r="I62" s="79" t="s">
        <v>430</v>
      </c>
      <c r="J62" s="80"/>
      <c r="K62" s="81" t="s">
        <v>11</v>
      </c>
      <c r="L62" s="80"/>
    </row>
    <row r="63" spans="2:12" ht="15">
      <c r="B63" s="80"/>
      <c r="C63" s="80"/>
      <c r="D63" s="81" t="s">
        <v>7</v>
      </c>
      <c r="I63" s="79" t="s">
        <v>431</v>
      </c>
      <c r="J63" s="80"/>
      <c r="K63" s="81" t="s">
        <v>11</v>
      </c>
      <c r="L63" s="80"/>
    </row>
    <row r="64" spans="2:12" ht="15">
      <c r="B64" s="102" t="s">
        <v>335</v>
      </c>
      <c r="C64" s="94" t="s">
        <v>353</v>
      </c>
      <c r="D64" s="80"/>
      <c r="I64" s="80"/>
      <c r="J64" s="80"/>
      <c r="K64" s="80"/>
      <c r="L64" s="80"/>
    </row>
    <row r="65" spans="2:15" ht="15">
      <c r="B65" s="87" t="s">
        <v>327</v>
      </c>
      <c r="C65" s="97">
        <v>747497.553</v>
      </c>
      <c r="D65" s="94" t="s">
        <v>390</v>
      </c>
      <c r="I65" s="102" t="s">
        <v>335</v>
      </c>
      <c r="J65" s="325" t="s">
        <v>353</v>
      </c>
      <c r="K65" s="325" t="s">
        <v>390</v>
      </c>
      <c r="L65" s="80"/>
      <c r="M65" s="58" t="s">
        <v>335</v>
      </c>
      <c r="N65" s="58" t="s">
        <v>353</v>
      </c>
      <c r="O65" s="2" t="s">
        <v>390</v>
      </c>
    </row>
    <row r="66" spans="2:16" ht="15">
      <c r="B66" s="87" t="s">
        <v>123</v>
      </c>
      <c r="C66" s="85">
        <v>19267.5</v>
      </c>
      <c r="D66" s="159" t="s">
        <v>390</v>
      </c>
      <c r="I66" s="87" t="s">
        <v>327</v>
      </c>
      <c r="J66" s="159">
        <v>447207489</v>
      </c>
      <c r="K66" s="159" t="s">
        <v>432</v>
      </c>
      <c r="L66" s="80"/>
      <c r="M66" s="167" t="s">
        <v>327</v>
      </c>
      <c r="N66" s="167">
        <v>1.7</v>
      </c>
      <c r="P66" s="2">
        <v>1.671478164803273</v>
      </c>
    </row>
    <row r="67" spans="2:16" ht="15">
      <c r="B67" s="87" t="s">
        <v>124</v>
      </c>
      <c r="C67" s="97">
        <v>11953.294</v>
      </c>
      <c r="D67" s="160" t="s">
        <v>390</v>
      </c>
      <c r="I67" s="87" t="s">
        <v>123</v>
      </c>
      <c r="J67" s="160">
        <v>11554767</v>
      </c>
      <c r="K67" s="160" t="s">
        <v>390</v>
      </c>
      <c r="L67" s="80"/>
      <c r="M67" s="8" t="s">
        <v>123</v>
      </c>
      <c r="N67" s="16">
        <v>1.6674935980967855</v>
      </c>
      <c r="P67" s="2">
        <v>1.6674935980967855</v>
      </c>
    </row>
    <row r="68" spans="2:16" ht="15">
      <c r="B68" s="87" t="s">
        <v>125</v>
      </c>
      <c r="C68" s="85">
        <v>17259.956</v>
      </c>
      <c r="D68" s="159" t="s">
        <v>390</v>
      </c>
      <c r="I68" s="87" t="s">
        <v>124</v>
      </c>
      <c r="J68" s="159">
        <v>6916548</v>
      </c>
      <c r="K68" s="159" t="s">
        <v>390</v>
      </c>
      <c r="L68" s="80"/>
      <c r="M68" s="8" t="s">
        <v>124</v>
      </c>
      <c r="N68" s="16">
        <v>1.7282167347063884</v>
      </c>
      <c r="O68" s="49"/>
      <c r="P68" s="2">
        <v>1.7282167347063884</v>
      </c>
    </row>
    <row r="69" spans="2:16" ht="15">
      <c r="B69" s="87" t="s">
        <v>126</v>
      </c>
      <c r="C69" s="97">
        <v>10833.28</v>
      </c>
      <c r="D69" s="160" t="s">
        <v>390</v>
      </c>
      <c r="I69" s="87" t="s">
        <v>125</v>
      </c>
      <c r="J69" s="160">
        <v>10701777</v>
      </c>
      <c r="K69" s="160" t="s">
        <v>390</v>
      </c>
      <c r="L69" s="80"/>
      <c r="M69" s="8" t="s">
        <v>125</v>
      </c>
      <c r="N69" s="16">
        <v>1.6128121525985823</v>
      </c>
      <c r="O69" s="49"/>
      <c r="P69" s="2">
        <v>1.6128121525985823</v>
      </c>
    </row>
    <row r="70" spans="2:16" ht="15">
      <c r="B70" s="87" t="s">
        <v>163</v>
      </c>
      <c r="C70" s="85">
        <v>138471</v>
      </c>
      <c r="D70" s="159" t="s">
        <v>390</v>
      </c>
      <c r="I70" s="87" t="s">
        <v>126</v>
      </c>
      <c r="J70" s="159">
        <v>5840045</v>
      </c>
      <c r="K70" s="159" t="s">
        <v>390</v>
      </c>
      <c r="L70" s="80"/>
      <c r="M70" s="8" t="s">
        <v>126</v>
      </c>
      <c r="N70" s="16">
        <v>1.8549994049703384</v>
      </c>
      <c r="O70" s="49"/>
      <c r="P70" s="2">
        <v>1.8549994049703384</v>
      </c>
    </row>
    <row r="71" spans="2:16" ht="15">
      <c r="B71" s="87" t="s">
        <v>128</v>
      </c>
      <c r="C71" s="97">
        <v>2229</v>
      </c>
      <c r="D71" s="160" t="s">
        <v>390</v>
      </c>
      <c r="I71" s="87" t="s">
        <v>163</v>
      </c>
      <c r="J71" s="160">
        <v>83155031</v>
      </c>
      <c r="K71" s="160" t="s">
        <v>390</v>
      </c>
      <c r="L71" s="80"/>
      <c r="M71" s="8" t="s">
        <v>163</v>
      </c>
      <c r="N71" s="16">
        <v>1.6652149405127394</v>
      </c>
      <c r="O71" s="49"/>
      <c r="P71" s="2">
        <v>1.6652149405127394</v>
      </c>
    </row>
    <row r="72" spans="2:16" ht="15">
      <c r="B72" s="87" t="s">
        <v>129</v>
      </c>
      <c r="C72" s="85">
        <v>8802.766</v>
      </c>
      <c r="D72" s="159" t="s">
        <v>390</v>
      </c>
      <c r="I72" s="87" t="s">
        <v>128</v>
      </c>
      <c r="J72" s="159">
        <v>1330068</v>
      </c>
      <c r="K72" s="159" t="s">
        <v>390</v>
      </c>
      <c r="L72" s="80"/>
      <c r="M72" s="8" t="s">
        <v>128</v>
      </c>
      <c r="N72" s="16">
        <v>1.675854166854627</v>
      </c>
      <c r="O72" s="49"/>
      <c r="P72" s="2">
        <v>1.675854166854627</v>
      </c>
    </row>
    <row r="73" spans="2:16" ht="15">
      <c r="B73" s="87" t="s">
        <v>130</v>
      </c>
      <c r="C73" s="97">
        <v>17718.96</v>
      </c>
      <c r="D73" s="160" t="s">
        <v>390</v>
      </c>
      <c r="I73" s="87" t="s">
        <v>129</v>
      </c>
      <c r="J73" s="160">
        <v>5006324</v>
      </c>
      <c r="K73" s="160" t="s">
        <v>390</v>
      </c>
      <c r="L73" s="80"/>
      <c r="M73" s="8" t="s">
        <v>129</v>
      </c>
      <c r="N73" s="16">
        <v>1.7583292651454439</v>
      </c>
      <c r="O73" s="49"/>
      <c r="P73" s="2">
        <v>1.7583292651454439</v>
      </c>
    </row>
    <row r="74" spans="2:16" ht="15">
      <c r="B74" s="87" t="s">
        <v>131</v>
      </c>
      <c r="C74" s="85">
        <v>73149</v>
      </c>
      <c r="D74" s="159" t="s">
        <v>390</v>
      </c>
      <c r="I74" s="87" t="s">
        <v>130</v>
      </c>
      <c r="J74" s="159">
        <v>10678632</v>
      </c>
      <c r="K74" s="159" t="s">
        <v>390</v>
      </c>
      <c r="L74" s="80"/>
      <c r="M74" s="8" t="s">
        <v>130</v>
      </c>
      <c r="N74" s="16">
        <v>1.659291190107497</v>
      </c>
      <c r="O74" s="49"/>
      <c r="P74" s="2">
        <v>1.659291190107497</v>
      </c>
    </row>
    <row r="75" spans="2:16" ht="15">
      <c r="B75" s="87" t="s">
        <v>132</v>
      </c>
      <c r="C75" s="97">
        <v>169776.175</v>
      </c>
      <c r="D75" s="160" t="s">
        <v>390</v>
      </c>
      <c r="I75" s="87" t="s">
        <v>131</v>
      </c>
      <c r="J75" s="160">
        <v>47398695</v>
      </c>
      <c r="K75" s="160" t="s">
        <v>390</v>
      </c>
      <c r="L75" s="80"/>
      <c r="M75" s="8" t="s">
        <v>131</v>
      </c>
      <c r="N75" s="16">
        <v>1.5432703368731986</v>
      </c>
      <c r="O75" s="49"/>
      <c r="P75" s="2">
        <v>1.5432703368731986</v>
      </c>
    </row>
    <row r="76" spans="2:16" ht="15">
      <c r="B76" s="87" t="s">
        <v>133</v>
      </c>
      <c r="C76" s="85">
        <v>6594.4</v>
      </c>
      <c r="D76" s="159" t="s">
        <v>390</v>
      </c>
      <c r="I76" s="87" t="s">
        <v>132</v>
      </c>
      <c r="J76" s="159">
        <v>67656682</v>
      </c>
      <c r="K76" s="159" t="s">
        <v>404</v>
      </c>
      <c r="L76" s="80"/>
      <c r="M76" s="8" t="s">
        <v>132</v>
      </c>
      <c r="N76" s="16">
        <v>2.5093777876958256</v>
      </c>
      <c r="O76" s="49"/>
      <c r="P76" s="2">
        <v>2.5093777876958256</v>
      </c>
    </row>
    <row r="77" spans="2:16" ht="15">
      <c r="B77" s="87" t="s">
        <v>134</v>
      </c>
      <c r="C77" s="97">
        <v>67052.27</v>
      </c>
      <c r="D77" s="160" t="s">
        <v>390</v>
      </c>
      <c r="I77" s="87" t="s">
        <v>133</v>
      </c>
      <c r="J77" s="160">
        <v>4036355</v>
      </c>
      <c r="K77" s="160" t="s">
        <v>390</v>
      </c>
      <c r="L77" s="80"/>
      <c r="M77" s="8" t="s">
        <v>133</v>
      </c>
      <c r="N77" s="16">
        <v>1.6337512433866692</v>
      </c>
      <c r="O77" s="49"/>
      <c r="P77" s="2">
        <v>1.6337512433866692</v>
      </c>
    </row>
    <row r="78" spans="2:16" ht="15">
      <c r="B78" s="87" t="s">
        <v>135</v>
      </c>
      <c r="C78" s="85">
        <v>1817.408</v>
      </c>
      <c r="D78" s="159" t="s">
        <v>390</v>
      </c>
      <c r="I78" s="87" t="s">
        <v>134</v>
      </c>
      <c r="J78" s="159">
        <v>59236213</v>
      </c>
      <c r="K78" s="159" t="s">
        <v>390</v>
      </c>
      <c r="L78" s="80"/>
      <c r="M78" s="8" t="s">
        <v>134</v>
      </c>
      <c r="N78" s="16">
        <v>1.1319472769131949</v>
      </c>
      <c r="O78" s="49"/>
      <c r="P78" s="2">
        <v>1.1319472769131949</v>
      </c>
    </row>
    <row r="79" spans="2:16" ht="15">
      <c r="B79" s="87" t="s">
        <v>136</v>
      </c>
      <c r="C79" s="97">
        <v>1795.991</v>
      </c>
      <c r="D79" s="160" t="s">
        <v>390</v>
      </c>
      <c r="I79" s="87" t="s">
        <v>135</v>
      </c>
      <c r="J79" s="160">
        <v>896007</v>
      </c>
      <c r="K79" s="160" t="s">
        <v>390</v>
      </c>
      <c r="L79" s="80"/>
      <c r="M79" s="8" t="s">
        <v>135</v>
      </c>
      <c r="N79" s="16">
        <v>2.028341296440764</v>
      </c>
      <c r="O79" s="49"/>
      <c r="P79" s="2">
        <v>2.028341296440764</v>
      </c>
    </row>
    <row r="80" spans="2:16" ht="15">
      <c r="B80" s="87" t="s">
        <v>137</v>
      </c>
      <c r="C80" s="85">
        <v>3410.1</v>
      </c>
      <c r="D80" s="159" t="s">
        <v>390</v>
      </c>
      <c r="I80" s="87" t="s">
        <v>136</v>
      </c>
      <c r="J80" s="159">
        <v>1893223</v>
      </c>
      <c r="K80" s="159" t="s">
        <v>390</v>
      </c>
      <c r="L80" s="80"/>
      <c r="M80" s="8" t="s">
        <v>136</v>
      </c>
      <c r="N80" s="16">
        <v>0.9486420775576887</v>
      </c>
      <c r="O80" s="49"/>
      <c r="P80" s="2">
        <v>0.9486420775576887</v>
      </c>
    </row>
    <row r="81" spans="2:16" ht="15">
      <c r="B81" s="87" t="s">
        <v>138</v>
      </c>
      <c r="C81" s="97">
        <v>939.047</v>
      </c>
      <c r="D81" s="160" t="s">
        <v>390</v>
      </c>
      <c r="I81" s="87" t="s">
        <v>137</v>
      </c>
      <c r="J81" s="160">
        <v>2795680</v>
      </c>
      <c r="K81" s="160" t="s">
        <v>390</v>
      </c>
      <c r="L81" s="80"/>
      <c r="M81" s="8" t="s">
        <v>137</v>
      </c>
      <c r="N81" s="16">
        <v>1.2197747953986149</v>
      </c>
      <c r="O81" s="49"/>
      <c r="P81" s="2">
        <v>1.2197747953986149</v>
      </c>
    </row>
    <row r="82" spans="2:16" ht="15">
      <c r="B82" s="87" t="s">
        <v>139</v>
      </c>
      <c r="C82" s="85">
        <v>13029</v>
      </c>
      <c r="D82" s="159" t="s">
        <v>390</v>
      </c>
      <c r="I82" s="87" t="s">
        <v>138</v>
      </c>
      <c r="J82" s="159">
        <v>634730</v>
      </c>
      <c r="K82" s="159" t="s">
        <v>390</v>
      </c>
      <c r="L82" s="80"/>
      <c r="M82" s="8" t="s">
        <v>138</v>
      </c>
      <c r="N82" s="16">
        <v>1.4794432278291556</v>
      </c>
      <c r="O82" s="49"/>
      <c r="P82" s="2">
        <v>1.4794432278291556</v>
      </c>
    </row>
    <row r="83" spans="2:16" ht="15">
      <c r="B83" s="87" t="s">
        <v>140</v>
      </c>
      <c r="C83" s="97">
        <v>1016.808</v>
      </c>
      <c r="D83" s="160" t="s">
        <v>390</v>
      </c>
      <c r="I83" s="87" t="s">
        <v>139</v>
      </c>
      <c r="J83" s="160">
        <v>9730772</v>
      </c>
      <c r="K83" s="160" t="s">
        <v>390</v>
      </c>
      <c r="L83" s="80"/>
      <c r="M83" s="8" t="s">
        <v>139</v>
      </c>
      <c r="N83" s="16">
        <v>1.3389482355562334</v>
      </c>
      <c r="O83" s="49"/>
      <c r="P83" s="2">
        <v>1.3389482355562334</v>
      </c>
    </row>
    <row r="84" spans="2:16" ht="15">
      <c r="B84" s="87" t="s">
        <v>141</v>
      </c>
      <c r="C84" s="85">
        <v>22754.698</v>
      </c>
      <c r="D84" s="159" t="s">
        <v>390</v>
      </c>
      <c r="I84" s="87" t="s">
        <v>140</v>
      </c>
      <c r="J84" s="159">
        <v>516100</v>
      </c>
      <c r="K84" s="159" t="s">
        <v>390</v>
      </c>
      <c r="L84" s="80"/>
      <c r="M84" s="8" t="s">
        <v>140</v>
      </c>
      <c r="N84" s="16">
        <v>1.9701763224181361</v>
      </c>
      <c r="O84" s="49"/>
      <c r="P84" s="2">
        <v>1.9701763224181361</v>
      </c>
    </row>
    <row r="85" spans="2:16" ht="15">
      <c r="B85" s="87" t="s">
        <v>142</v>
      </c>
      <c r="C85" s="97">
        <v>20283.197</v>
      </c>
      <c r="D85" s="160" t="s">
        <v>390</v>
      </c>
      <c r="I85" s="87" t="s">
        <v>141</v>
      </c>
      <c r="J85" s="160">
        <v>17475415</v>
      </c>
      <c r="K85" s="160" t="s">
        <v>390</v>
      </c>
      <c r="L85" s="80"/>
      <c r="M85" s="8" t="s">
        <v>141</v>
      </c>
      <c r="N85" s="16">
        <v>1.302097718423282</v>
      </c>
      <c r="O85" s="49"/>
      <c r="P85" s="2">
        <v>1.302097718423282</v>
      </c>
    </row>
    <row r="86" spans="2:16" ht="15">
      <c r="B86" s="87" t="s">
        <v>143</v>
      </c>
      <c r="C86" s="85">
        <v>30590</v>
      </c>
      <c r="D86" s="159" t="s">
        <v>390</v>
      </c>
      <c r="I86" s="87" t="s">
        <v>142</v>
      </c>
      <c r="J86" s="159">
        <v>8932664</v>
      </c>
      <c r="K86" s="159" t="s">
        <v>390</v>
      </c>
      <c r="L86" s="80"/>
      <c r="M86" s="8" t="s">
        <v>142</v>
      </c>
      <c r="N86" s="16">
        <v>2.2706772582065105</v>
      </c>
      <c r="O86" s="49"/>
      <c r="P86" s="2">
        <v>2.2706772582065105</v>
      </c>
    </row>
    <row r="87" spans="2:16" ht="15">
      <c r="B87" s="87" t="s">
        <v>144</v>
      </c>
      <c r="C87" s="97">
        <v>14277.917</v>
      </c>
      <c r="D87" s="160" t="s">
        <v>390</v>
      </c>
      <c r="I87" s="87" t="s">
        <v>143</v>
      </c>
      <c r="J87" s="160">
        <v>37840001</v>
      </c>
      <c r="K87" s="160" t="s">
        <v>432</v>
      </c>
      <c r="L87" s="80"/>
      <c r="M87" s="8" t="s">
        <v>143</v>
      </c>
      <c r="N87" s="16">
        <v>0.8084037841330924</v>
      </c>
      <c r="O87" s="49"/>
      <c r="P87" s="2">
        <v>0.8084037841330924</v>
      </c>
    </row>
    <row r="88" spans="2:16" ht="15">
      <c r="B88" s="87" t="s">
        <v>145</v>
      </c>
      <c r="C88" s="85">
        <v>14244.214</v>
      </c>
      <c r="D88" s="159" t="s">
        <v>390</v>
      </c>
      <c r="I88" s="87" t="s">
        <v>144</v>
      </c>
      <c r="J88" s="159">
        <v>10298252</v>
      </c>
      <c r="K88" s="159" t="s">
        <v>390</v>
      </c>
      <c r="L88" s="80"/>
      <c r="M88" s="8" t="s">
        <v>144</v>
      </c>
      <c r="N88" s="16">
        <v>1.386440825103134</v>
      </c>
      <c r="O88" s="49"/>
      <c r="P88" s="2">
        <v>1.386440825103134</v>
      </c>
    </row>
    <row r="89" spans="2:16" ht="15">
      <c r="B89" s="87" t="s">
        <v>146</v>
      </c>
      <c r="C89" s="97">
        <v>3802.572</v>
      </c>
      <c r="D89" s="160" t="s">
        <v>390</v>
      </c>
      <c r="I89" s="87" t="s">
        <v>145</v>
      </c>
      <c r="J89" s="160">
        <v>19201662</v>
      </c>
      <c r="K89" s="160" t="s">
        <v>390</v>
      </c>
      <c r="L89" s="80"/>
      <c r="M89" s="8" t="s">
        <v>145</v>
      </c>
      <c r="N89" s="16">
        <v>0.7418219318723556</v>
      </c>
      <c r="O89" s="49"/>
      <c r="P89" s="2">
        <v>0.7418219318723556</v>
      </c>
    </row>
    <row r="90" spans="2:16" ht="15">
      <c r="B90" s="87" t="s">
        <v>147</v>
      </c>
      <c r="C90" s="85">
        <v>5968</v>
      </c>
      <c r="D90" s="159" t="s">
        <v>390</v>
      </c>
      <c r="I90" s="87" t="s">
        <v>146</v>
      </c>
      <c r="J90" s="159">
        <v>2108977</v>
      </c>
      <c r="K90" s="159" t="s">
        <v>390</v>
      </c>
      <c r="L90" s="80"/>
      <c r="M90" s="8" t="s">
        <v>146</v>
      </c>
      <c r="N90" s="16">
        <v>1.8030410004471362</v>
      </c>
      <c r="O90" s="49"/>
      <c r="P90" s="2">
        <v>1.8030410004471362</v>
      </c>
    </row>
    <row r="91" spans="2:16" ht="15">
      <c r="B91" s="87" t="s">
        <v>148</v>
      </c>
      <c r="C91" s="97">
        <v>24261</v>
      </c>
      <c r="D91" s="160" t="s">
        <v>390</v>
      </c>
      <c r="I91" s="87" t="s">
        <v>147</v>
      </c>
      <c r="J91" s="160">
        <v>5459781</v>
      </c>
      <c r="K91" s="160" t="s">
        <v>390</v>
      </c>
      <c r="L91" s="80"/>
      <c r="M91" s="8" t="s">
        <v>147</v>
      </c>
      <c r="N91" s="16">
        <v>1.09308413652489</v>
      </c>
      <c r="O91" s="49"/>
      <c r="P91" s="2">
        <v>1.09308413652489</v>
      </c>
    </row>
    <row r="92" spans="2:16" ht="15">
      <c r="B92" s="87" t="s">
        <v>149</v>
      </c>
      <c r="C92" s="85">
        <v>46200</v>
      </c>
      <c r="D92" s="159" t="s">
        <v>390</v>
      </c>
      <c r="I92" s="87" t="s">
        <v>148</v>
      </c>
      <c r="J92" s="159">
        <v>5533793</v>
      </c>
      <c r="K92" s="159" t="s">
        <v>390</v>
      </c>
      <c r="L92" s="80"/>
      <c r="M92" s="8" t="s">
        <v>148</v>
      </c>
      <c r="N92" s="16">
        <v>4.384153870591112</v>
      </c>
      <c r="O92" s="49"/>
      <c r="P92" s="2">
        <v>4.384153870591112</v>
      </c>
    </row>
    <row r="93" spans="2:16" ht="15">
      <c r="B93" s="87" t="s">
        <v>150</v>
      </c>
      <c r="C93" s="97">
        <v>880.996</v>
      </c>
      <c r="D93" s="160" t="s">
        <v>390</v>
      </c>
      <c r="I93" s="87" t="s">
        <v>149</v>
      </c>
      <c r="J93" s="160">
        <v>10379295</v>
      </c>
      <c r="K93" s="160" t="s">
        <v>390</v>
      </c>
      <c r="L93" s="80"/>
      <c r="M93" s="8" t="s">
        <v>149</v>
      </c>
      <c r="N93" s="16">
        <v>4.451169371330134</v>
      </c>
      <c r="O93" s="49"/>
      <c r="P93" s="2">
        <v>4.451169371330134</v>
      </c>
    </row>
    <row r="94" spans="2:16" ht="15">
      <c r="B94" s="87" t="s">
        <v>152</v>
      </c>
      <c r="C94" s="97">
        <v>39904.92</v>
      </c>
      <c r="D94" s="159" t="s">
        <v>390</v>
      </c>
      <c r="I94" s="87" t="s">
        <v>150</v>
      </c>
      <c r="J94" s="159">
        <v>368792</v>
      </c>
      <c r="K94" s="159" t="s">
        <v>390</v>
      </c>
      <c r="L94" s="80"/>
      <c r="M94" s="8" t="s">
        <v>150</v>
      </c>
      <c r="N94" s="16">
        <v>2.3888696067159807</v>
      </c>
      <c r="O94" s="49"/>
      <c r="P94" s="2">
        <v>2.3888696067159807</v>
      </c>
    </row>
    <row r="95" spans="2:16" ht="15">
      <c r="B95" s="87" t="s">
        <v>157</v>
      </c>
      <c r="C95" s="97">
        <v>4912</v>
      </c>
      <c r="D95" s="160" t="s">
        <v>390</v>
      </c>
      <c r="I95" s="87" t="s">
        <v>152</v>
      </c>
      <c r="J95" s="160">
        <v>5391369</v>
      </c>
      <c r="K95" s="160" t="s">
        <v>390</v>
      </c>
      <c r="L95" s="80"/>
      <c r="M95" s="9" t="s">
        <v>152</v>
      </c>
      <c r="N95" s="17">
        <v>7.401630272385362</v>
      </c>
      <c r="O95" s="49"/>
      <c r="P95" s="2">
        <v>7.401630272385362</v>
      </c>
    </row>
    <row r="96" spans="2:16" ht="15">
      <c r="B96" s="87" t="s">
        <v>153</v>
      </c>
      <c r="C96" s="85">
        <v>1336.4</v>
      </c>
      <c r="D96" s="159" t="s">
        <v>390</v>
      </c>
      <c r="I96" s="87" t="s">
        <v>157</v>
      </c>
      <c r="J96" s="164">
        <v>3839265</v>
      </c>
      <c r="K96" s="159"/>
      <c r="L96" s="165">
        <v>2012</v>
      </c>
      <c r="M96" s="10" t="s">
        <v>157</v>
      </c>
      <c r="N96" s="18">
        <v>1.3</v>
      </c>
      <c r="O96" s="49"/>
      <c r="P96" s="2">
        <v>1.279411554034431</v>
      </c>
    </row>
    <row r="97" spans="2:16" ht="15">
      <c r="B97" s="87" t="s">
        <v>159</v>
      </c>
      <c r="C97" s="97">
        <v>1825</v>
      </c>
      <c r="D97" s="160" t="s">
        <v>390</v>
      </c>
      <c r="I97" s="87" t="s">
        <v>153</v>
      </c>
      <c r="J97" s="159">
        <v>620739</v>
      </c>
      <c r="K97" s="160" t="s">
        <v>390</v>
      </c>
      <c r="L97" s="80"/>
      <c r="M97" s="20" t="s">
        <v>153</v>
      </c>
      <c r="N97" s="27">
        <v>2.1529177319292008</v>
      </c>
      <c r="O97" s="49"/>
      <c r="P97" s="2">
        <v>2.1529177319292008</v>
      </c>
    </row>
    <row r="98" spans="2:16" ht="15">
      <c r="B98" s="87" t="s">
        <v>154</v>
      </c>
      <c r="C98" s="85">
        <v>3316.805</v>
      </c>
      <c r="D98" s="159" t="s">
        <v>390</v>
      </c>
      <c r="I98" s="87" t="s">
        <v>159</v>
      </c>
      <c r="J98" s="160">
        <v>2597107</v>
      </c>
      <c r="K98" s="160" t="s">
        <v>404</v>
      </c>
      <c r="L98" s="80"/>
      <c r="M98" s="10" t="s">
        <v>159</v>
      </c>
      <c r="N98" s="18">
        <v>0.7027049713392632</v>
      </c>
      <c r="O98" s="49"/>
      <c r="P98" s="2">
        <v>0.7027049713392632</v>
      </c>
    </row>
    <row r="99" spans="2:16" ht="15">
      <c r="B99" s="87" t="s">
        <v>155</v>
      </c>
      <c r="C99" s="97">
        <v>3504.65</v>
      </c>
      <c r="D99" s="160" t="s">
        <v>390</v>
      </c>
      <c r="I99" s="87" t="s">
        <v>154</v>
      </c>
      <c r="J99" s="159">
        <v>2068808</v>
      </c>
      <c r="K99" s="80"/>
      <c r="L99" s="80"/>
      <c r="M99" s="15" t="s">
        <v>154</v>
      </c>
      <c r="N99" s="19">
        <v>1.6032444770128498</v>
      </c>
      <c r="O99" s="49"/>
      <c r="P99" s="2">
        <v>1.6032444770128498</v>
      </c>
    </row>
    <row r="100" spans="2:16" ht="15">
      <c r="B100" s="87" t="s">
        <v>156</v>
      </c>
      <c r="C100" s="85">
        <v>13876.635</v>
      </c>
      <c r="D100" s="159" t="s">
        <v>390</v>
      </c>
      <c r="I100" s="87" t="s">
        <v>155</v>
      </c>
      <c r="J100" s="160">
        <v>2829741</v>
      </c>
      <c r="K100" s="159" t="s">
        <v>390</v>
      </c>
      <c r="L100" s="80"/>
      <c r="M100" s="8" t="s">
        <v>155</v>
      </c>
      <c r="N100" s="16">
        <v>1.2385055734782795</v>
      </c>
      <c r="O100" s="49"/>
      <c r="P100" s="2">
        <v>1.2385055734782795</v>
      </c>
    </row>
    <row r="101" spans="2:16" ht="15">
      <c r="B101" s="87" t="s">
        <v>399</v>
      </c>
      <c r="C101" s="97">
        <v>61499.026</v>
      </c>
      <c r="D101" s="160" t="s">
        <v>390</v>
      </c>
      <c r="I101" s="87" t="s">
        <v>156</v>
      </c>
      <c r="J101" s="159">
        <v>6871547</v>
      </c>
      <c r="K101" s="160" t="s">
        <v>390</v>
      </c>
      <c r="L101" s="80"/>
      <c r="M101" s="8" t="s">
        <v>156</v>
      </c>
      <c r="N101" s="16">
        <v>2.0194339062222815</v>
      </c>
      <c r="O101" s="49"/>
      <c r="P101" s="2">
        <v>2.0194339062222815</v>
      </c>
    </row>
    <row r="102" spans="2:16" ht="15">
      <c r="B102" s="87" t="s">
        <v>160</v>
      </c>
      <c r="C102" s="85" t="s">
        <v>36</v>
      </c>
      <c r="D102" s="159" t="s">
        <v>390</v>
      </c>
      <c r="I102" s="87" t="s">
        <v>399</v>
      </c>
      <c r="J102" s="160">
        <v>83614362</v>
      </c>
      <c r="K102" s="159" t="s">
        <v>390</v>
      </c>
      <c r="L102" s="80"/>
      <c r="M102" s="9" t="s">
        <v>399</v>
      </c>
      <c r="N102" s="17">
        <v>0.7355079262579316</v>
      </c>
      <c r="O102" s="49"/>
      <c r="P102" s="2">
        <v>0.7355079262579316</v>
      </c>
    </row>
    <row r="103" spans="2:16" ht="15">
      <c r="B103" s="87" t="s">
        <v>158</v>
      </c>
      <c r="C103" s="97">
        <v>3343.009</v>
      </c>
      <c r="D103" s="160" t="s">
        <v>390</v>
      </c>
      <c r="I103" s="87" t="s">
        <v>160</v>
      </c>
      <c r="J103" s="159">
        <v>41418717</v>
      </c>
      <c r="K103" s="160" t="s">
        <v>390</v>
      </c>
      <c r="L103" s="80"/>
      <c r="M103" s="10" t="s">
        <v>160</v>
      </c>
      <c r="N103" s="18" t="e">
        <v>#VALUE!</v>
      </c>
      <c r="O103" s="49"/>
      <c r="P103" s="2" t="e">
        <v>#VALUE!</v>
      </c>
    </row>
    <row r="104" spans="2:16" ht="15">
      <c r="B104" s="87" t="s">
        <v>161</v>
      </c>
      <c r="C104" s="85">
        <v>2641</v>
      </c>
      <c r="D104" s="159" t="s">
        <v>390</v>
      </c>
      <c r="I104" s="87" t="s">
        <v>158</v>
      </c>
      <c r="J104" s="160">
        <v>1798186</v>
      </c>
      <c r="K104" s="159" t="s">
        <v>390</v>
      </c>
      <c r="L104" s="80"/>
      <c r="M104" s="20" t="s">
        <v>158</v>
      </c>
      <c r="N104" s="27">
        <v>1.859100782677654</v>
      </c>
      <c r="O104" s="49"/>
      <c r="P104" s="2">
        <v>1.859100782677654</v>
      </c>
    </row>
    <row r="105" spans="2:16" ht="15">
      <c r="B105" s="80"/>
      <c r="C105" s="80"/>
      <c r="D105" s="160" t="s">
        <v>390</v>
      </c>
      <c r="I105" s="87" t="s">
        <v>161</v>
      </c>
      <c r="J105" s="159">
        <v>3728573</v>
      </c>
      <c r="K105" s="160" t="s">
        <v>390</v>
      </c>
      <c r="L105" s="80"/>
      <c r="M105" s="10" t="s">
        <v>161</v>
      </c>
      <c r="N105" s="18">
        <v>0.7083138777221205</v>
      </c>
      <c r="O105" s="49"/>
      <c r="P105" s="2">
        <v>0.7083138777221205</v>
      </c>
    </row>
    <row r="106" spans="2:15" ht="15">
      <c r="B106" s="79" t="s">
        <v>405</v>
      </c>
      <c r="C106" s="80"/>
      <c r="D106" s="159" t="s">
        <v>390</v>
      </c>
      <c r="I106" s="80"/>
      <c r="J106" s="80"/>
      <c r="K106" s="159" t="s">
        <v>390</v>
      </c>
      <c r="L106" s="80"/>
      <c r="O106" s="49"/>
    </row>
    <row r="107" spans="2:15" ht="15">
      <c r="B107" s="79" t="s">
        <v>36</v>
      </c>
      <c r="C107" s="81" t="s">
        <v>81</v>
      </c>
      <c r="D107" s="160" t="s">
        <v>390</v>
      </c>
      <c r="I107" s="79" t="s">
        <v>405</v>
      </c>
      <c r="J107" s="80"/>
      <c r="K107" s="80"/>
      <c r="L107" s="80"/>
      <c r="O107" s="49"/>
    </row>
    <row r="108" spans="2:15" ht="15">
      <c r="B108" s="2" t="s">
        <v>36</v>
      </c>
      <c r="C108" s="55" t="s">
        <v>81</v>
      </c>
      <c r="D108" s="80"/>
      <c r="I108" s="79" t="s">
        <v>36</v>
      </c>
      <c r="J108" s="81" t="s">
        <v>81</v>
      </c>
      <c r="K108" s="80"/>
      <c r="L108" s="80"/>
      <c r="O108" s="49"/>
    </row>
    <row r="109" spans="9:12" ht="15">
      <c r="I109" s="79" t="s">
        <v>406</v>
      </c>
      <c r="J109" s="80"/>
      <c r="K109" s="80"/>
      <c r="L109" s="80"/>
    </row>
    <row r="110" spans="9:12" ht="15">
      <c r="I110" s="79" t="s">
        <v>432</v>
      </c>
      <c r="J110" s="81" t="s">
        <v>433</v>
      </c>
      <c r="K110" s="80"/>
      <c r="L110" s="80"/>
    </row>
    <row r="111" spans="9:12" ht="15">
      <c r="I111" s="79" t="s">
        <v>404</v>
      </c>
      <c r="J111" s="81" t="s">
        <v>407</v>
      </c>
      <c r="K111" s="80"/>
      <c r="L111" s="80"/>
    </row>
    <row r="112" ht="15">
      <c r="N112" s="48"/>
    </row>
    <row r="113" ht="15">
      <c r="N113" s="48"/>
    </row>
    <row r="114" ht="15">
      <c r="N114" s="48"/>
    </row>
    <row r="115" ht="15">
      <c r="N115" s="48"/>
    </row>
    <row r="116" ht="15">
      <c r="N116" s="48"/>
    </row>
    <row r="117" ht="15">
      <c r="N117" s="48"/>
    </row>
    <row r="118" ht="15">
      <c r="N118" s="48"/>
    </row>
    <row r="119" ht="15">
      <c r="N119" s="48"/>
    </row>
    <row r="120" ht="15">
      <c r="N120" s="48"/>
    </row>
    <row r="121" ht="15">
      <c r="N121" s="48"/>
    </row>
    <row r="122" ht="15">
      <c r="N122" s="48"/>
    </row>
    <row r="123" ht="15">
      <c r="N123" s="48"/>
    </row>
    <row r="124" ht="15">
      <c r="N124" s="48"/>
    </row>
    <row r="125" ht="15">
      <c r="N125" s="48"/>
    </row>
    <row r="126" ht="15">
      <c r="N126" s="48"/>
    </row>
    <row r="127" ht="15">
      <c r="N127" s="48"/>
    </row>
    <row r="128" ht="15">
      <c r="N128" s="48"/>
    </row>
    <row r="129" ht="15">
      <c r="N129" s="48"/>
    </row>
    <row r="130" ht="15">
      <c r="N130" s="48"/>
    </row>
    <row r="131" ht="15">
      <c r="N131" s="48"/>
    </row>
  </sheetData>
  <mergeCells count="1">
    <mergeCell ref="J65:K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S100"/>
  <sheetViews>
    <sheetView showGridLines="0" workbookViewId="0" topLeftCell="A1">
      <selection activeCell="E14" sqref="E14"/>
    </sheetView>
  </sheetViews>
  <sheetFormatPr defaultColWidth="9.140625" defaultRowHeight="15"/>
  <cols>
    <col min="1" max="1" width="1.57421875" style="2" customWidth="1"/>
    <col min="2" max="2" width="21.57421875" style="2" customWidth="1"/>
    <col min="3" max="7" width="9.140625" style="2" customWidth="1"/>
    <col min="8" max="8" width="12.421875" style="2" customWidth="1"/>
    <col min="9" max="9" width="11.140625" style="2" customWidth="1"/>
    <col min="10" max="16384" width="9.140625" style="2" customWidth="1"/>
  </cols>
  <sheetData>
    <row r="1" ht="12"/>
    <row r="2" ht="12"/>
    <row r="3" ht="12"/>
    <row r="4" ht="12"/>
    <row r="5" spans="2:6" ht="15.75">
      <c r="B5" s="60"/>
      <c r="C5" s="326" t="s">
        <v>353</v>
      </c>
      <c r="D5" s="326" t="s">
        <v>390</v>
      </c>
      <c r="F5" s="46" t="s">
        <v>416</v>
      </c>
    </row>
    <row r="6" spans="2:6" ht="12.75">
      <c r="B6" s="154" t="s">
        <v>339</v>
      </c>
      <c r="C6" s="155">
        <v>176.67290704880605</v>
      </c>
      <c r="D6" s="156"/>
      <c r="F6" s="47" t="s">
        <v>329</v>
      </c>
    </row>
    <row r="7" spans="2:4" ht="12">
      <c r="B7" s="80"/>
      <c r="C7" s="80"/>
      <c r="D7" s="80"/>
    </row>
    <row r="8" spans="2:6" ht="12">
      <c r="B8" s="110" t="s">
        <v>129</v>
      </c>
      <c r="C8" s="157">
        <v>69.64653326871279</v>
      </c>
      <c r="D8" s="80"/>
      <c r="F8" s="12" t="s">
        <v>319</v>
      </c>
    </row>
    <row r="9" spans="2:4" ht="12">
      <c r="B9" s="110" t="s">
        <v>138</v>
      </c>
      <c r="C9" s="157">
        <v>88.42727712843212</v>
      </c>
      <c r="D9" s="80"/>
    </row>
    <row r="10" spans="2:4" ht="12">
      <c r="B10" s="110" t="s">
        <v>126</v>
      </c>
      <c r="C10" s="157">
        <v>99.86361319890662</v>
      </c>
      <c r="D10" s="80"/>
    </row>
    <row r="11" spans="2:4" ht="12">
      <c r="B11" s="110" t="s">
        <v>141</v>
      </c>
      <c r="C11" s="157">
        <v>130.7696898759113</v>
      </c>
      <c r="D11" s="80"/>
    </row>
    <row r="12" spans="2:4" ht="12">
      <c r="B12" s="110" t="s">
        <v>163</v>
      </c>
      <c r="C12" s="157">
        <v>140.2580689942389</v>
      </c>
      <c r="D12" s="80"/>
    </row>
    <row r="13" spans="2:4" ht="12">
      <c r="B13" s="110" t="s">
        <v>142</v>
      </c>
      <c r="C13" s="157">
        <v>164.62316880492293</v>
      </c>
      <c r="D13" s="80"/>
    </row>
    <row r="14" spans="2:4" ht="12">
      <c r="B14" s="110" t="s">
        <v>123</v>
      </c>
      <c r="C14" s="157">
        <v>166.98283912854603</v>
      </c>
      <c r="D14" s="80"/>
    </row>
    <row r="15" spans="2:4" ht="12">
      <c r="B15" s="110" t="s">
        <v>134</v>
      </c>
      <c r="C15" s="157">
        <v>168.31190886220173</v>
      </c>
      <c r="D15" s="80"/>
    </row>
    <row r="16" spans="2:4" ht="12">
      <c r="B16" s="110" t="s">
        <v>140</v>
      </c>
      <c r="C16" s="157">
        <v>172.07913932651635</v>
      </c>
      <c r="D16" s="80"/>
    </row>
    <row r="17" spans="2:4" ht="12">
      <c r="B17" s="110" t="s">
        <v>132</v>
      </c>
      <c r="C17" s="157">
        <v>176.82897329382547</v>
      </c>
      <c r="D17" s="80"/>
    </row>
    <row r="18" spans="2:4" ht="12">
      <c r="B18" s="110" t="s">
        <v>135</v>
      </c>
      <c r="C18" s="157">
        <v>193.88246804613016</v>
      </c>
      <c r="D18" s="80"/>
    </row>
    <row r="19" spans="2:4" ht="12">
      <c r="B19" s="110" t="s">
        <v>131</v>
      </c>
      <c r="C19" s="157">
        <v>194.81376932523065</v>
      </c>
      <c r="D19" s="80"/>
    </row>
    <row r="20" spans="2:4" ht="12">
      <c r="B20" s="110" t="s">
        <v>136</v>
      </c>
      <c r="C20" s="157">
        <v>206.15733345232252</v>
      </c>
      <c r="D20" s="80"/>
    </row>
    <row r="21" spans="2:4" ht="12">
      <c r="B21" s="110" t="s">
        <v>145</v>
      </c>
      <c r="C21" s="157">
        <v>208.07995162234258</v>
      </c>
      <c r="D21" s="80"/>
    </row>
    <row r="22" spans="2:4" ht="12">
      <c r="B22" s="110" t="s">
        <v>137</v>
      </c>
      <c r="C22" s="157">
        <v>212.8736410018966</v>
      </c>
      <c r="D22" s="80"/>
    </row>
    <row r="23" spans="2:4" ht="12">
      <c r="B23" s="110" t="s">
        <v>144</v>
      </c>
      <c r="C23" s="157">
        <v>224.40947001271297</v>
      </c>
      <c r="D23" s="80"/>
    </row>
    <row r="24" spans="2:4" ht="12">
      <c r="B24" s="110" t="s">
        <v>149</v>
      </c>
      <c r="C24" s="157">
        <v>242.31507543450198</v>
      </c>
      <c r="D24" s="80"/>
    </row>
    <row r="25" spans="2:4" ht="12">
      <c r="B25" s="110" t="s">
        <v>146</v>
      </c>
      <c r="C25" s="157">
        <v>259.53920943301904</v>
      </c>
      <c r="D25" s="80"/>
    </row>
    <row r="26" spans="2:4" ht="12">
      <c r="B26" s="110" t="s">
        <v>125</v>
      </c>
      <c r="C26" s="157">
        <v>261.17131410559097</v>
      </c>
      <c r="D26" s="80"/>
    </row>
    <row r="27" spans="2:4" ht="12">
      <c r="B27" s="110" t="s">
        <v>147</v>
      </c>
      <c r="C27" s="157">
        <v>263.7168759064427</v>
      </c>
      <c r="D27" s="80"/>
    </row>
    <row r="28" spans="2:4" ht="12">
      <c r="B28" s="110" t="s">
        <v>143</v>
      </c>
      <c r="C28" s="157">
        <v>272.93354275441345</v>
      </c>
      <c r="D28" s="80"/>
    </row>
    <row r="29" spans="2:4" ht="12">
      <c r="B29" s="110" t="s">
        <v>128</v>
      </c>
      <c r="C29" s="157">
        <v>275.0502625226984</v>
      </c>
      <c r="D29" s="80"/>
    </row>
    <row r="30" spans="2:4" ht="12">
      <c r="B30" s="110" t="s">
        <v>130</v>
      </c>
      <c r="C30" s="157">
        <v>280.96915033802196</v>
      </c>
      <c r="D30" s="80"/>
    </row>
    <row r="31" spans="2:4" ht="12">
      <c r="B31" s="110" t="s">
        <v>139</v>
      </c>
      <c r="C31" s="157">
        <v>284.4372667809066</v>
      </c>
      <c r="D31" s="80"/>
    </row>
    <row r="32" spans="2:4" ht="12">
      <c r="B32" s="110" t="s">
        <v>133</v>
      </c>
      <c r="C32" s="157">
        <v>289.1429022368843</v>
      </c>
      <c r="D32" s="80"/>
    </row>
    <row r="33" spans="2:4" ht="12">
      <c r="B33" s="110" t="s">
        <v>148</v>
      </c>
      <c r="C33" s="157">
        <v>331.98230511716883</v>
      </c>
      <c r="D33" s="80"/>
    </row>
    <row r="34" spans="2:4" ht="12">
      <c r="B34" s="110" t="s">
        <v>124</v>
      </c>
      <c r="C34" s="157">
        <v>445.99832575938774</v>
      </c>
      <c r="D34" s="80"/>
    </row>
    <row r="35" spans="2:3" ht="12">
      <c r="B35" s="20"/>
      <c r="C35" s="27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8" s="80" customFormat="1" ht="11.5" customHeight="1">
      <c r="A58" s="81" t="s">
        <v>417</v>
      </c>
    </row>
    <row r="59" spans="1:6" s="80" customFormat="1" ht="15">
      <c r="A59" s="81" t="s">
        <v>373</v>
      </c>
      <c r="B59" s="158" t="s">
        <v>418</v>
      </c>
      <c r="F59" s="81" t="s">
        <v>419</v>
      </c>
    </row>
    <row r="60" spans="1:7" s="80" customFormat="1" ht="15">
      <c r="A60" s="81" t="s">
        <v>375</v>
      </c>
      <c r="B60" s="81" t="s">
        <v>420</v>
      </c>
      <c r="F60" s="81" t="s">
        <v>373</v>
      </c>
      <c r="G60" s="158" t="s">
        <v>421</v>
      </c>
    </row>
    <row r="61" spans="6:7" s="80" customFormat="1" ht="11.5" customHeight="1">
      <c r="F61" s="81" t="s">
        <v>375</v>
      </c>
      <c r="G61" s="81" t="s">
        <v>422</v>
      </c>
    </row>
    <row r="62" spans="1:3" s="80" customFormat="1" ht="15">
      <c r="A62" s="79" t="s">
        <v>377</v>
      </c>
      <c r="C62" s="81" t="s">
        <v>378</v>
      </c>
    </row>
    <row r="63" spans="1:8" s="80" customFormat="1" ht="15">
      <c r="A63" s="79" t="s">
        <v>379</v>
      </c>
      <c r="C63" s="81" t="s">
        <v>247</v>
      </c>
      <c r="F63" s="79" t="s">
        <v>377</v>
      </c>
      <c r="H63" s="81" t="s">
        <v>378</v>
      </c>
    </row>
    <row r="64" spans="1:8" s="80" customFormat="1" ht="15">
      <c r="A64" s="79" t="s">
        <v>403</v>
      </c>
      <c r="C64" s="81" t="s">
        <v>77</v>
      </c>
      <c r="F64" s="79" t="s">
        <v>380</v>
      </c>
      <c r="H64" s="81" t="s">
        <v>423</v>
      </c>
    </row>
    <row r="65" spans="1:8" s="80" customFormat="1" ht="15">
      <c r="A65" s="79" t="s">
        <v>380</v>
      </c>
      <c r="C65" s="81" t="s">
        <v>7</v>
      </c>
      <c r="F65" s="79" t="s">
        <v>424</v>
      </c>
      <c r="H65" s="81" t="s">
        <v>317</v>
      </c>
    </row>
    <row r="66" s="80" customFormat="1" ht="11.5" customHeight="1"/>
    <row r="67" spans="1:12" s="80" customFormat="1" ht="15">
      <c r="A67" s="102" t="s">
        <v>335</v>
      </c>
      <c r="B67" s="325" t="s">
        <v>353</v>
      </c>
      <c r="C67" s="325" t="s">
        <v>390</v>
      </c>
      <c r="F67" s="102" t="s">
        <v>335</v>
      </c>
      <c r="G67" s="325" t="s">
        <v>353</v>
      </c>
      <c r="H67" s="325" t="s">
        <v>390</v>
      </c>
      <c r="J67" s="60"/>
      <c r="K67" s="326" t="s">
        <v>353</v>
      </c>
      <c r="L67" s="326" t="s">
        <v>390</v>
      </c>
    </row>
    <row r="68" spans="1:12" s="80" customFormat="1" ht="15">
      <c r="A68" s="87" t="s">
        <v>327</v>
      </c>
      <c r="B68" s="97">
        <v>2568423.286</v>
      </c>
      <c r="C68" s="159" t="s">
        <v>390</v>
      </c>
      <c r="F68" s="87" t="s">
        <v>327</v>
      </c>
      <c r="G68" s="85">
        <v>14537731.5</v>
      </c>
      <c r="H68" s="160" t="s">
        <v>390</v>
      </c>
      <c r="I68" s="157"/>
      <c r="J68" s="154" t="s">
        <v>339</v>
      </c>
      <c r="K68" s="155">
        <f>B68/G68*1000</f>
        <v>176.67290704880605</v>
      </c>
      <c r="L68" s="156"/>
    </row>
    <row r="69" spans="1:10" s="80" customFormat="1" ht="15">
      <c r="A69" s="87" t="s">
        <v>123</v>
      </c>
      <c r="B69" s="85">
        <v>83912.4</v>
      </c>
      <c r="C69" s="160" t="s">
        <v>390</v>
      </c>
      <c r="F69" s="87" t="s">
        <v>123</v>
      </c>
      <c r="G69" s="97">
        <v>502521.1</v>
      </c>
      <c r="H69" s="159" t="s">
        <v>404</v>
      </c>
      <c r="I69" s="157"/>
      <c r="J69" s="161"/>
    </row>
    <row r="70" spans="1:11" s="80" customFormat="1" ht="15">
      <c r="A70" s="87" t="s">
        <v>124</v>
      </c>
      <c r="B70" s="97">
        <v>31700.223</v>
      </c>
      <c r="C70" s="159" t="s">
        <v>390</v>
      </c>
      <c r="F70" s="87" t="s">
        <v>124</v>
      </c>
      <c r="G70" s="85">
        <v>71077</v>
      </c>
      <c r="H70" s="160" t="s">
        <v>390</v>
      </c>
      <c r="I70" s="157"/>
      <c r="J70" s="109" t="s">
        <v>124</v>
      </c>
      <c r="K70" s="157">
        <v>445.99832575938774</v>
      </c>
    </row>
    <row r="71" spans="1:11" s="80" customFormat="1" ht="15">
      <c r="A71" s="87" t="s">
        <v>125</v>
      </c>
      <c r="B71" s="85">
        <v>62223.935</v>
      </c>
      <c r="C71" s="160" t="s">
        <v>390</v>
      </c>
      <c r="F71" s="87" t="s">
        <v>125</v>
      </c>
      <c r="G71" s="97">
        <v>238249.5</v>
      </c>
      <c r="H71" s="159" t="s">
        <v>390</v>
      </c>
      <c r="I71" s="157"/>
      <c r="J71" s="110" t="s">
        <v>148</v>
      </c>
      <c r="K71" s="157">
        <v>331.98230511716883</v>
      </c>
    </row>
    <row r="72" spans="1:11" s="80" customFormat="1" ht="15">
      <c r="A72" s="87" t="s">
        <v>126</v>
      </c>
      <c r="B72" s="97">
        <v>33625.956</v>
      </c>
      <c r="C72" s="159" t="s">
        <v>390</v>
      </c>
      <c r="F72" s="87" t="s">
        <v>126</v>
      </c>
      <c r="G72" s="85">
        <v>336718.8</v>
      </c>
      <c r="H72" s="160" t="s">
        <v>390</v>
      </c>
      <c r="I72" s="157"/>
      <c r="J72" s="110" t="s">
        <v>133</v>
      </c>
      <c r="K72" s="157">
        <v>289.1429022368843</v>
      </c>
    </row>
    <row r="73" spans="1:11" s="80" customFormat="1" ht="15">
      <c r="A73" s="87" t="s">
        <v>127</v>
      </c>
      <c r="B73" s="85">
        <v>505174.5</v>
      </c>
      <c r="C73" s="160" t="s">
        <v>390</v>
      </c>
      <c r="F73" s="87" t="s">
        <v>127</v>
      </c>
      <c r="G73" s="97">
        <v>3601750</v>
      </c>
      <c r="H73" s="159" t="s">
        <v>404</v>
      </c>
      <c r="I73" s="157"/>
      <c r="J73" s="110" t="s">
        <v>139</v>
      </c>
      <c r="K73" s="157">
        <v>284.4372667809066</v>
      </c>
    </row>
    <row r="74" spans="1:11" s="80" customFormat="1" ht="15">
      <c r="A74" s="87" t="s">
        <v>128</v>
      </c>
      <c r="B74" s="97">
        <v>8648.928</v>
      </c>
      <c r="C74" s="159" t="s">
        <v>390</v>
      </c>
      <c r="F74" s="87" t="s">
        <v>128</v>
      </c>
      <c r="G74" s="85">
        <v>31444.9</v>
      </c>
      <c r="H74" s="160" t="s">
        <v>390</v>
      </c>
      <c r="I74" s="157"/>
      <c r="J74" s="110" t="s">
        <v>130</v>
      </c>
      <c r="K74" s="157">
        <v>280.96915033802196</v>
      </c>
    </row>
    <row r="75" spans="1:11" s="80" customFormat="1" ht="15">
      <c r="A75" s="87" t="s">
        <v>129</v>
      </c>
      <c r="B75" s="85">
        <v>29689.161</v>
      </c>
      <c r="C75" s="160" t="s">
        <v>390</v>
      </c>
      <c r="F75" s="87" t="s">
        <v>129</v>
      </c>
      <c r="G75" s="97">
        <v>426283.4</v>
      </c>
      <c r="H75" s="159" t="s">
        <v>390</v>
      </c>
      <c r="I75" s="157"/>
      <c r="J75" s="110" t="s">
        <v>128</v>
      </c>
      <c r="K75" s="157">
        <v>275.0502625226984</v>
      </c>
    </row>
    <row r="76" spans="1:11" s="80" customFormat="1" ht="15">
      <c r="A76" s="87" t="s">
        <v>130</v>
      </c>
      <c r="B76" s="97">
        <v>51044.958</v>
      </c>
      <c r="C76" s="159" t="s">
        <v>390</v>
      </c>
      <c r="F76" s="87" t="s">
        <v>130</v>
      </c>
      <c r="G76" s="85">
        <v>181674.6</v>
      </c>
      <c r="H76" s="160" t="s">
        <v>404</v>
      </c>
      <c r="I76" s="157"/>
      <c r="J76" s="110" t="s">
        <v>143</v>
      </c>
      <c r="K76" s="157">
        <v>272.93354275441345</v>
      </c>
    </row>
    <row r="77" spans="1:11" s="80" customFormat="1" ht="15">
      <c r="A77" s="87" t="s">
        <v>131</v>
      </c>
      <c r="B77" s="85">
        <v>235109.439</v>
      </c>
      <c r="C77" s="160" t="s">
        <v>390</v>
      </c>
      <c r="F77" s="87" t="s">
        <v>131</v>
      </c>
      <c r="G77" s="97">
        <v>1206842</v>
      </c>
      <c r="H77" s="159" t="s">
        <v>404</v>
      </c>
      <c r="I77" s="157"/>
      <c r="J77" s="110" t="s">
        <v>147</v>
      </c>
      <c r="K77" s="157">
        <v>263.7168759064427</v>
      </c>
    </row>
    <row r="78" spans="1:11" s="80" customFormat="1" ht="15">
      <c r="A78" s="87" t="s">
        <v>132</v>
      </c>
      <c r="B78" s="97">
        <v>442446.957</v>
      </c>
      <c r="C78" s="159" t="s">
        <v>390</v>
      </c>
      <c r="F78" s="87" t="s">
        <v>132</v>
      </c>
      <c r="G78" s="85">
        <v>2502118</v>
      </c>
      <c r="H78" s="160" t="s">
        <v>404</v>
      </c>
      <c r="I78" s="157"/>
      <c r="J78" s="110" t="s">
        <v>125</v>
      </c>
      <c r="K78" s="157">
        <v>261.17131410559097</v>
      </c>
    </row>
    <row r="79" spans="1:11" s="80" customFormat="1" ht="15">
      <c r="A79" s="87" t="s">
        <v>133</v>
      </c>
      <c r="B79" s="85">
        <v>16854.4</v>
      </c>
      <c r="C79" s="160" t="s">
        <v>390</v>
      </c>
      <c r="F79" s="87" t="s">
        <v>133</v>
      </c>
      <c r="G79" s="97">
        <v>58290.9</v>
      </c>
      <c r="H79" s="159" t="s">
        <v>404</v>
      </c>
      <c r="I79" s="157"/>
      <c r="J79" s="110" t="s">
        <v>146</v>
      </c>
      <c r="K79" s="157">
        <v>259.53920943301904</v>
      </c>
    </row>
    <row r="80" spans="1:11" s="80" customFormat="1" ht="15">
      <c r="A80" s="87" t="s">
        <v>134</v>
      </c>
      <c r="B80" s="97">
        <v>300887.059</v>
      </c>
      <c r="C80" s="159" t="s">
        <v>390</v>
      </c>
      <c r="F80" s="87" t="s">
        <v>134</v>
      </c>
      <c r="G80" s="85">
        <v>1787675.4</v>
      </c>
      <c r="H80" s="160" t="s">
        <v>390</v>
      </c>
      <c r="I80" s="157"/>
      <c r="J80" s="110" t="s">
        <v>149</v>
      </c>
      <c r="K80" s="157">
        <v>242.31507543450198</v>
      </c>
    </row>
    <row r="81" spans="1:11" s="80" customFormat="1" ht="15">
      <c r="A81" s="87" t="s">
        <v>135</v>
      </c>
      <c r="B81" s="85">
        <v>4656.863</v>
      </c>
      <c r="C81" s="160" t="s">
        <v>390</v>
      </c>
      <c r="F81" s="87" t="s">
        <v>135</v>
      </c>
      <c r="G81" s="97">
        <v>24019</v>
      </c>
      <c r="H81" s="159" t="s">
        <v>390</v>
      </c>
      <c r="I81" s="157"/>
      <c r="J81" s="110" t="s">
        <v>144</v>
      </c>
      <c r="K81" s="157">
        <v>224.40947001271297</v>
      </c>
    </row>
    <row r="82" spans="1:19" s="80" customFormat="1" ht="15">
      <c r="A82" s="87" t="s">
        <v>136</v>
      </c>
      <c r="B82" s="97">
        <v>6930.288</v>
      </c>
      <c r="C82" s="159" t="s">
        <v>390</v>
      </c>
      <c r="F82" s="87" t="s">
        <v>136</v>
      </c>
      <c r="G82" s="85">
        <v>33616.5</v>
      </c>
      <c r="H82" s="160" t="s">
        <v>390</v>
      </c>
      <c r="I82" s="157"/>
      <c r="J82" s="110" t="s">
        <v>137</v>
      </c>
      <c r="K82" s="157">
        <v>212.8736410018966</v>
      </c>
      <c r="S82" s="110"/>
    </row>
    <row r="83" spans="1:11" s="80" customFormat="1" ht="15">
      <c r="A83" s="87" t="s">
        <v>137</v>
      </c>
      <c r="B83" s="85">
        <v>11953.6</v>
      </c>
      <c r="C83" s="160" t="s">
        <v>390</v>
      </c>
      <c r="F83" s="87" t="s">
        <v>137</v>
      </c>
      <c r="G83" s="97">
        <v>56153.5</v>
      </c>
      <c r="H83" s="159" t="s">
        <v>390</v>
      </c>
      <c r="I83" s="157"/>
      <c r="J83" s="110" t="s">
        <v>145</v>
      </c>
      <c r="K83" s="157">
        <v>208.07995162234258</v>
      </c>
    </row>
    <row r="84" spans="1:11" s="80" customFormat="1" ht="15">
      <c r="A84" s="87" t="s">
        <v>138</v>
      </c>
      <c r="B84" s="97">
        <v>6392.85</v>
      </c>
      <c r="C84" s="159" t="s">
        <v>390</v>
      </c>
      <c r="F84" s="87" t="s">
        <v>138</v>
      </c>
      <c r="G84" s="85">
        <v>72295</v>
      </c>
      <c r="H84" s="160" t="s">
        <v>390</v>
      </c>
      <c r="I84" s="157"/>
      <c r="J84" s="110" t="s">
        <v>136</v>
      </c>
      <c r="K84" s="157">
        <v>206.15733345232252</v>
      </c>
    </row>
    <row r="85" spans="1:11" s="80" customFormat="1" ht="15">
      <c r="A85" s="87" t="s">
        <v>139</v>
      </c>
      <c r="B85" s="85">
        <v>43837.5</v>
      </c>
      <c r="C85" s="160" t="s">
        <v>390</v>
      </c>
      <c r="F85" s="87" t="s">
        <v>139</v>
      </c>
      <c r="G85" s="97">
        <v>154120.1</v>
      </c>
      <c r="H85" s="159" t="s">
        <v>390</v>
      </c>
      <c r="I85" s="157"/>
      <c r="J85" s="110" t="s">
        <v>131</v>
      </c>
      <c r="K85" s="157">
        <v>194.81376932523065</v>
      </c>
    </row>
    <row r="86" spans="1:11" s="80" customFormat="1" ht="15">
      <c r="A86" s="87" t="s">
        <v>140</v>
      </c>
      <c r="B86" s="97">
        <v>2583.166</v>
      </c>
      <c r="C86" s="159" t="s">
        <v>390</v>
      </c>
      <c r="F86" s="87" t="s">
        <v>140</v>
      </c>
      <c r="G86" s="85">
        <v>15011.5</v>
      </c>
      <c r="H86" s="160" t="s">
        <v>390</v>
      </c>
      <c r="I86" s="157"/>
      <c r="J86" s="110" t="s">
        <v>135</v>
      </c>
      <c r="K86" s="157">
        <v>193.88246804613016</v>
      </c>
    </row>
    <row r="87" spans="1:11" s="80" customFormat="1" ht="15">
      <c r="A87" s="87" t="s">
        <v>141</v>
      </c>
      <c r="B87" s="85">
        <v>113846.392</v>
      </c>
      <c r="C87" s="160" t="s">
        <v>390</v>
      </c>
      <c r="F87" s="87" t="s">
        <v>141</v>
      </c>
      <c r="G87" s="97">
        <v>870587</v>
      </c>
      <c r="H87" s="159" t="s">
        <v>390</v>
      </c>
      <c r="I87" s="157"/>
      <c r="J87" s="110" t="s">
        <v>132</v>
      </c>
      <c r="K87" s="157">
        <v>176.82897329382547</v>
      </c>
    </row>
    <row r="88" spans="1:11" s="80" customFormat="1" ht="15">
      <c r="A88" s="87" t="s">
        <v>142</v>
      </c>
      <c r="B88" s="97">
        <v>66861.486</v>
      </c>
      <c r="C88" s="159" t="s">
        <v>390</v>
      </c>
      <c r="F88" s="87" t="s">
        <v>142</v>
      </c>
      <c r="G88" s="85">
        <v>406148.7</v>
      </c>
      <c r="H88" s="160" t="s">
        <v>390</v>
      </c>
      <c r="I88" s="157"/>
      <c r="J88" s="110" t="s">
        <v>140</v>
      </c>
      <c r="K88" s="157">
        <v>172.07913932651635</v>
      </c>
    </row>
    <row r="89" spans="1:11" s="80" customFormat="1" ht="15">
      <c r="A89" s="87" t="s">
        <v>143</v>
      </c>
      <c r="B89" s="85">
        <v>157314.145</v>
      </c>
      <c r="C89" s="160" t="s">
        <v>390</v>
      </c>
      <c r="F89" s="87" t="s">
        <v>143</v>
      </c>
      <c r="G89" s="97">
        <v>576382.6</v>
      </c>
      <c r="H89" s="159" t="s">
        <v>390</v>
      </c>
      <c r="I89" s="157"/>
      <c r="J89" s="110" t="s">
        <v>134</v>
      </c>
      <c r="K89" s="157">
        <v>168.31190886220173</v>
      </c>
    </row>
    <row r="90" spans="1:11" s="80" customFormat="1" ht="15">
      <c r="A90" s="87" t="s">
        <v>144</v>
      </c>
      <c r="B90" s="97">
        <v>48189.914</v>
      </c>
      <c r="C90" s="159" t="s">
        <v>390</v>
      </c>
      <c r="F90" s="87" t="s">
        <v>144</v>
      </c>
      <c r="G90" s="85">
        <v>214741</v>
      </c>
      <c r="H90" s="160" t="s">
        <v>404</v>
      </c>
      <c r="I90" s="157"/>
      <c r="J90" s="110" t="s">
        <v>123</v>
      </c>
      <c r="K90" s="157">
        <v>166.98283912854603</v>
      </c>
    </row>
    <row r="91" spans="1:11" s="80" customFormat="1" ht="15">
      <c r="A91" s="87" t="s">
        <v>145</v>
      </c>
      <c r="B91" s="85">
        <v>50203.117</v>
      </c>
      <c r="C91" s="160" t="s">
        <v>390</v>
      </c>
      <c r="F91" s="87" t="s">
        <v>145</v>
      </c>
      <c r="G91" s="97">
        <v>241268.4</v>
      </c>
      <c r="H91" s="159" t="s">
        <v>404</v>
      </c>
      <c r="I91" s="157"/>
      <c r="J91" s="110" t="s">
        <v>142</v>
      </c>
      <c r="K91" s="162">
        <v>164.62316880492293</v>
      </c>
    </row>
    <row r="92" spans="1:11" s="80" customFormat="1" ht="15">
      <c r="A92" s="87" t="s">
        <v>146</v>
      </c>
      <c r="B92" s="97">
        <v>13550.049</v>
      </c>
      <c r="C92" s="159" t="s">
        <v>390</v>
      </c>
      <c r="F92" s="87" t="s">
        <v>146</v>
      </c>
      <c r="G92" s="85">
        <v>52208.1</v>
      </c>
      <c r="H92" s="160" t="s">
        <v>390</v>
      </c>
      <c r="I92" s="157"/>
      <c r="J92" s="110" t="s">
        <v>163</v>
      </c>
      <c r="K92" s="157">
        <v>140.2580689942389</v>
      </c>
    </row>
    <row r="93" spans="1:11" s="80" customFormat="1" ht="15">
      <c r="A93" s="87" t="s">
        <v>147</v>
      </c>
      <c r="B93" s="85">
        <v>26457</v>
      </c>
      <c r="C93" s="160" t="s">
        <v>390</v>
      </c>
      <c r="F93" s="87" t="s">
        <v>147</v>
      </c>
      <c r="G93" s="97">
        <v>100323.5</v>
      </c>
      <c r="H93" s="159" t="s">
        <v>390</v>
      </c>
      <c r="I93" s="157"/>
      <c r="J93" s="110" t="s">
        <v>141</v>
      </c>
      <c r="K93" s="157">
        <v>130.7696898759113</v>
      </c>
    </row>
    <row r="94" spans="1:11" s="80" customFormat="1" ht="15">
      <c r="A94" s="87" t="s">
        <v>148</v>
      </c>
      <c r="B94" s="97">
        <v>83301</v>
      </c>
      <c r="C94" s="159" t="s">
        <v>390</v>
      </c>
      <c r="F94" s="87" t="s">
        <v>148</v>
      </c>
      <c r="G94" s="85">
        <v>250920</v>
      </c>
      <c r="H94" s="160" t="s">
        <v>390</v>
      </c>
      <c r="I94" s="157"/>
      <c r="J94" s="110" t="s">
        <v>126</v>
      </c>
      <c r="K94" s="157">
        <v>99.86361319890662</v>
      </c>
    </row>
    <row r="95" spans="1:11" s="80" customFormat="1" ht="15">
      <c r="A95" s="87" t="s">
        <v>149</v>
      </c>
      <c r="B95" s="85">
        <v>131028</v>
      </c>
      <c r="C95" s="160" t="s">
        <v>390</v>
      </c>
      <c r="F95" s="87" t="s">
        <v>149</v>
      </c>
      <c r="G95" s="97">
        <v>540734</v>
      </c>
      <c r="H95" s="159" t="s">
        <v>390</v>
      </c>
      <c r="I95" s="157"/>
      <c r="J95" s="110" t="s">
        <v>138</v>
      </c>
      <c r="K95" s="157">
        <v>88.42727712843212</v>
      </c>
    </row>
    <row r="96" spans="10:11" s="80" customFormat="1" ht="11.5" customHeight="1">
      <c r="J96" s="110" t="s">
        <v>129</v>
      </c>
      <c r="K96" s="157">
        <v>69.64653326871279</v>
      </c>
    </row>
    <row r="97" spans="1:6" s="80" customFormat="1" ht="15">
      <c r="A97" s="79" t="s">
        <v>405</v>
      </c>
      <c r="F97" s="79" t="s">
        <v>405</v>
      </c>
    </row>
    <row r="98" spans="1:7" s="80" customFormat="1" ht="15">
      <c r="A98" s="79" t="s">
        <v>36</v>
      </c>
      <c r="B98" s="81" t="s">
        <v>81</v>
      </c>
      <c r="F98" s="79" t="s">
        <v>36</v>
      </c>
      <c r="G98" s="81" t="s">
        <v>81</v>
      </c>
    </row>
    <row r="99" s="80" customFormat="1" ht="11.5" customHeight="1">
      <c r="F99" s="79" t="s">
        <v>406</v>
      </c>
    </row>
    <row r="100" spans="6:7" s="80" customFormat="1" ht="11.5" customHeight="1">
      <c r="F100" s="79" t="s">
        <v>404</v>
      </c>
      <c r="G100" s="81" t="s">
        <v>407</v>
      </c>
    </row>
    <row r="101" s="80" customFormat="1" ht="11.5" customHeight="1"/>
    <row r="102" s="80" customFormat="1" ht="11.5" customHeight="1"/>
  </sheetData>
  <mergeCells count="4">
    <mergeCell ref="C5:D5"/>
    <mergeCell ref="B67:C67"/>
    <mergeCell ref="G67:H67"/>
    <mergeCell ref="K67:L6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Y167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9.140625" style="2" customWidth="1"/>
    <col min="2" max="2" width="35.00390625" style="2" bestFit="1" customWidth="1"/>
    <col min="3" max="3" width="12.421875" style="2" customWidth="1"/>
    <col min="4" max="6" width="9.421875" style="2" bestFit="1" customWidth="1"/>
    <col min="7" max="7" width="10.57421875" style="2" bestFit="1" customWidth="1"/>
    <col min="8" max="19" width="9.421875" style="2" bestFit="1" customWidth="1"/>
    <col min="20" max="20" width="9.421875" style="2" customWidth="1"/>
    <col min="21" max="16384" width="9.140625" style="2" customWidth="1"/>
  </cols>
  <sheetData>
    <row r="1" ht="12"/>
    <row r="2" ht="12"/>
    <row r="3" ht="12"/>
    <row r="4" spans="2:25" ht="12">
      <c r="B4" s="5"/>
      <c r="C4" s="11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5">
        <v>2016</v>
      </c>
      <c r="T4" s="5">
        <v>2017</v>
      </c>
      <c r="U4" s="5">
        <v>2018</v>
      </c>
      <c r="V4" s="5">
        <v>2019</v>
      </c>
      <c r="W4" s="5">
        <v>2020</v>
      </c>
      <c r="X4" s="5">
        <v>2021</v>
      </c>
      <c r="Y4" s="5">
        <v>2022</v>
      </c>
    </row>
    <row r="5" spans="2:25" ht="12">
      <c r="B5" s="7" t="s">
        <v>12</v>
      </c>
      <c r="C5" s="66">
        <f>C126+C127+C128+C129+C130+C131+C132+C133+C134+C135</f>
        <v>800340</v>
      </c>
      <c r="D5" s="66">
        <f aca="true" t="shared" si="0" ref="D5:Y5">D126+D127+D128+D129+D130+D131+D132+D133+D134+D135</f>
        <v>792906</v>
      </c>
      <c r="E5" s="66">
        <f t="shared" si="0"/>
        <v>814354</v>
      </c>
      <c r="F5" s="66">
        <f t="shared" si="0"/>
        <v>849144</v>
      </c>
      <c r="G5" s="66">
        <f t="shared" si="0"/>
        <v>835571</v>
      </c>
      <c r="H5" s="66">
        <f t="shared" si="0"/>
        <v>808882.221</v>
      </c>
      <c r="I5" s="66">
        <f t="shared" si="0"/>
        <v>816499.0430000001</v>
      </c>
      <c r="J5" s="66">
        <f t="shared" si="0"/>
        <v>828805.419</v>
      </c>
      <c r="K5" s="66">
        <f t="shared" si="0"/>
        <v>757053.054</v>
      </c>
      <c r="L5" s="66">
        <f t="shared" si="0"/>
        <v>703574.826</v>
      </c>
      <c r="M5" s="66">
        <f t="shared" si="0"/>
        <v>701230.144</v>
      </c>
      <c r="N5" s="66">
        <f t="shared" si="0"/>
        <v>724826.798</v>
      </c>
      <c r="O5" s="66">
        <f t="shared" si="0"/>
        <v>742714.672</v>
      </c>
      <c r="P5" s="66">
        <f t="shared" si="0"/>
        <v>728930.201</v>
      </c>
      <c r="Q5" s="66">
        <f t="shared" si="0"/>
        <v>692768.8670000001</v>
      </c>
      <c r="R5" s="66">
        <f t="shared" si="0"/>
        <v>705028.993</v>
      </c>
      <c r="S5" s="66">
        <f t="shared" si="0"/>
        <v>659061.176</v>
      </c>
      <c r="T5" s="66">
        <f t="shared" si="0"/>
        <v>638838.938</v>
      </c>
      <c r="U5" s="66">
        <f t="shared" si="0"/>
        <v>595506.9999999999</v>
      </c>
      <c r="V5" s="66">
        <f t="shared" si="0"/>
        <v>450933.12299999996</v>
      </c>
      <c r="W5" s="66">
        <f t="shared" si="0"/>
        <v>352405.12799999997</v>
      </c>
      <c r="X5" s="66">
        <f t="shared" si="0"/>
        <v>419032.33800000005</v>
      </c>
      <c r="Y5" s="66">
        <f t="shared" si="0"/>
        <v>453179.99900000007</v>
      </c>
    </row>
    <row r="6" spans="2:25" ht="12">
      <c r="B6" s="15" t="s">
        <v>323</v>
      </c>
      <c r="C6" s="67">
        <f>C144+C145+C146+C147+C148+C149+C150+C151+C152+C153+C154+C155</f>
        <v>172850.28</v>
      </c>
      <c r="D6" s="67">
        <f aca="true" t="shared" si="1" ref="D6:Y6">D144+D145+D146+D147+D148+D149+D150+D151+D152+D153+D154+D155</f>
        <v>168918.481</v>
      </c>
      <c r="E6" s="67">
        <f t="shared" si="1"/>
        <v>181704.46</v>
      </c>
      <c r="F6" s="67">
        <f t="shared" si="1"/>
        <v>166816.698</v>
      </c>
      <c r="G6" s="67">
        <f t="shared" si="1"/>
        <v>143652.672</v>
      </c>
      <c r="H6" s="67">
        <f t="shared" si="1"/>
        <v>137434.875</v>
      </c>
      <c r="I6" s="67">
        <f t="shared" si="1"/>
        <v>130042.791</v>
      </c>
      <c r="J6" s="67">
        <f t="shared" si="1"/>
        <v>109434.141</v>
      </c>
      <c r="K6" s="67">
        <f t="shared" si="1"/>
        <v>101544.81599999999</v>
      </c>
      <c r="L6" s="67">
        <f t="shared" si="1"/>
        <v>92939.013</v>
      </c>
      <c r="M6" s="67">
        <f t="shared" si="1"/>
        <v>82089.59599999999</v>
      </c>
      <c r="N6" s="67">
        <f t="shared" si="1"/>
        <v>74594.38</v>
      </c>
      <c r="O6" s="67">
        <f t="shared" si="1"/>
        <v>72566.756</v>
      </c>
      <c r="P6" s="67">
        <f t="shared" si="1"/>
        <v>63208.242999999995</v>
      </c>
      <c r="Q6" s="67">
        <f t="shared" si="1"/>
        <v>60516.278</v>
      </c>
      <c r="R6" s="67">
        <f t="shared" si="1"/>
        <v>63296.042</v>
      </c>
      <c r="S6" s="67">
        <f t="shared" si="1"/>
        <v>61979.17</v>
      </c>
      <c r="T6" s="67">
        <f t="shared" si="1"/>
        <v>58676.047000000006</v>
      </c>
      <c r="U6" s="67">
        <f t="shared" si="1"/>
        <v>54522.78200000001</v>
      </c>
      <c r="V6" s="67">
        <f t="shared" si="1"/>
        <v>51950.914</v>
      </c>
      <c r="W6" s="67">
        <f t="shared" si="1"/>
        <v>47839.264</v>
      </c>
      <c r="X6" s="67">
        <f t="shared" si="1"/>
        <v>46744.278999999995</v>
      </c>
      <c r="Y6" s="67">
        <f t="shared" si="1"/>
        <v>54276.529</v>
      </c>
    </row>
    <row r="7" spans="2:25" ht="12">
      <c r="B7" s="9" t="s">
        <v>324</v>
      </c>
      <c r="C7" s="67">
        <f>C143+C136+C137+C138+C139</f>
        <v>362720.561</v>
      </c>
      <c r="D7" s="67">
        <f aca="true" t="shared" si="2" ref="D7:Y7">D143+D136+D137+D138+D139</f>
        <v>386554.444</v>
      </c>
      <c r="E7" s="67">
        <f t="shared" si="2"/>
        <v>403482.906</v>
      </c>
      <c r="F7" s="67">
        <f t="shared" si="2"/>
        <v>453374.878</v>
      </c>
      <c r="G7" s="67">
        <f t="shared" si="2"/>
        <v>492539.257</v>
      </c>
      <c r="H7" s="67">
        <f t="shared" si="2"/>
        <v>548315.303</v>
      </c>
      <c r="I7" s="67">
        <f t="shared" si="2"/>
        <v>575616.1320000001</v>
      </c>
      <c r="J7" s="67">
        <f t="shared" si="2"/>
        <v>609421.676</v>
      </c>
      <c r="K7" s="67">
        <f t="shared" si="2"/>
        <v>647726.3979999999</v>
      </c>
      <c r="L7" s="67">
        <f t="shared" si="2"/>
        <v>590126.7</v>
      </c>
      <c r="M7" s="67">
        <f t="shared" si="2"/>
        <v>622051.1009999999</v>
      </c>
      <c r="N7" s="67">
        <f t="shared" si="2"/>
        <v>591391.5999999999</v>
      </c>
      <c r="O7" s="67">
        <f t="shared" si="2"/>
        <v>516165.2040000001</v>
      </c>
      <c r="P7" s="67">
        <f t="shared" si="2"/>
        <v>446602.48799999995</v>
      </c>
      <c r="Q7" s="67">
        <f t="shared" si="2"/>
        <v>388686.23900000006</v>
      </c>
      <c r="R7" s="67">
        <f t="shared" si="2"/>
        <v>428530.03400000004</v>
      </c>
      <c r="S7" s="67">
        <f t="shared" si="2"/>
        <v>498113.79999999993</v>
      </c>
      <c r="T7" s="67">
        <f t="shared" si="2"/>
        <v>557913.8810000002</v>
      </c>
      <c r="U7" s="67">
        <f t="shared" si="2"/>
        <v>522429.60000000003</v>
      </c>
      <c r="V7" s="67">
        <f t="shared" si="2"/>
        <v>599577.544</v>
      </c>
      <c r="W7" s="67">
        <f t="shared" si="2"/>
        <v>586487.472</v>
      </c>
      <c r="X7" s="67">
        <f t="shared" si="2"/>
        <v>579830.0479999998</v>
      </c>
      <c r="Y7" s="67">
        <f t="shared" si="2"/>
        <v>571686.776</v>
      </c>
    </row>
    <row r="8" spans="2:25" ht="12">
      <c r="B8" s="21" t="s">
        <v>118</v>
      </c>
      <c r="C8" s="67">
        <f>C103</f>
        <v>859930</v>
      </c>
      <c r="D8" s="67">
        <f aca="true" t="shared" si="3" ref="D8:Y8">D103</f>
        <v>888892</v>
      </c>
      <c r="E8" s="67">
        <f t="shared" si="3"/>
        <v>902348</v>
      </c>
      <c r="F8" s="67">
        <f t="shared" si="3"/>
        <v>907174</v>
      </c>
      <c r="G8" s="67">
        <f t="shared" si="3"/>
        <v>928438</v>
      </c>
      <c r="H8" s="67">
        <f t="shared" si="3"/>
        <v>916081</v>
      </c>
      <c r="I8" s="67">
        <f t="shared" si="3"/>
        <v>914426</v>
      </c>
      <c r="J8" s="67">
        <f t="shared" si="3"/>
        <v>872249</v>
      </c>
      <c r="K8" s="67">
        <f t="shared" si="3"/>
        <v>884729</v>
      </c>
      <c r="L8" s="67">
        <f t="shared" si="3"/>
        <v>824912</v>
      </c>
      <c r="M8" s="67">
        <f t="shared" si="3"/>
        <v>854470</v>
      </c>
      <c r="N8" s="67">
        <f t="shared" si="3"/>
        <v>837768.763</v>
      </c>
      <c r="O8" s="67">
        <f t="shared" si="3"/>
        <v>811961.017</v>
      </c>
      <c r="P8" s="67">
        <f t="shared" si="3"/>
        <v>806222.671</v>
      </c>
      <c r="Q8" s="67">
        <f t="shared" si="3"/>
        <v>812550.009</v>
      </c>
      <c r="R8" s="67">
        <f t="shared" si="3"/>
        <v>786675.849</v>
      </c>
      <c r="S8" s="67">
        <f t="shared" si="3"/>
        <v>767958.76</v>
      </c>
      <c r="T8" s="67">
        <f t="shared" si="3"/>
        <v>759382.643</v>
      </c>
      <c r="U8" s="67">
        <f t="shared" si="3"/>
        <v>761943.048</v>
      </c>
      <c r="V8" s="67">
        <f t="shared" si="3"/>
        <v>765337.856</v>
      </c>
      <c r="W8" s="67">
        <f t="shared" si="3"/>
        <v>683512.145</v>
      </c>
      <c r="X8" s="67">
        <f t="shared" si="3"/>
        <v>731700.793</v>
      </c>
      <c r="Y8" s="67">
        <f t="shared" si="3"/>
        <v>609169.487</v>
      </c>
    </row>
    <row r="9" spans="2:25" ht="12">
      <c r="B9" s="21" t="s">
        <v>325</v>
      </c>
      <c r="C9" s="67">
        <f>C85-C89-C90+C91+C92+C95+C96+C101+C162+C160+C159+C158+C157+C156</f>
        <v>407414.80799999996</v>
      </c>
      <c r="D9" s="67">
        <f aca="true" t="shared" si="4" ref="D9:Y9">D85-D89-D90+D91+D92+D95+D96+D101+D162+D160+D159+D158+D157+D156</f>
        <v>436955.25299999997</v>
      </c>
      <c r="E9" s="67">
        <f t="shared" si="4"/>
        <v>390656.08900000004</v>
      </c>
      <c r="F9" s="67">
        <f t="shared" si="4"/>
        <v>398103.4470000001</v>
      </c>
      <c r="G9" s="67">
        <f t="shared" si="4"/>
        <v>440857.752</v>
      </c>
      <c r="H9" s="67">
        <f t="shared" si="4"/>
        <v>444047.56600000005</v>
      </c>
      <c r="I9" s="67">
        <f t="shared" si="4"/>
        <v>467757.3890000001</v>
      </c>
      <c r="J9" s="67">
        <f t="shared" si="4"/>
        <v>496849.6969999999</v>
      </c>
      <c r="K9" s="67">
        <f t="shared" si="4"/>
        <v>540542.267</v>
      </c>
      <c r="L9" s="67">
        <f t="shared" si="4"/>
        <v>570869.12</v>
      </c>
      <c r="M9" s="67">
        <f t="shared" si="4"/>
        <v>652553.5539999999</v>
      </c>
      <c r="N9" s="67">
        <f t="shared" si="4"/>
        <v>645510.5830000002</v>
      </c>
      <c r="O9" s="67">
        <f t="shared" si="4"/>
        <v>728465.9589999999</v>
      </c>
      <c r="P9" s="67">
        <f t="shared" si="4"/>
        <v>807222.8520000002</v>
      </c>
      <c r="Q9" s="67">
        <f t="shared" si="4"/>
        <v>837641.1430000002</v>
      </c>
      <c r="R9" s="67">
        <f t="shared" si="4"/>
        <v>856537.1630000001</v>
      </c>
      <c r="S9" s="67">
        <f t="shared" si="4"/>
        <v>871788.614</v>
      </c>
      <c r="T9" s="67">
        <f t="shared" si="4"/>
        <v>875469.702</v>
      </c>
      <c r="U9" s="67">
        <f t="shared" si="4"/>
        <v>940208.8509999998</v>
      </c>
      <c r="V9" s="67">
        <f t="shared" si="4"/>
        <v>978180.999</v>
      </c>
      <c r="W9" s="67">
        <f t="shared" si="4"/>
        <v>1059964.87</v>
      </c>
      <c r="X9" s="67">
        <f t="shared" si="4"/>
        <v>1075357.564</v>
      </c>
      <c r="Y9" s="67">
        <f t="shared" si="4"/>
        <v>1076709.812</v>
      </c>
    </row>
    <row r="10" spans="2:25" ht="12">
      <c r="B10" s="22" t="s">
        <v>347</v>
      </c>
      <c r="C10" s="68">
        <f>C105+C106+C161+C163+C140+C141+C142</f>
        <v>26545.702</v>
      </c>
      <c r="D10" s="68">
        <f aca="true" t="shared" si="5" ref="D10:Y10">D105+D106+D161+D163+D140+D141+D142</f>
        <v>31855.662</v>
      </c>
      <c r="E10" s="68">
        <f t="shared" si="5"/>
        <v>31747.541</v>
      </c>
      <c r="F10" s="68">
        <f t="shared" si="5"/>
        <v>31911.934999999998</v>
      </c>
      <c r="G10" s="68">
        <f t="shared" si="5"/>
        <v>35434.024</v>
      </c>
      <c r="H10" s="68">
        <f t="shared" si="5"/>
        <v>38941.004</v>
      </c>
      <c r="I10" s="68">
        <f t="shared" si="5"/>
        <v>37321.858</v>
      </c>
      <c r="J10" s="68">
        <f t="shared" si="5"/>
        <v>40618.754</v>
      </c>
      <c r="K10" s="68">
        <f t="shared" si="5"/>
        <v>37843.316999999995</v>
      </c>
      <c r="L10" s="68">
        <f t="shared" si="5"/>
        <v>35360.492</v>
      </c>
      <c r="M10" s="68">
        <f t="shared" si="5"/>
        <v>42192.294</v>
      </c>
      <c r="N10" s="68">
        <f t="shared" si="5"/>
        <v>42513.945</v>
      </c>
      <c r="O10" s="68">
        <f t="shared" si="5"/>
        <v>39360.667</v>
      </c>
      <c r="P10" s="68">
        <f t="shared" si="5"/>
        <v>40174.579</v>
      </c>
      <c r="Q10" s="68">
        <f t="shared" si="5"/>
        <v>40622.176999999996</v>
      </c>
      <c r="R10" s="68">
        <f t="shared" si="5"/>
        <v>39259.905</v>
      </c>
      <c r="S10" s="68">
        <f t="shared" si="5"/>
        <v>42125.196</v>
      </c>
      <c r="T10" s="68">
        <f t="shared" si="5"/>
        <v>42525.535</v>
      </c>
      <c r="U10" s="68">
        <f t="shared" si="5"/>
        <v>42086.95</v>
      </c>
      <c r="V10" s="68">
        <f t="shared" si="5"/>
        <v>35859.359000000004</v>
      </c>
      <c r="W10" s="68">
        <f t="shared" si="5"/>
        <v>31162.224000000002</v>
      </c>
      <c r="X10" s="68">
        <f t="shared" si="5"/>
        <v>32345.257999999998</v>
      </c>
      <c r="Y10" s="68">
        <f t="shared" si="5"/>
        <v>32822.267</v>
      </c>
    </row>
    <row r="11" spans="3:22" ht="12">
      <c r="C11" s="45"/>
      <c r="G11" s="31"/>
      <c r="T11" s="31"/>
      <c r="V11" s="45"/>
    </row>
    <row r="12" ht="12">
      <c r="B12" s="69" t="s">
        <v>441</v>
      </c>
    </row>
    <row r="13" ht="12">
      <c r="B13" s="38" t="s">
        <v>104</v>
      </c>
    </row>
    <row r="14" ht="12"/>
    <row r="15" spans="2:6" ht="12">
      <c r="B15" s="12" t="s">
        <v>348</v>
      </c>
      <c r="E15" s="2" t="s">
        <v>1</v>
      </c>
      <c r="F15" s="2" t="s">
        <v>349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5" customHeight="1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spans="2:5" ht="15">
      <c r="B62" s="40"/>
      <c r="C62" s="41"/>
      <c r="D62" s="44"/>
      <c r="E62" s="44"/>
    </row>
    <row r="63" spans="2:5" ht="15">
      <c r="B63" s="40"/>
      <c r="C63" s="41"/>
      <c r="D63" s="44"/>
      <c r="E63" s="44"/>
    </row>
    <row r="64" spans="2:5" ht="15">
      <c r="B64" s="40"/>
      <c r="C64" s="40"/>
      <c r="D64" s="44"/>
      <c r="E64" s="44"/>
    </row>
    <row r="65" spans="2:5" ht="15">
      <c r="B65" s="44"/>
      <c r="C65" s="44"/>
      <c r="D65" s="44"/>
      <c r="E65" s="44"/>
    </row>
    <row r="66" spans="2:5" ht="15">
      <c r="B66" s="40"/>
      <c r="C66" s="40"/>
      <c r="D66" s="44"/>
      <c r="E66" s="44"/>
    </row>
    <row r="67" spans="2:5" ht="15">
      <c r="B67" s="40"/>
      <c r="C67" s="40"/>
      <c r="D67" s="44"/>
      <c r="E67" s="44"/>
    </row>
    <row r="68" spans="2:5" ht="15">
      <c r="B68" s="40"/>
      <c r="C68" s="40"/>
      <c r="D68" s="44"/>
      <c r="E68" s="44"/>
    </row>
    <row r="72" spans="2:24" ht="14.5">
      <c r="B72" s="34" t="s">
        <v>350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4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4.5">
      <c r="B74" s="34" t="s">
        <v>0</v>
      </c>
      <c r="C74" s="81" t="s">
        <v>437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24" ht="14.5">
      <c r="B75" s="34" t="s">
        <v>2</v>
      </c>
      <c r="C75" s="70" t="s">
        <v>440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2:24" ht="14.5">
      <c r="B76" s="34" t="s">
        <v>3</v>
      </c>
      <c r="C76" s="34" t="s">
        <v>4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2:24" ht="14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2:24" ht="14.5">
      <c r="B78" s="34" t="s">
        <v>351</v>
      </c>
      <c r="C78" s="34" t="s">
        <v>11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2:24" ht="14.5">
      <c r="B79" s="34" t="s">
        <v>352</v>
      </c>
      <c r="C79" s="34" t="s">
        <v>11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2:24" ht="14.5">
      <c r="B80" s="34" t="s">
        <v>8</v>
      </c>
      <c r="C80" s="34" t="s">
        <v>9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2:24" ht="14.5">
      <c r="B81" s="34" t="s">
        <v>5</v>
      </c>
      <c r="C81" s="34" t="s">
        <v>327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2:24" ht="14.5">
      <c r="B82" s="34" t="s">
        <v>6</v>
      </c>
      <c r="C82" s="34" t="s">
        <v>7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2:24" ht="14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2:25" ht="12.5">
      <c r="B84" s="71" t="s">
        <v>10</v>
      </c>
      <c r="C84" s="71" t="s">
        <v>82</v>
      </c>
      <c r="D84" s="71" t="s">
        <v>83</v>
      </c>
      <c r="E84" s="71" t="s">
        <v>84</v>
      </c>
      <c r="F84" s="71" t="s">
        <v>85</v>
      </c>
      <c r="G84" s="71" t="s">
        <v>86</v>
      </c>
      <c r="H84" s="71" t="s">
        <v>87</v>
      </c>
      <c r="I84" s="71" t="s">
        <v>88</v>
      </c>
      <c r="J84" s="71" t="s">
        <v>89</v>
      </c>
      <c r="K84" s="71" t="s">
        <v>90</v>
      </c>
      <c r="L84" s="71" t="s">
        <v>91</v>
      </c>
      <c r="M84" s="71" t="s">
        <v>92</v>
      </c>
      <c r="N84" s="71" t="s">
        <v>93</v>
      </c>
      <c r="O84" s="71" t="s">
        <v>94</v>
      </c>
      <c r="P84" s="71" t="s">
        <v>95</v>
      </c>
      <c r="Q84" s="71" t="s">
        <v>96</v>
      </c>
      <c r="R84" s="71" t="s">
        <v>97</v>
      </c>
      <c r="S84" s="71" t="s">
        <v>106</v>
      </c>
      <c r="T84" s="71" t="s">
        <v>332</v>
      </c>
      <c r="U84" s="71" t="s">
        <v>333</v>
      </c>
      <c r="V84" s="71" t="s">
        <v>334</v>
      </c>
      <c r="W84" s="71" t="s">
        <v>341</v>
      </c>
      <c r="X84" s="71" t="s">
        <v>353</v>
      </c>
      <c r="Y84" s="71">
        <v>2022</v>
      </c>
    </row>
    <row r="85" spans="2:25" ht="12.5">
      <c r="B85" s="71" t="s">
        <v>57</v>
      </c>
      <c r="C85" s="89">
        <v>379103.374</v>
      </c>
      <c r="D85" s="89">
        <v>401998.192</v>
      </c>
      <c r="E85" s="89">
        <v>345681.979</v>
      </c>
      <c r="F85" s="88">
        <v>335722.3</v>
      </c>
      <c r="G85" s="89">
        <v>355268.465</v>
      </c>
      <c r="H85" s="89">
        <v>340546.184</v>
      </c>
      <c r="I85" s="89">
        <v>342707.881</v>
      </c>
      <c r="J85" s="89">
        <v>338893.876</v>
      </c>
      <c r="K85" s="89">
        <v>354877.833</v>
      </c>
      <c r="L85" s="89">
        <v>357662.569</v>
      </c>
      <c r="M85" s="89">
        <v>401279.583</v>
      </c>
      <c r="N85" s="89">
        <v>332848.797</v>
      </c>
      <c r="O85" s="89">
        <v>359551.397</v>
      </c>
      <c r="P85" s="89">
        <v>396650.775</v>
      </c>
      <c r="Q85" s="89">
        <v>398608.494</v>
      </c>
      <c r="R85" s="89">
        <v>363237.628</v>
      </c>
      <c r="S85" s="89">
        <v>372711.195</v>
      </c>
      <c r="T85" s="89">
        <v>322463.411</v>
      </c>
      <c r="U85" s="89">
        <v>370234.436</v>
      </c>
      <c r="V85" s="89">
        <v>345642.675</v>
      </c>
      <c r="W85" s="89">
        <v>375486.539</v>
      </c>
      <c r="X85" s="89">
        <v>374849.021</v>
      </c>
      <c r="Y85" s="89">
        <v>308581.133</v>
      </c>
    </row>
    <row r="86" spans="2:25" ht="12.5">
      <c r="B86" s="71" t="s">
        <v>110</v>
      </c>
      <c r="C86" s="90">
        <v>334349.734</v>
      </c>
      <c r="D86" s="90">
        <v>352511.218</v>
      </c>
      <c r="E86" s="90">
        <v>299304.719</v>
      </c>
      <c r="F86" s="90">
        <v>284828.706</v>
      </c>
      <c r="G86" s="90">
        <v>304773.372</v>
      </c>
      <c r="H86" s="90">
        <v>291700.305</v>
      </c>
      <c r="I86" s="90">
        <v>292668.005</v>
      </c>
      <c r="J86" s="90">
        <v>292331.382</v>
      </c>
      <c r="K86" s="90">
        <v>313054.464</v>
      </c>
      <c r="L86" s="90">
        <v>315702.422</v>
      </c>
      <c r="M86" s="90">
        <v>354325.372</v>
      </c>
      <c r="N86" s="90">
        <v>293410.825</v>
      </c>
      <c r="O86" s="90">
        <v>316879.438</v>
      </c>
      <c r="P86" s="90">
        <v>350061.882</v>
      </c>
      <c r="Q86" s="91">
        <v>352851.32</v>
      </c>
      <c r="R86" s="90">
        <v>321469.269</v>
      </c>
      <c r="S86" s="90">
        <v>327996.063</v>
      </c>
      <c r="T86" s="90">
        <v>281812.506</v>
      </c>
      <c r="U86" s="90">
        <v>326818.542</v>
      </c>
      <c r="V86" s="90">
        <v>306477.882</v>
      </c>
      <c r="W86" s="90">
        <v>331708.701</v>
      </c>
      <c r="X86" s="90">
        <v>330757.758</v>
      </c>
      <c r="Y86" s="90">
        <v>266726.348</v>
      </c>
    </row>
    <row r="87" spans="2:25" ht="12.5">
      <c r="B87" s="71" t="s">
        <v>354</v>
      </c>
      <c r="C87" s="89">
        <v>31039.054</v>
      </c>
      <c r="D87" s="89">
        <v>33592.965</v>
      </c>
      <c r="E87" s="89">
        <v>28464.795</v>
      </c>
      <c r="F87" s="89">
        <v>47407.113</v>
      </c>
      <c r="G87" s="89">
        <v>51148.281</v>
      </c>
      <c r="H87" s="88">
        <v>71192.18</v>
      </c>
      <c r="I87" s="89">
        <v>74361.171</v>
      </c>
      <c r="J87" s="89">
        <v>74893.275</v>
      </c>
      <c r="K87" s="89">
        <v>77595.218</v>
      </c>
      <c r="L87" s="88">
        <v>82408.65</v>
      </c>
      <c r="M87" s="89">
        <v>87650.677</v>
      </c>
      <c r="N87" s="89">
        <v>75907.109</v>
      </c>
      <c r="O87" s="89">
        <v>82173.652</v>
      </c>
      <c r="P87" s="89">
        <v>90716.719</v>
      </c>
      <c r="Q87" s="89">
        <v>92378.242</v>
      </c>
      <c r="R87" s="88">
        <v>77725.11</v>
      </c>
      <c r="S87" s="88">
        <v>85343.82</v>
      </c>
      <c r="T87" s="89">
        <v>77013.641</v>
      </c>
      <c r="U87" s="89">
        <v>81374.036</v>
      </c>
      <c r="V87" s="89">
        <v>82454.449</v>
      </c>
      <c r="W87" s="89">
        <v>86873.058</v>
      </c>
      <c r="X87" s="89">
        <v>83551.378</v>
      </c>
      <c r="Y87" s="159" t="s">
        <v>36</v>
      </c>
    </row>
    <row r="88" spans="2:25" ht="12.5">
      <c r="B88" s="71" t="s">
        <v>111</v>
      </c>
      <c r="C88" s="90">
        <v>19062.399</v>
      </c>
      <c r="D88" s="90">
        <v>25703.822</v>
      </c>
      <c r="E88" s="90">
        <v>19208.552</v>
      </c>
      <c r="F88" s="90">
        <v>23296.812</v>
      </c>
      <c r="G88" s="90">
        <v>21825.607</v>
      </c>
      <c r="H88" s="90">
        <v>18781.864</v>
      </c>
      <c r="I88" s="90">
        <v>19733.971</v>
      </c>
      <c r="J88" s="90">
        <v>20063.692</v>
      </c>
      <c r="K88" s="90">
        <v>20532.041</v>
      </c>
      <c r="L88" s="90">
        <v>20844.203</v>
      </c>
      <c r="M88" s="90">
        <v>24870.063</v>
      </c>
      <c r="N88" s="90">
        <v>22409.665</v>
      </c>
      <c r="O88" s="90">
        <v>24572.026</v>
      </c>
      <c r="P88" s="90">
        <v>27960.125</v>
      </c>
      <c r="Q88" s="90">
        <v>27336.926</v>
      </c>
      <c r="R88" s="91">
        <v>23894.97</v>
      </c>
      <c r="S88" s="91">
        <v>26917.57</v>
      </c>
      <c r="T88" s="91">
        <v>22719.98</v>
      </c>
      <c r="U88" s="90">
        <v>27043.575</v>
      </c>
      <c r="V88" s="90">
        <v>23275.739</v>
      </c>
      <c r="W88" s="90">
        <v>25837.969</v>
      </c>
      <c r="X88" s="90">
        <v>27914.649</v>
      </c>
      <c r="Y88" s="90">
        <v>23306.217</v>
      </c>
    </row>
    <row r="89" spans="2:25" ht="12.5">
      <c r="B89" s="71" t="s">
        <v>355</v>
      </c>
      <c r="C89" s="89">
        <v>6926.935</v>
      </c>
      <c r="D89" s="89">
        <v>6903.974</v>
      </c>
      <c r="E89" s="89">
        <v>8716.453</v>
      </c>
      <c r="F89" s="89">
        <v>8248.084</v>
      </c>
      <c r="G89" s="89">
        <v>8080.055</v>
      </c>
      <c r="H89" s="89">
        <v>8504.465</v>
      </c>
      <c r="I89" s="89">
        <v>8292.132</v>
      </c>
      <c r="J89" s="89">
        <v>7287.575</v>
      </c>
      <c r="K89" s="89">
        <v>7988.613</v>
      </c>
      <c r="L89" s="89">
        <v>7550.527</v>
      </c>
      <c r="M89" s="89">
        <v>7378.756</v>
      </c>
      <c r="N89" s="89">
        <v>8399.122</v>
      </c>
      <c r="O89" s="89">
        <v>9782.843</v>
      </c>
      <c r="P89" s="89">
        <v>10012.635</v>
      </c>
      <c r="Q89" s="89">
        <v>10144.785</v>
      </c>
      <c r="R89" s="89">
        <v>9381.881</v>
      </c>
      <c r="S89" s="89">
        <v>9326.948</v>
      </c>
      <c r="T89" s="89">
        <v>10186.521</v>
      </c>
      <c r="U89" s="89">
        <v>9980.687</v>
      </c>
      <c r="V89" s="88">
        <v>9494.13</v>
      </c>
      <c r="W89" s="89">
        <v>10366.528</v>
      </c>
      <c r="X89" s="89">
        <v>10354.551</v>
      </c>
      <c r="Y89" s="88">
        <v>12716</v>
      </c>
    </row>
    <row r="90" spans="2:25" ht="12.5">
      <c r="B90" s="71" t="s">
        <v>112</v>
      </c>
      <c r="C90" s="90">
        <v>21574.664</v>
      </c>
      <c r="D90" s="90">
        <v>21052.606</v>
      </c>
      <c r="E90" s="90">
        <v>23697.237</v>
      </c>
      <c r="F90" s="90">
        <v>22251.601</v>
      </c>
      <c r="G90" s="90">
        <v>23446.506</v>
      </c>
      <c r="H90" s="90">
        <v>24437.127</v>
      </c>
      <c r="I90" s="91">
        <v>23817.42</v>
      </c>
      <c r="J90" s="90">
        <v>23115.591</v>
      </c>
      <c r="K90" s="90">
        <v>21286.392</v>
      </c>
      <c r="L90" s="90">
        <v>21111.261</v>
      </c>
      <c r="M90" s="90">
        <v>22075.637</v>
      </c>
      <c r="N90" s="90">
        <v>17024.021</v>
      </c>
      <c r="O90" s="90">
        <v>18095.307</v>
      </c>
      <c r="P90" s="90">
        <v>18623.801</v>
      </c>
      <c r="Q90" s="90">
        <v>18413.728</v>
      </c>
      <c r="R90" s="90">
        <v>17867.254</v>
      </c>
      <c r="S90" s="90">
        <v>17791.024</v>
      </c>
      <c r="T90" s="90">
        <v>17930.925</v>
      </c>
      <c r="U90" s="90">
        <v>16372.319</v>
      </c>
      <c r="V90" s="90">
        <v>15889.054</v>
      </c>
      <c r="W90" s="90">
        <v>17939.869</v>
      </c>
      <c r="X90" s="90">
        <v>16176.614</v>
      </c>
      <c r="Y90" s="90">
        <v>18547.485</v>
      </c>
    </row>
    <row r="91" spans="2:25" ht="12.5">
      <c r="B91" s="71" t="s">
        <v>58</v>
      </c>
      <c r="C91" s="88">
        <v>4785</v>
      </c>
      <c r="D91" s="88">
        <v>4612</v>
      </c>
      <c r="E91" s="89">
        <v>4760.965</v>
      </c>
      <c r="F91" s="89">
        <v>5433.965</v>
      </c>
      <c r="G91" s="89">
        <v>5523.469</v>
      </c>
      <c r="H91" s="89">
        <v>5397.673</v>
      </c>
      <c r="I91" s="88">
        <v>5615.65</v>
      </c>
      <c r="J91" s="89">
        <v>5772.528</v>
      </c>
      <c r="K91" s="89">
        <v>5731.578</v>
      </c>
      <c r="L91" s="88">
        <v>5546.27</v>
      </c>
      <c r="M91" s="89">
        <v>5602.409</v>
      </c>
      <c r="N91" s="89">
        <v>5946.971</v>
      </c>
      <c r="O91" s="89">
        <v>5820.339</v>
      </c>
      <c r="P91" s="89">
        <v>6026.268</v>
      </c>
      <c r="Q91" s="89">
        <v>6303.352</v>
      </c>
      <c r="R91" s="89">
        <v>6613.642</v>
      </c>
      <c r="S91" s="88">
        <v>6732.88</v>
      </c>
      <c r="T91" s="89">
        <v>6715.039</v>
      </c>
      <c r="U91" s="89">
        <v>6654.991</v>
      </c>
      <c r="V91" s="89">
        <v>6725.806</v>
      </c>
      <c r="W91" s="89">
        <v>6717.256</v>
      </c>
      <c r="X91" s="89">
        <v>6538.375</v>
      </c>
      <c r="Y91" s="88">
        <v>6433.01</v>
      </c>
    </row>
    <row r="92" spans="2:25" ht="12.5">
      <c r="B92" s="71" t="s">
        <v>59</v>
      </c>
      <c r="C92" s="90">
        <v>21275.989</v>
      </c>
      <c r="D92" s="91">
        <v>25738.48</v>
      </c>
      <c r="E92" s="90">
        <v>35062.516</v>
      </c>
      <c r="F92" s="90">
        <v>43307.314</v>
      </c>
      <c r="G92" s="90">
        <v>57526.138</v>
      </c>
      <c r="H92" s="90">
        <v>68094.587</v>
      </c>
      <c r="I92" s="90">
        <v>78711.461</v>
      </c>
      <c r="J92" s="90">
        <v>99907.526</v>
      </c>
      <c r="K92" s="90">
        <v>113234.843</v>
      </c>
      <c r="L92" s="90">
        <v>124555.918</v>
      </c>
      <c r="M92" s="90">
        <v>139842.164</v>
      </c>
      <c r="N92" s="90">
        <v>165346.899</v>
      </c>
      <c r="O92" s="90">
        <v>187468.916</v>
      </c>
      <c r="P92" s="90">
        <v>209474.806</v>
      </c>
      <c r="Q92" s="90">
        <v>222356.661</v>
      </c>
      <c r="R92" s="90">
        <v>263204.743</v>
      </c>
      <c r="S92" s="90">
        <v>266814.627</v>
      </c>
      <c r="T92" s="90">
        <v>312313.129</v>
      </c>
      <c r="U92" s="90">
        <v>320615.898</v>
      </c>
      <c r="V92" s="90">
        <v>367117.813</v>
      </c>
      <c r="W92" s="90">
        <v>397798.605</v>
      </c>
      <c r="X92" s="90">
        <v>386866.428</v>
      </c>
      <c r="Y92" s="91">
        <v>421264.59</v>
      </c>
    </row>
    <row r="93" spans="2:25" ht="12.5">
      <c r="B93" s="71" t="s">
        <v>356</v>
      </c>
      <c r="C93" s="89">
        <v>6480.195</v>
      </c>
      <c r="D93" s="89">
        <v>9214.883</v>
      </c>
      <c r="E93" s="89">
        <v>12252.289</v>
      </c>
      <c r="F93" s="89">
        <v>34729.345</v>
      </c>
      <c r="G93" s="89">
        <v>47334.106</v>
      </c>
      <c r="H93" s="89">
        <v>57191.801</v>
      </c>
      <c r="I93" s="89">
        <v>65316.009</v>
      </c>
      <c r="J93" s="89">
        <v>81903.342</v>
      </c>
      <c r="K93" s="89">
        <v>93310.676</v>
      </c>
      <c r="L93" s="89">
        <v>101096.241</v>
      </c>
      <c r="M93" s="89">
        <v>116039.813</v>
      </c>
      <c r="N93" s="89">
        <v>157104.205</v>
      </c>
      <c r="O93" s="89">
        <v>177290.991</v>
      </c>
      <c r="P93" s="89">
        <v>195518.739</v>
      </c>
      <c r="Q93" s="89">
        <v>204541.889</v>
      </c>
      <c r="R93" s="88">
        <v>237096.31</v>
      </c>
      <c r="S93" s="89">
        <v>236596.497</v>
      </c>
      <c r="T93" s="89">
        <v>282116.568</v>
      </c>
      <c r="U93" s="89">
        <v>288689.685</v>
      </c>
      <c r="V93" s="88">
        <v>326932.62</v>
      </c>
      <c r="W93" s="89">
        <v>350443.029</v>
      </c>
      <c r="X93" s="89">
        <v>339154.907</v>
      </c>
      <c r="Y93" s="89">
        <v>371831.762</v>
      </c>
    </row>
    <row r="94" spans="2:25" ht="12.5">
      <c r="B94" s="71" t="s">
        <v>357</v>
      </c>
      <c r="C94" s="91">
        <v>0</v>
      </c>
      <c r="D94" s="91">
        <v>0</v>
      </c>
      <c r="E94" s="91">
        <v>0</v>
      </c>
      <c r="F94" s="91">
        <v>0</v>
      </c>
      <c r="G94" s="91">
        <v>56</v>
      </c>
      <c r="H94" s="91">
        <v>62</v>
      </c>
      <c r="I94" s="90">
        <v>123.202</v>
      </c>
      <c r="J94" s="90">
        <v>436.549</v>
      </c>
      <c r="K94" s="90">
        <v>962.974</v>
      </c>
      <c r="L94" s="91">
        <v>1236.8</v>
      </c>
      <c r="M94" s="90">
        <v>4160.274</v>
      </c>
      <c r="N94" s="90">
        <v>5986.514</v>
      </c>
      <c r="O94" s="90">
        <v>6317.152</v>
      </c>
      <c r="P94" s="90">
        <v>8062.345</v>
      </c>
      <c r="Q94" s="90">
        <v>10283.285</v>
      </c>
      <c r="R94" s="90">
        <v>17593.992</v>
      </c>
      <c r="S94" s="91">
        <v>22203.16</v>
      </c>
      <c r="T94" s="90">
        <v>30196.561</v>
      </c>
      <c r="U94" s="90">
        <v>31926.213</v>
      </c>
      <c r="V94" s="90">
        <v>40185.193</v>
      </c>
      <c r="W94" s="90">
        <v>47355.576</v>
      </c>
      <c r="X94" s="91">
        <v>47711.52</v>
      </c>
      <c r="Y94" s="90">
        <v>49432.828</v>
      </c>
    </row>
    <row r="95" spans="2:25" ht="12.5">
      <c r="B95" s="71" t="s">
        <v>60</v>
      </c>
      <c r="C95" s="88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8.01</v>
      </c>
      <c r="K95" s="89">
        <v>16.147</v>
      </c>
      <c r="L95" s="88">
        <v>103</v>
      </c>
      <c r="M95" s="88">
        <v>761.2</v>
      </c>
      <c r="N95" s="88">
        <v>1959</v>
      </c>
      <c r="O95" s="89">
        <v>3775.043</v>
      </c>
      <c r="P95" s="89">
        <v>4769.747</v>
      </c>
      <c r="Q95" s="89">
        <v>5454.806</v>
      </c>
      <c r="R95" s="89">
        <v>5593.237</v>
      </c>
      <c r="S95" s="88">
        <v>5579.2</v>
      </c>
      <c r="T95" s="88">
        <v>5883</v>
      </c>
      <c r="U95" s="88">
        <v>4867</v>
      </c>
      <c r="V95" s="88">
        <v>5683</v>
      </c>
      <c r="W95" s="88">
        <v>4992</v>
      </c>
      <c r="X95" s="88">
        <v>5176</v>
      </c>
      <c r="Y95" s="88">
        <v>4536</v>
      </c>
    </row>
    <row r="96" spans="2:25" ht="12.5">
      <c r="B96" s="71" t="s">
        <v>61</v>
      </c>
      <c r="C96" s="91">
        <v>113.22</v>
      </c>
      <c r="D96" s="90">
        <v>180.502</v>
      </c>
      <c r="E96" s="90">
        <v>266.236</v>
      </c>
      <c r="F96" s="90">
        <v>415.335</v>
      </c>
      <c r="G96" s="90">
        <v>690.913</v>
      </c>
      <c r="H96" s="90">
        <v>1458.688</v>
      </c>
      <c r="I96" s="91">
        <v>2489.47</v>
      </c>
      <c r="J96" s="90">
        <v>3766.517</v>
      </c>
      <c r="K96" s="90">
        <v>7421.474</v>
      </c>
      <c r="L96" s="90">
        <v>14000.981</v>
      </c>
      <c r="M96" s="90">
        <v>22462.863</v>
      </c>
      <c r="N96" s="90">
        <v>45329.533</v>
      </c>
      <c r="O96" s="90">
        <v>66366.365</v>
      </c>
      <c r="P96" s="90">
        <v>79365.854</v>
      </c>
      <c r="Q96" s="90">
        <v>88718.072</v>
      </c>
      <c r="R96" s="90">
        <v>95263.625</v>
      </c>
      <c r="S96" s="90">
        <v>95457.486</v>
      </c>
      <c r="T96" s="90">
        <v>102051.943</v>
      </c>
      <c r="U96" s="90">
        <v>108199.624</v>
      </c>
      <c r="V96" s="90">
        <v>118201.579</v>
      </c>
      <c r="W96" s="90">
        <v>140124.756</v>
      </c>
      <c r="X96" s="90">
        <v>158588.273</v>
      </c>
      <c r="Y96" s="90">
        <v>205108.287</v>
      </c>
    </row>
    <row r="97" spans="2:25" ht="12.5">
      <c r="B97" s="71" t="s">
        <v>358</v>
      </c>
      <c r="C97" s="88">
        <v>0</v>
      </c>
      <c r="D97" s="88">
        <v>0</v>
      </c>
      <c r="E97" s="88">
        <v>0</v>
      </c>
      <c r="F97" s="88">
        <v>0</v>
      </c>
      <c r="G97" s="88">
        <v>0</v>
      </c>
      <c r="H97" s="89">
        <v>18.208</v>
      </c>
      <c r="I97" s="89">
        <v>19.321</v>
      </c>
      <c r="J97" s="88">
        <v>21.15</v>
      </c>
      <c r="K97" s="88">
        <v>26.72</v>
      </c>
      <c r="L97" s="89">
        <v>125.723</v>
      </c>
      <c r="M97" s="89">
        <v>930.983</v>
      </c>
      <c r="N97" s="89">
        <v>3142.696</v>
      </c>
      <c r="O97" s="89">
        <v>4896.522</v>
      </c>
      <c r="P97" s="89">
        <v>6554.719</v>
      </c>
      <c r="Q97" s="89">
        <v>7364.611</v>
      </c>
      <c r="R97" s="89">
        <v>8050.644</v>
      </c>
      <c r="S97" s="89">
        <v>8464.865</v>
      </c>
      <c r="T97" s="89">
        <v>10427.949</v>
      </c>
      <c r="U97" s="89">
        <v>11228.612</v>
      </c>
      <c r="V97" s="89">
        <v>12415.036</v>
      </c>
      <c r="W97" s="89">
        <v>14138.642</v>
      </c>
      <c r="X97" s="89">
        <v>16120.124</v>
      </c>
      <c r="Y97" s="159" t="s">
        <v>36</v>
      </c>
    </row>
    <row r="98" spans="2:25" ht="12.5">
      <c r="B98" s="71" t="s">
        <v>359</v>
      </c>
      <c r="C98" s="91">
        <v>0</v>
      </c>
      <c r="D98" s="91">
        <v>0</v>
      </c>
      <c r="E98" s="91">
        <v>0</v>
      </c>
      <c r="F98" s="91">
        <v>0</v>
      </c>
      <c r="G98" s="91">
        <v>0</v>
      </c>
      <c r="H98" s="90">
        <v>0.277</v>
      </c>
      <c r="I98" s="90">
        <v>0.293</v>
      </c>
      <c r="J98" s="90">
        <v>0.267</v>
      </c>
      <c r="K98" s="90">
        <v>0.278</v>
      </c>
      <c r="L98" s="90">
        <v>70.676</v>
      </c>
      <c r="M98" s="90">
        <v>1333.492</v>
      </c>
      <c r="N98" s="90">
        <v>8015.731</v>
      </c>
      <c r="O98" s="90">
        <v>14377.279</v>
      </c>
      <c r="P98" s="90">
        <v>16030.775</v>
      </c>
      <c r="Q98" s="90">
        <v>16756.516</v>
      </c>
      <c r="R98" s="90">
        <v>17552.246</v>
      </c>
      <c r="S98" s="91">
        <v>17300.28</v>
      </c>
      <c r="T98" s="90">
        <v>22351.376</v>
      </c>
      <c r="U98" s="91">
        <v>22080.58</v>
      </c>
      <c r="V98" s="90">
        <v>24625.713</v>
      </c>
      <c r="W98" s="91">
        <v>28229.68</v>
      </c>
      <c r="X98" s="90">
        <v>32635.237</v>
      </c>
      <c r="Y98" s="160" t="s">
        <v>36</v>
      </c>
    </row>
    <row r="99" spans="2:25" ht="12.5">
      <c r="B99" s="71" t="s">
        <v>360</v>
      </c>
      <c r="C99" s="88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9">
        <v>15.171</v>
      </c>
      <c r="M99" s="89">
        <v>286.454</v>
      </c>
      <c r="N99" s="89">
        <v>3586.972</v>
      </c>
      <c r="O99" s="89">
        <v>6887.638</v>
      </c>
      <c r="P99" s="89">
        <v>7939.079</v>
      </c>
      <c r="Q99" s="88">
        <v>8941.1</v>
      </c>
      <c r="R99" s="89">
        <v>10128.929</v>
      </c>
      <c r="S99" s="88">
        <v>10476.9</v>
      </c>
      <c r="T99" s="89">
        <v>14231.758</v>
      </c>
      <c r="U99" s="89">
        <v>16360.183</v>
      </c>
      <c r="V99" s="88">
        <v>18235.39</v>
      </c>
      <c r="W99" s="89">
        <v>19507.271</v>
      </c>
      <c r="X99" s="89">
        <v>21880.368</v>
      </c>
      <c r="Y99" s="159" t="s">
        <v>36</v>
      </c>
    </row>
    <row r="100" spans="2:25" ht="12.5">
      <c r="B100" s="71" t="s">
        <v>361</v>
      </c>
      <c r="C100" s="91">
        <v>10</v>
      </c>
      <c r="D100" s="91">
        <v>11</v>
      </c>
      <c r="E100" s="91">
        <v>12</v>
      </c>
      <c r="F100" s="91">
        <v>13</v>
      </c>
      <c r="G100" s="91">
        <v>16</v>
      </c>
      <c r="H100" s="90">
        <v>19.533</v>
      </c>
      <c r="I100" s="90">
        <v>20.773</v>
      </c>
      <c r="J100" s="90">
        <v>21.821</v>
      </c>
      <c r="K100" s="90">
        <v>24.122</v>
      </c>
      <c r="L100" s="90">
        <v>25.777</v>
      </c>
      <c r="M100" s="90">
        <v>29.021</v>
      </c>
      <c r="N100" s="90">
        <v>32.849</v>
      </c>
      <c r="O100" s="90">
        <v>35.157</v>
      </c>
      <c r="P100" s="90">
        <v>36.009</v>
      </c>
      <c r="Q100" s="90">
        <v>38.677</v>
      </c>
      <c r="R100" s="90">
        <v>42.753</v>
      </c>
      <c r="S100" s="90">
        <v>64.573</v>
      </c>
      <c r="T100" s="90">
        <v>109.395</v>
      </c>
      <c r="U100" s="90">
        <v>233.253</v>
      </c>
      <c r="V100" s="90">
        <v>296.646</v>
      </c>
      <c r="W100" s="90">
        <v>561.261</v>
      </c>
      <c r="X100" s="90">
        <v>843.509</v>
      </c>
      <c r="Y100" s="160" t="s">
        <v>36</v>
      </c>
    </row>
    <row r="101" spans="2:25" ht="12.5">
      <c r="B101" s="71" t="s">
        <v>62</v>
      </c>
      <c r="C101" s="89">
        <v>507.307</v>
      </c>
      <c r="D101" s="89">
        <v>484.933</v>
      </c>
      <c r="E101" s="89">
        <v>494.433</v>
      </c>
      <c r="F101" s="89">
        <v>490.368</v>
      </c>
      <c r="G101" s="89">
        <v>470.176</v>
      </c>
      <c r="H101" s="89">
        <v>480.895</v>
      </c>
      <c r="I101" s="89">
        <v>464.265</v>
      </c>
      <c r="J101" s="89">
        <v>465.292</v>
      </c>
      <c r="K101" s="89">
        <v>465.119</v>
      </c>
      <c r="L101" s="89">
        <v>448.197</v>
      </c>
      <c r="M101" s="89">
        <v>476.397</v>
      </c>
      <c r="N101" s="89">
        <v>477.278</v>
      </c>
      <c r="O101" s="89">
        <v>457.989</v>
      </c>
      <c r="P101" s="89">
        <v>413.574</v>
      </c>
      <c r="Q101" s="89">
        <v>480.533</v>
      </c>
      <c r="R101" s="89">
        <v>487.425</v>
      </c>
      <c r="S101" s="88">
        <v>500.51</v>
      </c>
      <c r="T101" s="89">
        <v>521.712</v>
      </c>
      <c r="U101" s="88">
        <v>479.93</v>
      </c>
      <c r="V101" s="89">
        <v>498.964</v>
      </c>
      <c r="W101" s="89">
        <v>508.764</v>
      </c>
      <c r="X101" s="89">
        <v>502.791</v>
      </c>
      <c r="Y101" s="89">
        <v>513.353</v>
      </c>
    </row>
    <row r="102" spans="2:25" ht="12.5">
      <c r="B102" s="71" t="s">
        <v>63</v>
      </c>
      <c r="C102" s="160" t="s">
        <v>36</v>
      </c>
      <c r="D102" s="160" t="s">
        <v>36</v>
      </c>
      <c r="E102" s="160" t="s">
        <v>36</v>
      </c>
      <c r="F102" s="160" t="s">
        <v>36</v>
      </c>
      <c r="G102" s="160" t="s">
        <v>36</v>
      </c>
      <c r="H102" s="160" t="s">
        <v>36</v>
      </c>
      <c r="I102" s="160" t="s">
        <v>36</v>
      </c>
      <c r="J102" s="160" t="s">
        <v>36</v>
      </c>
      <c r="K102" s="160" t="s">
        <v>36</v>
      </c>
      <c r="L102" s="160" t="s">
        <v>36</v>
      </c>
      <c r="M102" s="160" t="s">
        <v>36</v>
      </c>
      <c r="N102" s="160" t="s">
        <v>36</v>
      </c>
      <c r="O102" s="160" t="s">
        <v>36</v>
      </c>
      <c r="P102" s="160" t="s">
        <v>36</v>
      </c>
      <c r="Q102" s="160" t="s">
        <v>36</v>
      </c>
      <c r="R102" s="160" t="s">
        <v>36</v>
      </c>
      <c r="S102" s="160" t="s">
        <v>36</v>
      </c>
      <c r="T102" s="160" t="s">
        <v>36</v>
      </c>
      <c r="U102" s="160" t="s">
        <v>36</v>
      </c>
      <c r="V102" s="160" t="s">
        <v>36</v>
      </c>
      <c r="W102" s="160" t="s">
        <v>36</v>
      </c>
      <c r="X102" s="160" t="s">
        <v>36</v>
      </c>
      <c r="Y102" s="160" t="s">
        <v>36</v>
      </c>
    </row>
    <row r="103" spans="2:25" ht="12.5">
      <c r="B103" s="71" t="s">
        <v>113</v>
      </c>
      <c r="C103" s="88">
        <v>859930</v>
      </c>
      <c r="D103" s="88">
        <v>888892</v>
      </c>
      <c r="E103" s="88">
        <v>902348</v>
      </c>
      <c r="F103" s="88">
        <v>907174</v>
      </c>
      <c r="G103" s="88">
        <v>928438</v>
      </c>
      <c r="H103" s="88">
        <v>916081</v>
      </c>
      <c r="I103" s="88">
        <v>914426</v>
      </c>
      <c r="J103" s="88">
        <v>872249</v>
      </c>
      <c r="K103" s="88">
        <v>884729</v>
      </c>
      <c r="L103" s="88">
        <v>824912</v>
      </c>
      <c r="M103" s="88">
        <v>854470</v>
      </c>
      <c r="N103" s="89">
        <v>837768.763</v>
      </c>
      <c r="O103" s="89">
        <v>811961.017</v>
      </c>
      <c r="P103" s="89">
        <v>806222.671</v>
      </c>
      <c r="Q103" s="89">
        <v>812550.009</v>
      </c>
      <c r="R103" s="89">
        <v>786675.849</v>
      </c>
      <c r="S103" s="88">
        <v>767958.76</v>
      </c>
      <c r="T103" s="89">
        <v>759382.643</v>
      </c>
      <c r="U103" s="89">
        <v>761943.048</v>
      </c>
      <c r="V103" s="89">
        <v>765337.856</v>
      </c>
      <c r="W103" s="89">
        <v>683512.145</v>
      </c>
      <c r="X103" s="89">
        <v>731700.793</v>
      </c>
      <c r="Y103" s="89">
        <v>609169.487</v>
      </c>
    </row>
    <row r="104" spans="2:25" ht="12.5">
      <c r="B104" s="71" t="s">
        <v>77</v>
      </c>
      <c r="C104" s="160" t="s">
        <v>36</v>
      </c>
      <c r="D104" s="160" t="s">
        <v>36</v>
      </c>
      <c r="E104" s="160" t="s">
        <v>36</v>
      </c>
      <c r="F104" s="160" t="s">
        <v>36</v>
      </c>
      <c r="G104" s="160" t="s">
        <v>36</v>
      </c>
      <c r="H104" s="160" t="s">
        <v>36</v>
      </c>
      <c r="I104" s="160" t="s">
        <v>36</v>
      </c>
      <c r="J104" s="160" t="s">
        <v>36</v>
      </c>
      <c r="K104" s="160" t="s">
        <v>36</v>
      </c>
      <c r="L104" s="160" t="s">
        <v>36</v>
      </c>
      <c r="M104" s="160" t="s">
        <v>36</v>
      </c>
      <c r="N104" s="160" t="s">
        <v>36</v>
      </c>
      <c r="O104" s="160" t="s">
        <v>36</v>
      </c>
      <c r="P104" s="160" t="s">
        <v>36</v>
      </c>
      <c r="Q104" s="160" t="s">
        <v>36</v>
      </c>
      <c r="R104" s="160" t="s">
        <v>36</v>
      </c>
      <c r="S104" s="160" t="s">
        <v>36</v>
      </c>
      <c r="T104" s="160" t="s">
        <v>36</v>
      </c>
      <c r="U104" s="160" t="s">
        <v>36</v>
      </c>
      <c r="V104" s="160" t="s">
        <v>36</v>
      </c>
      <c r="W104" s="160" t="s">
        <v>36</v>
      </c>
      <c r="X104" s="160" t="s">
        <v>36</v>
      </c>
      <c r="Y104" s="160" t="s">
        <v>36</v>
      </c>
    </row>
    <row r="105" spans="2:25" ht="12.5">
      <c r="B105" s="71" t="s">
        <v>362</v>
      </c>
      <c r="C105" s="88">
        <v>300</v>
      </c>
      <c r="D105" s="88">
        <v>265</v>
      </c>
      <c r="E105" s="88">
        <v>393</v>
      </c>
      <c r="F105" s="88">
        <v>431</v>
      </c>
      <c r="G105" s="88">
        <v>501</v>
      </c>
      <c r="H105" s="89">
        <v>773.989</v>
      </c>
      <c r="I105" s="89">
        <v>778.263</v>
      </c>
      <c r="J105" s="89">
        <v>796.518</v>
      </c>
      <c r="K105" s="89">
        <v>899.056</v>
      </c>
      <c r="L105" s="88">
        <v>639.77</v>
      </c>
      <c r="M105" s="89">
        <v>873.933</v>
      </c>
      <c r="N105" s="89">
        <v>899.284</v>
      </c>
      <c r="O105" s="89">
        <v>907.184</v>
      </c>
      <c r="P105" s="88">
        <v>1053.4</v>
      </c>
      <c r="Q105" s="89">
        <v>1112.201</v>
      </c>
      <c r="R105" s="89">
        <v>1110.577</v>
      </c>
      <c r="S105" s="89">
        <v>1160.373</v>
      </c>
      <c r="T105" s="89">
        <v>1172.296</v>
      </c>
      <c r="U105" s="88">
        <v>1099.28</v>
      </c>
      <c r="V105" s="89">
        <v>1038.497</v>
      </c>
      <c r="W105" s="89">
        <v>1088.755</v>
      </c>
      <c r="X105" s="89">
        <v>1104.548</v>
      </c>
      <c r="Y105" s="89">
        <v>754.472</v>
      </c>
    </row>
    <row r="106" spans="2:25" ht="12.5">
      <c r="B106" s="71" t="s">
        <v>114</v>
      </c>
      <c r="C106" s="91">
        <v>1072</v>
      </c>
      <c r="D106" s="91">
        <v>1099</v>
      </c>
      <c r="E106" s="91">
        <v>1029</v>
      </c>
      <c r="F106" s="91">
        <v>3191</v>
      </c>
      <c r="G106" s="91">
        <v>6309</v>
      </c>
      <c r="H106" s="91">
        <v>9560.6</v>
      </c>
      <c r="I106" s="91">
        <v>5360</v>
      </c>
      <c r="J106" s="91">
        <v>4204.8</v>
      </c>
      <c r="K106" s="91">
        <v>3745.7</v>
      </c>
      <c r="L106" s="91">
        <v>3325</v>
      </c>
      <c r="M106" s="91">
        <v>3499.8</v>
      </c>
      <c r="N106" s="90">
        <v>4058.349</v>
      </c>
      <c r="O106" s="90">
        <v>3866.864</v>
      </c>
      <c r="P106" s="91">
        <v>3545.99</v>
      </c>
      <c r="Q106" s="90">
        <v>3722.858</v>
      </c>
      <c r="R106" s="90">
        <v>4908.576</v>
      </c>
      <c r="S106" s="90">
        <v>4974.301</v>
      </c>
      <c r="T106" s="90">
        <v>5229.798</v>
      </c>
      <c r="U106" s="90">
        <v>3922.378</v>
      </c>
      <c r="V106" s="90">
        <v>3815.166</v>
      </c>
      <c r="W106" s="90">
        <v>3716.895</v>
      </c>
      <c r="X106" s="90">
        <v>3923.905</v>
      </c>
      <c r="Y106" s="90">
        <v>2922.102</v>
      </c>
    </row>
    <row r="107" spans="2:24" ht="14.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 ht="14.5">
      <c r="B108" s="34" t="s">
        <v>80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 ht="14.5">
      <c r="B109" s="34" t="s">
        <v>36</v>
      </c>
      <c r="C109" s="34" t="s">
        <v>81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 ht="14.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3" spans="2:24" ht="14.5">
      <c r="B113" s="34" t="s">
        <v>363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 ht="14.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 ht="14.5">
      <c r="B115" s="34" t="s">
        <v>0</v>
      </c>
      <c r="C115" s="81" t="s">
        <v>437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 ht="14.5">
      <c r="B116" s="34" t="s">
        <v>2</v>
      </c>
      <c r="C116" s="70">
        <v>45112.731400462966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 ht="14.5">
      <c r="B117" s="34" t="s">
        <v>3</v>
      </c>
      <c r="C117" s="34" t="s">
        <v>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 ht="14.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 ht="14.5">
      <c r="B119" s="34" t="s">
        <v>351</v>
      </c>
      <c r="C119" s="34" t="s">
        <v>11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 ht="14.5">
      <c r="B120" s="34" t="s">
        <v>352</v>
      </c>
      <c r="C120" s="34" t="s">
        <v>11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 ht="14.5">
      <c r="B121" s="34" t="s">
        <v>8</v>
      </c>
      <c r="C121" s="34" t="s">
        <v>9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 ht="14.5">
      <c r="B122" s="34" t="s">
        <v>5</v>
      </c>
      <c r="C122" s="34" t="s">
        <v>327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 ht="14.5">
      <c r="B123" s="34" t="s">
        <v>6</v>
      </c>
      <c r="C123" s="34" t="s">
        <v>7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 ht="14.5">
      <c r="B124"/>
      <c r="C124" s="72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5" ht="12.5">
      <c r="B125" s="71" t="s">
        <v>10</v>
      </c>
      <c r="C125" s="71" t="s">
        <v>82</v>
      </c>
      <c r="D125" s="71" t="s">
        <v>83</v>
      </c>
      <c r="E125" s="71" t="s">
        <v>84</v>
      </c>
      <c r="F125" s="71" t="s">
        <v>85</v>
      </c>
      <c r="G125" s="71" t="s">
        <v>86</v>
      </c>
      <c r="H125" s="71" t="s">
        <v>87</v>
      </c>
      <c r="I125" s="71" t="s">
        <v>88</v>
      </c>
      <c r="J125" s="71" t="s">
        <v>89</v>
      </c>
      <c r="K125" s="71" t="s">
        <v>90</v>
      </c>
      <c r="L125" s="71" t="s">
        <v>91</v>
      </c>
      <c r="M125" s="71" t="s">
        <v>92</v>
      </c>
      <c r="N125" s="71" t="s">
        <v>93</v>
      </c>
      <c r="O125" s="71" t="s">
        <v>94</v>
      </c>
      <c r="P125" s="71" t="s">
        <v>95</v>
      </c>
      <c r="Q125" s="71" t="s">
        <v>96</v>
      </c>
      <c r="R125" s="71" t="s">
        <v>97</v>
      </c>
      <c r="S125" s="71" t="s">
        <v>106</v>
      </c>
      <c r="T125" s="71" t="s">
        <v>332</v>
      </c>
      <c r="U125" s="71" t="s">
        <v>333</v>
      </c>
      <c r="V125" s="71" t="s">
        <v>334</v>
      </c>
      <c r="W125" s="71" t="s">
        <v>341</v>
      </c>
      <c r="X125" s="71" t="s">
        <v>353</v>
      </c>
      <c r="Y125" s="71">
        <v>2022</v>
      </c>
    </row>
    <row r="126" spans="2:25" ht="12.5">
      <c r="B126" s="71" t="s">
        <v>13</v>
      </c>
      <c r="C126" s="88">
        <v>0</v>
      </c>
      <c r="D126" s="88">
        <v>0</v>
      </c>
      <c r="E126" s="88">
        <v>0</v>
      </c>
      <c r="F126" s="88">
        <v>7249</v>
      </c>
      <c r="G126" s="88">
        <v>19018</v>
      </c>
      <c r="H126" s="88">
        <v>18184</v>
      </c>
      <c r="I126" s="89">
        <v>15389.174</v>
      </c>
      <c r="J126" s="89">
        <v>18495.174</v>
      </c>
      <c r="K126" s="88">
        <v>16686</v>
      </c>
      <c r="L126" s="88">
        <v>12716</v>
      </c>
      <c r="M126" s="88">
        <v>10494</v>
      </c>
      <c r="N126" s="88">
        <v>18384</v>
      </c>
      <c r="O126" s="88">
        <v>16987</v>
      </c>
      <c r="P126" s="88">
        <v>11102</v>
      </c>
      <c r="Q126" s="88">
        <v>12531</v>
      </c>
      <c r="R126" s="88">
        <v>12238</v>
      </c>
      <c r="S126" s="88">
        <v>4878</v>
      </c>
      <c r="T126" s="89">
        <v>4103.095</v>
      </c>
      <c r="U126" s="88">
        <v>4013</v>
      </c>
      <c r="V126" s="88">
        <v>680</v>
      </c>
      <c r="W126" s="88">
        <v>715</v>
      </c>
      <c r="X126" s="89">
        <v>635.663</v>
      </c>
      <c r="Y126" s="89">
        <v>720.501</v>
      </c>
    </row>
    <row r="127" spans="2:25" ht="12.5">
      <c r="B127" s="71" t="s">
        <v>14</v>
      </c>
      <c r="C127" s="91">
        <v>37874</v>
      </c>
      <c r="D127" s="91">
        <v>35142</v>
      </c>
      <c r="E127" s="91">
        <v>37020</v>
      </c>
      <c r="F127" s="91">
        <v>40232</v>
      </c>
      <c r="G127" s="91">
        <v>41321</v>
      </c>
      <c r="H127" s="91">
        <v>37230</v>
      </c>
      <c r="I127" s="91">
        <v>34552</v>
      </c>
      <c r="J127" s="91">
        <v>37871</v>
      </c>
      <c r="K127" s="91">
        <v>29654</v>
      </c>
      <c r="L127" s="91">
        <v>20950</v>
      </c>
      <c r="M127" s="91">
        <v>16232</v>
      </c>
      <c r="N127" s="91">
        <v>18570</v>
      </c>
      <c r="O127" s="91">
        <v>24142</v>
      </c>
      <c r="P127" s="91">
        <v>5338</v>
      </c>
      <c r="Q127" s="91">
        <v>9440</v>
      </c>
      <c r="R127" s="91">
        <v>1073</v>
      </c>
      <c r="S127" s="91">
        <v>8638</v>
      </c>
      <c r="T127" s="90">
        <v>11163.793</v>
      </c>
      <c r="U127" s="90">
        <v>8804.897</v>
      </c>
      <c r="V127" s="90">
        <v>12.552</v>
      </c>
      <c r="W127" s="91">
        <v>81.09</v>
      </c>
      <c r="X127" s="90">
        <v>64.119</v>
      </c>
      <c r="Y127" s="91">
        <v>195.92</v>
      </c>
    </row>
    <row r="128" spans="2:25" ht="12.5">
      <c r="B128" s="71" t="s">
        <v>15</v>
      </c>
      <c r="C128" s="88">
        <v>411018</v>
      </c>
      <c r="D128" s="88">
        <v>402964</v>
      </c>
      <c r="E128" s="88">
        <v>416136</v>
      </c>
      <c r="F128" s="88">
        <v>440687</v>
      </c>
      <c r="G128" s="88">
        <v>417580</v>
      </c>
      <c r="H128" s="89">
        <v>403718.645</v>
      </c>
      <c r="I128" s="89">
        <v>423363.816</v>
      </c>
      <c r="J128" s="89">
        <v>420707.245</v>
      </c>
      <c r="K128" s="89">
        <v>369868.054</v>
      </c>
      <c r="L128" s="89">
        <v>344744.826</v>
      </c>
      <c r="M128" s="89">
        <v>355200.144</v>
      </c>
      <c r="N128" s="89">
        <v>346998.798</v>
      </c>
      <c r="O128" s="89">
        <v>357037.672</v>
      </c>
      <c r="P128" s="89">
        <v>382364.603</v>
      </c>
      <c r="Q128" s="89">
        <v>347941.867</v>
      </c>
      <c r="R128" s="89">
        <v>370702.993</v>
      </c>
      <c r="S128" s="89">
        <v>340839.176</v>
      </c>
      <c r="T128" s="89">
        <v>316143.344</v>
      </c>
      <c r="U128" s="89">
        <v>286534.615</v>
      </c>
      <c r="V128" s="89">
        <v>205613.469</v>
      </c>
      <c r="W128" s="89">
        <v>154217.952</v>
      </c>
      <c r="X128" s="89">
        <v>190144.287</v>
      </c>
      <c r="Y128" s="89">
        <v>209078.097</v>
      </c>
    </row>
    <row r="129" spans="2:25" ht="12.5">
      <c r="B129" s="71" t="s">
        <v>16</v>
      </c>
      <c r="C129" s="91">
        <v>6380</v>
      </c>
      <c r="D129" s="91">
        <v>4818</v>
      </c>
      <c r="E129" s="91">
        <v>5934</v>
      </c>
      <c r="F129" s="91">
        <v>5061</v>
      </c>
      <c r="G129" s="91">
        <v>6155</v>
      </c>
      <c r="H129" s="91">
        <v>5771</v>
      </c>
      <c r="I129" s="91">
        <v>5262</v>
      </c>
      <c r="J129" s="91">
        <v>6640</v>
      </c>
      <c r="K129" s="91">
        <v>4227</v>
      </c>
      <c r="L129" s="91">
        <v>4263</v>
      </c>
      <c r="M129" s="91">
        <v>3378</v>
      </c>
      <c r="N129" s="91">
        <v>5631</v>
      </c>
      <c r="O129" s="91">
        <v>5292</v>
      </c>
      <c r="P129" s="91">
        <v>4076</v>
      </c>
      <c r="Q129" s="91">
        <v>4613</v>
      </c>
      <c r="R129" s="91">
        <v>4722</v>
      </c>
      <c r="S129" s="91">
        <v>2634</v>
      </c>
      <c r="T129" s="90">
        <v>3170.103</v>
      </c>
      <c r="U129" s="91">
        <v>2393.87</v>
      </c>
      <c r="V129" s="90">
        <v>1553.695</v>
      </c>
      <c r="W129" s="90">
        <v>572.088</v>
      </c>
      <c r="X129" s="91">
        <v>388.8</v>
      </c>
      <c r="Y129" s="90">
        <v>241.784</v>
      </c>
    </row>
    <row r="130" spans="2:25" ht="12.5">
      <c r="B130" s="71" t="s">
        <v>17</v>
      </c>
      <c r="C130" s="88">
        <v>344081</v>
      </c>
      <c r="D130" s="88">
        <v>348959</v>
      </c>
      <c r="E130" s="88">
        <v>354183</v>
      </c>
      <c r="F130" s="88">
        <v>353416</v>
      </c>
      <c r="G130" s="88">
        <v>349221</v>
      </c>
      <c r="H130" s="89">
        <v>341162.576</v>
      </c>
      <c r="I130" s="89">
        <v>335090.053</v>
      </c>
      <c r="J130" s="88">
        <v>341578</v>
      </c>
      <c r="K130" s="88">
        <v>333265</v>
      </c>
      <c r="L130" s="88">
        <v>318172</v>
      </c>
      <c r="M130" s="88">
        <v>313437</v>
      </c>
      <c r="N130" s="88">
        <v>333068</v>
      </c>
      <c r="O130" s="88">
        <v>336840</v>
      </c>
      <c r="P130" s="89">
        <v>323122.598</v>
      </c>
      <c r="Q130" s="88">
        <v>315467</v>
      </c>
      <c r="R130" s="88">
        <v>313662</v>
      </c>
      <c r="S130" s="88">
        <v>299424</v>
      </c>
      <c r="T130" s="89">
        <v>301921.183</v>
      </c>
      <c r="U130" s="89">
        <v>291617.662</v>
      </c>
      <c r="V130" s="89">
        <v>241259.252</v>
      </c>
      <c r="W130" s="88">
        <v>195291.52</v>
      </c>
      <c r="X130" s="88">
        <v>226127.86</v>
      </c>
      <c r="Y130" s="89">
        <v>241381.312</v>
      </c>
    </row>
    <row r="131" spans="2:25" ht="12.5">
      <c r="B131" s="71" t="s">
        <v>18</v>
      </c>
      <c r="C131" s="91">
        <v>0</v>
      </c>
      <c r="D131" s="91">
        <v>0</v>
      </c>
      <c r="E131" s="91">
        <v>8</v>
      </c>
      <c r="F131" s="91">
        <v>104</v>
      </c>
      <c r="G131" s="91">
        <v>165</v>
      </c>
      <c r="H131" s="91">
        <v>0</v>
      </c>
      <c r="I131" s="91">
        <v>6</v>
      </c>
      <c r="J131" s="91">
        <v>68</v>
      </c>
      <c r="K131" s="91">
        <v>10</v>
      </c>
      <c r="L131" s="91">
        <v>17</v>
      </c>
      <c r="M131" s="91">
        <v>2</v>
      </c>
      <c r="N131" s="91">
        <v>4</v>
      </c>
      <c r="O131" s="91">
        <v>3</v>
      </c>
      <c r="P131" s="91">
        <v>2</v>
      </c>
      <c r="Q131" s="91">
        <v>2</v>
      </c>
      <c r="R131" s="91">
        <v>1</v>
      </c>
      <c r="S131" s="91">
        <v>0</v>
      </c>
      <c r="T131" s="91">
        <v>0</v>
      </c>
      <c r="U131" s="90">
        <v>0.016</v>
      </c>
      <c r="V131" s="91">
        <v>0</v>
      </c>
      <c r="W131" s="91">
        <v>0</v>
      </c>
      <c r="X131" s="91">
        <v>0</v>
      </c>
      <c r="Y131" s="91">
        <v>0</v>
      </c>
    </row>
    <row r="132" spans="2:25" ht="12.5">
      <c r="B132" s="71" t="s">
        <v>19</v>
      </c>
      <c r="C132" s="88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88">
        <v>0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v>0</v>
      </c>
      <c r="W132" s="88">
        <v>0</v>
      </c>
      <c r="X132" s="88">
        <v>0</v>
      </c>
      <c r="Y132" s="88">
        <v>0</v>
      </c>
    </row>
    <row r="133" spans="2:25" ht="12.5">
      <c r="B133" s="71" t="s">
        <v>20</v>
      </c>
      <c r="C133" s="91">
        <v>0</v>
      </c>
      <c r="D133" s="91">
        <v>0</v>
      </c>
      <c r="E133" s="91">
        <v>4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14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</row>
    <row r="134" spans="2:25" ht="12.5">
      <c r="B134" s="71" t="s">
        <v>21</v>
      </c>
      <c r="C134" s="88">
        <v>923</v>
      </c>
      <c r="D134" s="88">
        <v>968</v>
      </c>
      <c r="E134" s="88">
        <v>950</v>
      </c>
      <c r="F134" s="88">
        <v>2276</v>
      </c>
      <c r="G134" s="88">
        <v>2005</v>
      </c>
      <c r="H134" s="88">
        <v>2716</v>
      </c>
      <c r="I134" s="88">
        <v>2775</v>
      </c>
      <c r="J134" s="88">
        <v>3388</v>
      </c>
      <c r="K134" s="88">
        <v>3299</v>
      </c>
      <c r="L134" s="88">
        <v>2694</v>
      </c>
      <c r="M134" s="88">
        <v>2464</v>
      </c>
      <c r="N134" s="88">
        <v>2167</v>
      </c>
      <c r="O134" s="88">
        <v>2411</v>
      </c>
      <c r="P134" s="88">
        <v>2924</v>
      </c>
      <c r="Q134" s="88">
        <v>2766</v>
      </c>
      <c r="R134" s="88">
        <v>2616</v>
      </c>
      <c r="S134" s="88">
        <v>2631</v>
      </c>
      <c r="T134" s="89">
        <v>2328.993</v>
      </c>
      <c r="U134" s="88">
        <v>2131.95</v>
      </c>
      <c r="V134" s="88">
        <v>1799.37</v>
      </c>
      <c r="W134" s="88">
        <v>1509.88</v>
      </c>
      <c r="X134" s="89">
        <v>1663.291</v>
      </c>
      <c r="Y134" s="89">
        <v>1554.515</v>
      </c>
    </row>
    <row r="135" spans="2:25" ht="12.5">
      <c r="B135" s="71" t="s">
        <v>22</v>
      </c>
      <c r="C135" s="91">
        <v>64</v>
      </c>
      <c r="D135" s="91">
        <v>55</v>
      </c>
      <c r="E135" s="91">
        <v>119</v>
      </c>
      <c r="F135" s="91">
        <v>119</v>
      </c>
      <c r="G135" s="91">
        <v>106</v>
      </c>
      <c r="H135" s="91">
        <v>100</v>
      </c>
      <c r="I135" s="91">
        <v>61</v>
      </c>
      <c r="J135" s="91">
        <v>58</v>
      </c>
      <c r="K135" s="91">
        <v>30</v>
      </c>
      <c r="L135" s="91">
        <v>18</v>
      </c>
      <c r="M135" s="91">
        <v>23</v>
      </c>
      <c r="N135" s="91">
        <v>4</v>
      </c>
      <c r="O135" s="91">
        <v>2</v>
      </c>
      <c r="P135" s="91">
        <v>1</v>
      </c>
      <c r="Q135" s="91">
        <v>8</v>
      </c>
      <c r="R135" s="91">
        <v>14</v>
      </c>
      <c r="S135" s="91">
        <v>17</v>
      </c>
      <c r="T135" s="90">
        <v>8.427</v>
      </c>
      <c r="U135" s="91">
        <v>10.99</v>
      </c>
      <c r="V135" s="90">
        <v>14.785</v>
      </c>
      <c r="W135" s="90">
        <v>17.598</v>
      </c>
      <c r="X135" s="90">
        <v>8.318</v>
      </c>
      <c r="Y135" s="91">
        <v>7.87</v>
      </c>
    </row>
    <row r="136" spans="2:25" ht="12.5">
      <c r="B136" s="71" t="s">
        <v>24</v>
      </c>
      <c r="C136" s="89">
        <v>7508.227</v>
      </c>
      <c r="D136" s="89">
        <v>6905.104</v>
      </c>
      <c r="E136" s="88">
        <v>5965.68</v>
      </c>
      <c r="F136" s="89">
        <v>6771.743</v>
      </c>
      <c r="G136" s="89">
        <v>6844.853</v>
      </c>
      <c r="H136" s="89">
        <v>6333.876</v>
      </c>
      <c r="I136" s="89">
        <v>6705.839</v>
      </c>
      <c r="J136" s="89">
        <v>7649.546</v>
      </c>
      <c r="K136" s="89">
        <v>7304.855</v>
      </c>
      <c r="L136" s="89">
        <v>5904.752</v>
      </c>
      <c r="M136" s="89">
        <v>6888.313</v>
      </c>
      <c r="N136" s="89">
        <v>6814.443</v>
      </c>
      <c r="O136" s="89">
        <v>6945.269</v>
      </c>
      <c r="P136" s="89">
        <v>6448.284</v>
      </c>
      <c r="Q136" s="89">
        <v>6056.292</v>
      </c>
      <c r="R136" s="89">
        <v>7155.248</v>
      </c>
      <c r="S136" s="89">
        <v>7310.758</v>
      </c>
      <c r="T136" s="88">
        <v>7769.53</v>
      </c>
      <c r="U136" s="89">
        <v>7204.229</v>
      </c>
      <c r="V136" s="89">
        <v>7166.193</v>
      </c>
      <c r="W136" s="88">
        <v>6236.99</v>
      </c>
      <c r="X136" s="89">
        <v>6117.244</v>
      </c>
      <c r="Y136" s="89">
        <v>6364.505</v>
      </c>
    </row>
    <row r="137" spans="2:25" ht="12.5">
      <c r="B137" s="71" t="s">
        <v>25</v>
      </c>
      <c r="C137" s="90">
        <v>1562.773</v>
      </c>
      <c r="D137" s="90">
        <v>1695.896</v>
      </c>
      <c r="E137" s="91">
        <v>1786.32</v>
      </c>
      <c r="F137" s="90">
        <v>1827.257</v>
      </c>
      <c r="G137" s="90">
        <v>1776.147</v>
      </c>
      <c r="H137" s="90">
        <v>2044.714</v>
      </c>
      <c r="I137" s="90">
        <v>1897.349</v>
      </c>
      <c r="J137" s="90">
        <v>1989.078</v>
      </c>
      <c r="K137" s="90">
        <v>2213.026</v>
      </c>
      <c r="L137" s="90">
        <v>2209.522</v>
      </c>
      <c r="M137" s="90">
        <v>2312.068</v>
      </c>
      <c r="N137" s="90">
        <v>2330.178</v>
      </c>
      <c r="O137" s="90">
        <v>2201.402</v>
      </c>
      <c r="P137" s="90">
        <v>2018.338</v>
      </c>
      <c r="Q137" s="90">
        <v>2223.856</v>
      </c>
      <c r="R137" s="91">
        <v>2124.38</v>
      </c>
      <c r="S137" s="90">
        <v>2063.353</v>
      </c>
      <c r="T137" s="90">
        <v>1939.417</v>
      </c>
      <c r="U137" s="90">
        <v>1803.193</v>
      </c>
      <c r="V137" s="90">
        <v>1733.922</v>
      </c>
      <c r="W137" s="90">
        <v>1250.365</v>
      </c>
      <c r="X137" s="91">
        <v>142.2</v>
      </c>
      <c r="Y137" s="91">
        <v>361</v>
      </c>
    </row>
    <row r="138" spans="2:25" ht="12.5">
      <c r="B138" s="71" t="s">
        <v>26</v>
      </c>
      <c r="C138" s="88">
        <v>21549</v>
      </c>
      <c r="D138" s="88">
        <v>22904</v>
      </c>
      <c r="E138" s="88">
        <v>22183</v>
      </c>
      <c r="F138" s="88">
        <v>22628</v>
      </c>
      <c r="G138" s="88">
        <v>22378</v>
      </c>
      <c r="H138" s="89">
        <v>24001.596</v>
      </c>
      <c r="I138" s="89">
        <v>23468.291</v>
      </c>
      <c r="J138" s="89">
        <v>24360.735</v>
      </c>
      <c r="K138" s="89">
        <v>23450.969</v>
      </c>
      <c r="L138" s="89">
        <v>14982.161</v>
      </c>
      <c r="M138" s="89">
        <v>22485.423</v>
      </c>
      <c r="N138" s="89">
        <v>22424.705</v>
      </c>
      <c r="O138" s="89">
        <v>21033.731</v>
      </c>
      <c r="P138" s="89">
        <v>21233.175</v>
      </c>
      <c r="Q138" s="89">
        <v>21494.996</v>
      </c>
      <c r="R138" s="89">
        <v>20730.041</v>
      </c>
      <c r="S138" s="89">
        <v>20566.323</v>
      </c>
      <c r="T138" s="89">
        <v>20843.729</v>
      </c>
      <c r="U138" s="89">
        <v>20865.849</v>
      </c>
      <c r="V138" s="89">
        <v>19455.365</v>
      </c>
      <c r="W138" s="89">
        <v>16343.341</v>
      </c>
      <c r="X138" s="89">
        <v>20052.829</v>
      </c>
      <c r="Y138" s="89">
        <v>18711.065</v>
      </c>
    </row>
    <row r="139" spans="2:25" ht="12.5">
      <c r="B139" s="71" t="s">
        <v>27</v>
      </c>
      <c r="C139" s="91">
        <v>619</v>
      </c>
      <c r="D139" s="91">
        <v>767</v>
      </c>
      <c r="E139" s="91">
        <v>816</v>
      </c>
      <c r="F139" s="91">
        <v>1881</v>
      </c>
      <c r="G139" s="91">
        <v>1653</v>
      </c>
      <c r="H139" s="90">
        <v>1719.154</v>
      </c>
      <c r="I139" s="90">
        <v>1551.613</v>
      </c>
      <c r="J139" s="90">
        <v>1767.535</v>
      </c>
      <c r="K139" s="90">
        <v>1411.624</v>
      </c>
      <c r="L139" s="91">
        <v>1271.47</v>
      </c>
      <c r="M139" s="90">
        <v>1571.279</v>
      </c>
      <c r="N139" s="90">
        <v>1648.977</v>
      </c>
      <c r="O139" s="90">
        <v>1874.864</v>
      </c>
      <c r="P139" s="91">
        <v>1825.89</v>
      </c>
      <c r="Q139" s="90">
        <v>1893.916</v>
      </c>
      <c r="R139" s="90">
        <v>2242.883</v>
      </c>
      <c r="S139" s="90">
        <v>1950.382</v>
      </c>
      <c r="T139" s="90">
        <v>2182.726</v>
      </c>
      <c r="U139" s="90">
        <v>1866.895</v>
      </c>
      <c r="V139" s="90">
        <v>1910.069</v>
      </c>
      <c r="W139" s="90">
        <v>1659.657</v>
      </c>
      <c r="X139" s="90">
        <v>1734.009</v>
      </c>
      <c r="Y139" s="90">
        <v>1610.669</v>
      </c>
    </row>
    <row r="140" spans="2:25" ht="12.5">
      <c r="B140" s="71" t="s">
        <v>29</v>
      </c>
      <c r="C140" s="88">
        <v>5902</v>
      </c>
      <c r="D140" s="88">
        <v>8562</v>
      </c>
      <c r="E140" s="88">
        <v>8826</v>
      </c>
      <c r="F140" s="88">
        <v>9584</v>
      </c>
      <c r="G140" s="88">
        <v>8735</v>
      </c>
      <c r="H140" s="88">
        <v>7486</v>
      </c>
      <c r="I140" s="88">
        <v>9273</v>
      </c>
      <c r="J140" s="89">
        <v>9965.186</v>
      </c>
      <c r="K140" s="89">
        <v>8592.355</v>
      </c>
      <c r="L140" s="89">
        <v>7799.084</v>
      </c>
      <c r="M140" s="89">
        <v>9331.952</v>
      </c>
      <c r="N140" s="89">
        <v>8252.779</v>
      </c>
      <c r="O140" s="89">
        <v>6603.786</v>
      </c>
      <c r="P140" s="89">
        <v>5850.484</v>
      </c>
      <c r="Q140" s="89">
        <v>6163.086</v>
      </c>
      <c r="R140" s="88">
        <v>5834.22</v>
      </c>
      <c r="S140" s="89">
        <v>5486.885</v>
      </c>
      <c r="T140" s="89">
        <v>5243.052</v>
      </c>
      <c r="U140" s="88">
        <v>5921.64</v>
      </c>
      <c r="V140" s="89">
        <v>5160.733</v>
      </c>
      <c r="W140" s="89">
        <v>3136.667</v>
      </c>
      <c r="X140" s="89">
        <v>2502.341</v>
      </c>
      <c r="Y140" s="89">
        <v>2431.951</v>
      </c>
    </row>
    <row r="141" spans="2:25" ht="12.5">
      <c r="B141" s="71" t="s">
        <v>30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5</v>
      </c>
      <c r="L141" s="91">
        <v>5</v>
      </c>
      <c r="M141" s="91">
        <v>0</v>
      </c>
      <c r="N141" s="91">
        <v>5</v>
      </c>
      <c r="O141" s="91">
        <v>3</v>
      </c>
      <c r="P141" s="91">
        <v>4</v>
      </c>
      <c r="Q141" s="91">
        <v>5</v>
      </c>
      <c r="R141" s="91">
        <v>6</v>
      </c>
      <c r="S141" s="91">
        <v>1</v>
      </c>
      <c r="T141" s="91">
        <v>0</v>
      </c>
      <c r="U141" s="91">
        <v>0</v>
      </c>
      <c r="V141" s="91">
        <v>1</v>
      </c>
      <c r="W141" s="91">
        <v>0</v>
      </c>
      <c r="X141" s="91">
        <v>0</v>
      </c>
      <c r="Y141" s="91">
        <v>0</v>
      </c>
    </row>
    <row r="142" spans="2:25" ht="12.5">
      <c r="B142" s="71" t="s">
        <v>31</v>
      </c>
      <c r="C142" s="88">
        <v>7663</v>
      </c>
      <c r="D142" s="88">
        <v>7627</v>
      </c>
      <c r="E142" s="88">
        <v>7649</v>
      </c>
      <c r="F142" s="88">
        <v>9292</v>
      </c>
      <c r="G142" s="88">
        <v>9500</v>
      </c>
      <c r="H142" s="88">
        <v>9288</v>
      </c>
      <c r="I142" s="88">
        <v>8774</v>
      </c>
      <c r="J142" s="88">
        <v>11399</v>
      </c>
      <c r="K142" s="88">
        <v>9630</v>
      </c>
      <c r="L142" s="88">
        <v>7625</v>
      </c>
      <c r="M142" s="88">
        <v>11045</v>
      </c>
      <c r="N142" s="88">
        <v>10902</v>
      </c>
      <c r="O142" s="88">
        <v>9702</v>
      </c>
      <c r="P142" s="88">
        <v>11406</v>
      </c>
      <c r="Q142" s="88">
        <v>10302</v>
      </c>
      <c r="R142" s="88">
        <v>7887</v>
      </c>
      <c r="S142" s="88">
        <v>9623</v>
      </c>
      <c r="T142" s="89">
        <v>9912.314</v>
      </c>
      <c r="U142" s="88">
        <v>9380</v>
      </c>
      <c r="V142" s="88">
        <v>4318.22</v>
      </c>
      <c r="W142" s="89">
        <v>2247.206</v>
      </c>
      <c r="X142" s="89">
        <v>3444.457</v>
      </c>
      <c r="Y142" s="88">
        <v>5078</v>
      </c>
    </row>
    <row r="143" spans="2:25" ht="12.5">
      <c r="B143" s="71" t="s">
        <v>32</v>
      </c>
      <c r="C143" s="90">
        <v>331481.561</v>
      </c>
      <c r="D143" s="90">
        <v>354282.444</v>
      </c>
      <c r="E143" s="90">
        <v>372731.906</v>
      </c>
      <c r="F143" s="90">
        <v>420266.878</v>
      </c>
      <c r="G143" s="90">
        <v>459887.257</v>
      </c>
      <c r="H143" s="90">
        <v>514215.963</v>
      </c>
      <c r="I143" s="91">
        <v>541993.04</v>
      </c>
      <c r="J143" s="90">
        <v>573654.782</v>
      </c>
      <c r="K143" s="90">
        <v>613345.924</v>
      </c>
      <c r="L143" s="90">
        <v>565758.795</v>
      </c>
      <c r="M143" s="90">
        <v>588794.018</v>
      </c>
      <c r="N143" s="90">
        <v>558173.297</v>
      </c>
      <c r="O143" s="90">
        <v>484109.938</v>
      </c>
      <c r="P143" s="90">
        <v>415076.801</v>
      </c>
      <c r="Q143" s="90">
        <v>357017.179</v>
      </c>
      <c r="R143" s="90">
        <v>396277.482</v>
      </c>
      <c r="S143" s="90">
        <v>466222.984</v>
      </c>
      <c r="T143" s="90">
        <v>525178.479</v>
      </c>
      <c r="U143" s="90">
        <v>490689.434</v>
      </c>
      <c r="V143" s="90">
        <v>569311.995</v>
      </c>
      <c r="W143" s="90">
        <v>560997.119</v>
      </c>
      <c r="X143" s="90">
        <v>551783.766</v>
      </c>
      <c r="Y143" s="90">
        <v>544639.537</v>
      </c>
    </row>
    <row r="144" spans="2:25" ht="12.5">
      <c r="B144" s="71" t="s">
        <v>175</v>
      </c>
      <c r="C144" s="88">
        <v>0</v>
      </c>
      <c r="D144" s="88">
        <v>0</v>
      </c>
      <c r="E144" s="88">
        <v>0</v>
      </c>
      <c r="F144" s="88">
        <v>0</v>
      </c>
      <c r="G144" s="88">
        <v>14</v>
      </c>
      <c r="H144" s="88">
        <v>15</v>
      </c>
      <c r="I144" s="88">
        <v>22</v>
      </c>
      <c r="J144" s="88">
        <v>22</v>
      </c>
      <c r="K144" s="88">
        <v>3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v>0</v>
      </c>
      <c r="W144" s="88">
        <v>0</v>
      </c>
      <c r="X144" s="88">
        <v>0</v>
      </c>
      <c r="Y144" s="88">
        <v>0</v>
      </c>
    </row>
    <row r="145" spans="2:25" ht="12.5">
      <c r="B145" s="71" t="s">
        <v>34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</row>
    <row r="146" spans="2:25" ht="12.5">
      <c r="B146" s="71" t="s">
        <v>39</v>
      </c>
      <c r="C146" s="88">
        <v>3798</v>
      </c>
      <c r="D146" s="88">
        <v>3652</v>
      </c>
      <c r="E146" s="88">
        <v>3340</v>
      </c>
      <c r="F146" s="88">
        <v>4049</v>
      </c>
      <c r="G146" s="88">
        <v>6350</v>
      </c>
      <c r="H146" s="89">
        <v>6579.141</v>
      </c>
      <c r="I146" s="89">
        <v>6349.737</v>
      </c>
      <c r="J146" s="88">
        <v>6310.53</v>
      </c>
      <c r="K146" s="89">
        <v>7425.211</v>
      </c>
      <c r="L146" s="89">
        <v>7163.728</v>
      </c>
      <c r="M146" s="89">
        <v>7121.412</v>
      </c>
      <c r="N146" s="89">
        <v>6474.204</v>
      </c>
      <c r="O146" s="89">
        <v>5926.388</v>
      </c>
      <c r="P146" s="88">
        <v>6131.58</v>
      </c>
      <c r="Q146" s="89">
        <v>6348.339</v>
      </c>
      <c r="R146" s="89">
        <v>6431.491</v>
      </c>
      <c r="S146" s="89">
        <v>7111.348</v>
      </c>
      <c r="T146" s="89">
        <v>6549.866</v>
      </c>
      <c r="U146" s="88">
        <v>7157.7</v>
      </c>
      <c r="V146" s="89">
        <v>6955.077</v>
      </c>
      <c r="W146" s="89">
        <v>6622.323</v>
      </c>
      <c r="X146" s="89">
        <v>6310.438</v>
      </c>
      <c r="Y146" s="89">
        <v>6419.115</v>
      </c>
    </row>
    <row r="147" spans="2:25" ht="12.5">
      <c r="B147" s="71" t="s">
        <v>41</v>
      </c>
      <c r="C147" s="91">
        <v>22</v>
      </c>
      <c r="D147" s="91">
        <v>44</v>
      </c>
      <c r="E147" s="91">
        <v>50</v>
      </c>
      <c r="F147" s="91">
        <v>487</v>
      </c>
      <c r="G147" s="91">
        <v>501</v>
      </c>
      <c r="H147" s="91">
        <v>490</v>
      </c>
      <c r="I147" s="91">
        <v>503</v>
      </c>
      <c r="J147" s="90">
        <v>899.416</v>
      </c>
      <c r="K147" s="91">
        <v>505.4</v>
      </c>
      <c r="L147" s="90">
        <v>564.423</v>
      </c>
      <c r="M147" s="90">
        <v>459.523</v>
      </c>
      <c r="N147" s="90">
        <v>592.439</v>
      </c>
      <c r="O147" s="90">
        <v>648.655</v>
      </c>
      <c r="P147" s="90">
        <v>398.276</v>
      </c>
      <c r="Q147" s="90">
        <v>388.996</v>
      </c>
      <c r="R147" s="91">
        <v>414.66</v>
      </c>
      <c r="S147" s="90">
        <v>543.376</v>
      </c>
      <c r="T147" s="90">
        <v>451.903</v>
      </c>
      <c r="U147" s="90">
        <v>236.794</v>
      </c>
      <c r="V147" s="90">
        <v>232.407</v>
      </c>
      <c r="W147" s="91">
        <v>147.14</v>
      </c>
      <c r="X147" s="90">
        <v>145.417</v>
      </c>
      <c r="Y147" s="90">
        <v>300.601</v>
      </c>
    </row>
    <row r="148" spans="2:25" ht="12.5">
      <c r="B148" s="71" t="s">
        <v>42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2</v>
      </c>
      <c r="J148" s="88">
        <v>0</v>
      </c>
      <c r="K148" s="88">
        <v>105</v>
      </c>
      <c r="L148" s="88">
        <v>159</v>
      </c>
      <c r="M148" s="88">
        <v>99</v>
      </c>
      <c r="N148" s="88">
        <v>98</v>
      </c>
      <c r="O148" s="88">
        <v>64</v>
      </c>
      <c r="P148" s="88">
        <v>66</v>
      </c>
      <c r="Q148" s="88">
        <v>16</v>
      </c>
      <c r="R148" s="88">
        <v>0</v>
      </c>
      <c r="S148" s="88">
        <v>0</v>
      </c>
      <c r="T148" s="88">
        <v>0</v>
      </c>
      <c r="U148" s="88">
        <v>0</v>
      </c>
      <c r="V148" s="88">
        <v>0</v>
      </c>
      <c r="W148" s="88">
        <v>0</v>
      </c>
      <c r="X148" s="88">
        <v>0</v>
      </c>
      <c r="Y148" s="88">
        <v>0</v>
      </c>
    </row>
    <row r="149" spans="2:25" ht="12.5">
      <c r="B149" s="71" t="s">
        <v>99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1</v>
      </c>
      <c r="I149" s="91">
        <v>0</v>
      </c>
      <c r="J149" s="91">
        <v>0</v>
      </c>
      <c r="K149" s="91">
        <v>1</v>
      </c>
      <c r="L149" s="91">
        <v>1</v>
      </c>
      <c r="M149" s="91">
        <v>1</v>
      </c>
      <c r="N149" s="91">
        <v>0</v>
      </c>
      <c r="O149" s="91">
        <v>1</v>
      </c>
      <c r="P149" s="91">
        <v>0</v>
      </c>
      <c r="Q149" s="91">
        <v>1</v>
      </c>
      <c r="R149" s="91">
        <v>0</v>
      </c>
      <c r="S149" s="91">
        <v>0</v>
      </c>
      <c r="T149" s="91">
        <v>0</v>
      </c>
      <c r="U149" s="91">
        <v>1</v>
      </c>
      <c r="V149" s="91">
        <v>0</v>
      </c>
      <c r="W149" s="91">
        <v>0</v>
      </c>
      <c r="X149" s="91">
        <v>1</v>
      </c>
      <c r="Y149" s="91">
        <v>0</v>
      </c>
    </row>
    <row r="150" spans="2:25" ht="12.5">
      <c r="B150" s="71" t="s">
        <v>47</v>
      </c>
      <c r="C150" s="88">
        <v>0</v>
      </c>
      <c r="D150" s="88">
        <v>3</v>
      </c>
      <c r="E150" s="88">
        <v>3</v>
      </c>
      <c r="F150" s="88">
        <v>20</v>
      </c>
      <c r="G150" s="88">
        <v>1</v>
      </c>
      <c r="H150" s="88">
        <v>2</v>
      </c>
      <c r="I150" s="88">
        <v>11</v>
      </c>
      <c r="J150" s="88">
        <v>14</v>
      </c>
      <c r="K150" s="88">
        <v>13</v>
      </c>
      <c r="L150" s="88">
        <v>12</v>
      </c>
      <c r="M150" s="88">
        <v>23</v>
      </c>
      <c r="N150" s="88">
        <v>14</v>
      </c>
      <c r="O150" s="88">
        <v>10</v>
      </c>
      <c r="P150" s="88">
        <v>22</v>
      </c>
      <c r="Q150" s="88">
        <v>13.6</v>
      </c>
      <c r="R150" s="88">
        <v>10.1</v>
      </c>
      <c r="S150" s="88">
        <v>7</v>
      </c>
      <c r="T150" s="88">
        <v>13.21</v>
      </c>
      <c r="U150" s="89">
        <v>12.506</v>
      </c>
      <c r="V150" s="89">
        <v>4.107</v>
      </c>
      <c r="W150" s="88">
        <v>2.3</v>
      </c>
      <c r="X150" s="88">
        <v>18.8</v>
      </c>
      <c r="Y150" s="88">
        <v>14.3</v>
      </c>
    </row>
    <row r="151" spans="2:25" ht="12.5">
      <c r="B151" s="71" t="s">
        <v>100</v>
      </c>
      <c r="C151" s="91">
        <v>4109.28</v>
      </c>
      <c r="D151" s="90">
        <v>7325.481</v>
      </c>
      <c r="E151" s="91">
        <v>7223.46</v>
      </c>
      <c r="F151" s="90">
        <v>8486.698</v>
      </c>
      <c r="G151" s="90">
        <v>5276.672</v>
      </c>
      <c r="H151" s="90">
        <v>5249.853</v>
      </c>
      <c r="I151" s="90">
        <v>14004.137</v>
      </c>
      <c r="J151" s="90">
        <v>10390.204</v>
      </c>
      <c r="K151" s="90">
        <v>9691.525</v>
      </c>
      <c r="L151" s="90">
        <v>10557.631</v>
      </c>
      <c r="M151" s="90">
        <v>10928.237</v>
      </c>
      <c r="N151" s="90">
        <v>10620.884</v>
      </c>
      <c r="O151" s="91">
        <v>10872.17</v>
      </c>
      <c r="P151" s="90">
        <v>11280.833</v>
      </c>
      <c r="Q151" s="90">
        <v>10461.371</v>
      </c>
      <c r="R151" s="90">
        <v>9986.528</v>
      </c>
      <c r="S151" s="90">
        <v>9834.215</v>
      </c>
      <c r="T151" s="90">
        <v>10517.663</v>
      </c>
      <c r="U151" s="90">
        <v>9704.159</v>
      </c>
      <c r="V151" s="90">
        <v>10274.041</v>
      </c>
      <c r="W151" s="90">
        <v>10086.869</v>
      </c>
      <c r="X151" s="90">
        <v>10461.188</v>
      </c>
      <c r="Y151" s="90">
        <v>13436.782</v>
      </c>
    </row>
    <row r="152" spans="2:25" ht="12.5">
      <c r="B152" s="71" t="s">
        <v>49</v>
      </c>
      <c r="C152" s="88">
        <v>140496</v>
      </c>
      <c r="D152" s="88">
        <v>127840</v>
      </c>
      <c r="E152" s="88">
        <v>143617</v>
      </c>
      <c r="F152" s="88">
        <v>127389</v>
      </c>
      <c r="G152" s="88">
        <v>105302</v>
      </c>
      <c r="H152" s="89">
        <v>100096.881</v>
      </c>
      <c r="I152" s="89">
        <v>84937.917</v>
      </c>
      <c r="J152" s="89">
        <v>67132.991</v>
      </c>
      <c r="K152" s="88">
        <v>62616.68</v>
      </c>
      <c r="L152" s="89">
        <v>54988.231</v>
      </c>
      <c r="M152" s="89">
        <v>45027.424</v>
      </c>
      <c r="N152" s="89">
        <v>39616.355</v>
      </c>
      <c r="O152" s="89">
        <v>36542.662</v>
      </c>
      <c r="P152" s="88">
        <v>29756.36</v>
      </c>
      <c r="Q152" s="88">
        <v>29034.47</v>
      </c>
      <c r="R152" s="89">
        <v>31154.815</v>
      </c>
      <c r="S152" s="89">
        <v>30208.479</v>
      </c>
      <c r="T152" s="88">
        <v>28736.81</v>
      </c>
      <c r="U152" s="89">
        <v>25614.228</v>
      </c>
      <c r="V152" s="89">
        <v>24893.741</v>
      </c>
      <c r="W152" s="89">
        <v>21345.291</v>
      </c>
      <c r="X152" s="89">
        <v>23387.637</v>
      </c>
      <c r="Y152" s="89">
        <v>23230.164</v>
      </c>
    </row>
    <row r="153" spans="2:25" ht="12.5">
      <c r="B153" s="71" t="s">
        <v>173</v>
      </c>
      <c r="C153" s="91">
        <v>20313</v>
      </c>
      <c r="D153" s="91">
        <v>26539</v>
      </c>
      <c r="E153" s="91">
        <v>24488</v>
      </c>
      <c r="F153" s="91">
        <v>24897</v>
      </c>
      <c r="G153" s="91">
        <v>20650</v>
      </c>
      <c r="H153" s="91">
        <v>20024</v>
      </c>
      <c r="I153" s="91">
        <v>20388</v>
      </c>
      <c r="J153" s="91">
        <v>21534</v>
      </c>
      <c r="K153" s="91">
        <v>17947</v>
      </c>
      <c r="L153" s="91">
        <v>15497</v>
      </c>
      <c r="M153" s="91">
        <v>16424</v>
      </c>
      <c r="N153" s="90">
        <v>14845.426</v>
      </c>
      <c r="O153" s="90">
        <v>15784.648</v>
      </c>
      <c r="P153" s="90">
        <v>13865.931</v>
      </c>
      <c r="Q153" s="90">
        <v>12610.502</v>
      </c>
      <c r="R153" s="90">
        <v>11140.448</v>
      </c>
      <c r="S153" s="90">
        <v>10676.752</v>
      </c>
      <c r="T153" s="90">
        <v>10126.938</v>
      </c>
      <c r="U153" s="90">
        <v>10219.016</v>
      </c>
      <c r="V153" s="90">
        <v>8970.079</v>
      </c>
      <c r="W153" s="90">
        <v>9118.462</v>
      </c>
      <c r="X153" s="90">
        <v>5954.848</v>
      </c>
      <c r="Y153" s="90">
        <v>10353.173</v>
      </c>
    </row>
    <row r="154" spans="2:25" ht="12.5">
      <c r="B154" s="71" t="s">
        <v>53</v>
      </c>
      <c r="C154" s="88">
        <v>336</v>
      </c>
      <c r="D154" s="88">
        <v>137</v>
      </c>
      <c r="E154" s="88">
        <v>337</v>
      </c>
      <c r="F154" s="88">
        <v>1242</v>
      </c>
      <c r="G154" s="88">
        <v>4246</v>
      </c>
      <c r="H154" s="88">
        <v>4754</v>
      </c>
      <c r="I154" s="88">
        <v>3699</v>
      </c>
      <c r="J154" s="88">
        <v>3006</v>
      </c>
      <c r="K154" s="88">
        <v>3233</v>
      </c>
      <c r="L154" s="88">
        <v>3996</v>
      </c>
      <c r="M154" s="88">
        <v>2006</v>
      </c>
      <c r="N154" s="89">
        <v>2333.072</v>
      </c>
      <c r="O154" s="89">
        <v>2717.233</v>
      </c>
      <c r="P154" s="89">
        <v>1687.263</v>
      </c>
      <c r="Q154" s="88">
        <v>1642</v>
      </c>
      <c r="R154" s="88">
        <v>4158</v>
      </c>
      <c r="S154" s="88">
        <v>3598</v>
      </c>
      <c r="T154" s="89">
        <v>2279.657</v>
      </c>
      <c r="U154" s="89">
        <v>1577.379</v>
      </c>
      <c r="V154" s="89">
        <v>621.462</v>
      </c>
      <c r="W154" s="89">
        <v>516.879</v>
      </c>
      <c r="X154" s="89">
        <v>464.951</v>
      </c>
      <c r="Y154" s="89">
        <v>522.394</v>
      </c>
    </row>
    <row r="155" spans="2:25" ht="12.5">
      <c r="B155" s="71" t="s">
        <v>54</v>
      </c>
      <c r="C155" s="91">
        <v>3776</v>
      </c>
      <c r="D155" s="91">
        <v>3378</v>
      </c>
      <c r="E155" s="91">
        <v>2646</v>
      </c>
      <c r="F155" s="91">
        <v>246</v>
      </c>
      <c r="G155" s="91">
        <v>1312</v>
      </c>
      <c r="H155" s="91">
        <v>223</v>
      </c>
      <c r="I155" s="91">
        <v>126</v>
      </c>
      <c r="J155" s="91">
        <v>125</v>
      </c>
      <c r="K155" s="91">
        <v>4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</row>
    <row r="156" spans="2:25" ht="12.5">
      <c r="B156" s="71" t="s">
        <v>364</v>
      </c>
      <c r="C156" s="89">
        <v>19767.967</v>
      </c>
      <c r="D156" s="89">
        <v>20162.395</v>
      </c>
      <c r="E156" s="89">
        <v>23474.903</v>
      </c>
      <c r="F156" s="89">
        <v>28033.875</v>
      </c>
      <c r="G156" s="89">
        <v>36248.348</v>
      </c>
      <c r="H156" s="89">
        <v>40582.771</v>
      </c>
      <c r="I156" s="89">
        <v>45161.699</v>
      </c>
      <c r="J156" s="89">
        <v>47666.369</v>
      </c>
      <c r="K156" s="89">
        <v>53181.277</v>
      </c>
      <c r="L156" s="89">
        <v>57345.923</v>
      </c>
      <c r="M156" s="89">
        <v>64982.125</v>
      </c>
      <c r="N156" s="89">
        <v>67135.027</v>
      </c>
      <c r="O156" s="88">
        <v>72070.26</v>
      </c>
      <c r="P156" s="89">
        <v>70504.186</v>
      </c>
      <c r="Q156" s="89">
        <v>70714.938</v>
      </c>
      <c r="R156" s="89">
        <v>72076.986</v>
      </c>
      <c r="S156" s="89">
        <v>72377.106</v>
      </c>
      <c r="T156" s="89">
        <v>74261.186</v>
      </c>
      <c r="U156" s="89">
        <v>76252.053</v>
      </c>
      <c r="V156" s="89">
        <v>80559.928</v>
      </c>
      <c r="W156" s="89">
        <v>82959.225</v>
      </c>
      <c r="X156" s="89">
        <v>92751.744</v>
      </c>
      <c r="Y156" s="89">
        <v>85870.531</v>
      </c>
    </row>
    <row r="157" spans="2:25" ht="12.5">
      <c r="B157" s="71" t="s">
        <v>66</v>
      </c>
      <c r="C157" s="91">
        <v>0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</row>
    <row r="158" spans="2:25" ht="12.5">
      <c r="B158" s="71" t="s">
        <v>68</v>
      </c>
      <c r="C158" s="88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1</v>
      </c>
      <c r="M158" s="88">
        <v>88.7</v>
      </c>
      <c r="N158" s="88">
        <v>28.7</v>
      </c>
      <c r="O158" s="88">
        <v>22.6</v>
      </c>
      <c r="P158" s="88">
        <v>24.8</v>
      </c>
      <c r="Q158" s="88">
        <v>25.9</v>
      </c>
      <c r="R158" s="88">
        <v>27.7</v>
      </c>
      <c r="S158" s="88">
        <v>28.2</v>
      </c>
      <c r="T158" s="89">
        <v>27.351</v>
      </c>
      <c r="U158" s="88">
        <v>30.09</v>
      </c>
      <c r="V158" s="89">
        <v>29.541</v>
      </c>
      <c r="W158" s="89">
        <v>22.814</v>
      </c>
      <c r="X158" s="89">
        <v>12.787</v>
      </c>
      <c r="Y158" s="88">
        <v>20.22</v>
      </c>
    </row>
    <row r="159" spans="2:25" ht="12.5">
      <c r="B159" s="71" t="s">
        <v>72</v>
      </c>
      <c r="C159" s="91">
        <v>0</v>
      </c>
      <c r="D159" s="91">
        <v>15</v>
      </c>
      <c r="E159" s="91">
        <v>103.43</v>
      </c>
      <c r="F159" s="91">
        <v>56.09</v>
      </c>
      <c r="G159" s="91">
        <v>571.01</v>
      </c>
      <c r="H159" s="90">
        <v>1767.958</v>
      </c>
      <c r="I159" s="90">
        <v>2913.911</v>
      </c>
      <c r="J159" s="90">
        <v>1506.421</v>
      </c>
      <c r="K159" s="90">
        <v>1860.697</v>
      </c>
      <c r="L159" s="90">
        <v>3830.771</v>
      </c>
      <c r="M159" s="91">
        <v>4796.86</v>
      </c>
      <c r="N159" s="90">
        <v>3305.133</v>
      </c>
      <c r="O159" s="90">
        <v>3501.805</v>
      </c>
      <c r="P159" s="90">
        <v>4271.245</v>
      </c>
      <c r="Q159" s="90">
        <v>4793.234</v>
      </c>
      <c r="R159" s="90">
        <v>5467.651</v>
      </c>
      <c r="S159" s="91">
        <v>5263.76</v>
      </c>
      <c r="T159" s="90">
        <v>4962.801</v>
      </c>
      <c r="U159" s="90">
        <v>4796.921</v>
      </c>
      <c r="V159" s="90">
        <v>5103.351</v>
      </c>
      <c r="W159" s="90">
        <v>5022.457</v>
      </c>
      <c r="X159" s="90">
        <v>4427.129</v>
      </c>
      <c r="Y159" s="90">
        <v>3666.016</v>
      </c>
    </row>
    <row r="160" spans="2:25" ht="12.5">
      <c r="B160" s="71" t="s">
        <v>73</v>
      </c>
      <c r="C160" s="89">
        <v>3872.038</v>
      </c>
      <c r="D160" s="89">
        <v>4586.626</v>
      </c>
      <c r="E160" s="89">
        <v>5851.928</v>
      </c>
      <c r="F160" s="89">
        <v>6875.253</v>
      </c>
      <c r="G160" s="89">
        <v>7090.067</v>
      </c>
      <c r="H160" s="89">
        <v>8063.198</v>
      </c>
      <c r="I160" s="89">
        <v>10153.236</v>
      </c>
      <c r="J160" s="89">
        <v>15959.941</v>
      </c>
      <c r="K160" s="89">
        <v>19114.812</v>
      </c>
      <c r="L160" s="89">
        <v>22300.213</v>
      </c>
      <c r="M160" s="89">
        <v>26212.075</v>
      </c>
      <c r="N160" s="89">
        <v>32093.284</v>
      </c>
      <c r="O160" s="89">
        <v>40639.459</v>
      </c>
      <c r="P160" s="89">
        <v>47182.542</v>
      </c>
      <c r="Q160" s="89">
        <v>50886.718</v>
      </c>
      <c r="R160" s="89">
        <v>53802.866</v>
      </c>
      <c r="S160" s="88">
        <v>55047.24</v>
      </c>
      <c r="T160" s="88">
        <v>55648.16</v>
      </c>
      <c r="U160" s="89">
        <v>55095.793</v>
      </c>
      <c r="V160" s="89">
        <v>54990.796</v>
      </c>
      <c r="W160" s="89">
        <v>55765.965</v>
      </c>
      <c r="X160" s="89">
        <v>52603.313</v>
      </c>
      <c r="Y160" s="89">
        <v>51961.174</v>
      </c>
    </row>
    <row r="161" spans="2:25" ht="12.5">
      <c r="B161" s="71" t="s">
        <v>74</v>
      </c>
      <c r="C161" s="91">
        <v>5205</v>
      </c>
      <c r="D161" s="91">
        <v>7165</v>
      </c>
      <c r="E161" s="91">
        <v>6459</v>
      </c>
      <c r="F161" s="91">
        <v>1070</v>
      </c>
      <c r="G161" s="91">
        <v>1252</v>
      </c>
      <c r="H161" s="90">
        <v>839.139</v>
      </c>
      <c r="I161" s="90">
        <v>840.107</v>
      </c>
      <c r="J161" s="90">
        <v>1231.244</v>
      </c>
      <c r="K161" s="90">
        <v>1389.126</v>
      </c>
      <c r="L161" s="90">
        <v>2466.735</v>
      </c>
      <c r="M161" s="90">
        <v>2795.198</v>
      </c>
      <c r="N161" s="90">
        <v>2956.775</v>
      </c>
      <c r="O161" s="90">
        <v>2953.026</v>
      </c>
      <c r="P161" s="90">
        <v>2343.797</v>
      </c>
      <c r="Q161" s="90">
        <v>2511.037</v>
      </c>
      <c r="R161" s="90">
        <v>2706.008</v>
      </c>
      <c r="S161" s="90">
        <v>3026.433</v>
      </c>
      <c r="T161" s="90">
        <v>2750.379</v>
      </c>
      <c r="U161" s="90">
        <v>2925.268</v>
      </c>
      <c r="V161" s="91">
        <v>2941.81</v>
      </c>
      <c r="W161" s="90">
        <v>2638.574</v>
      </c>
      <c r="X161" s="90">
        <v>2573.366</v>
      </c>
      <c r="Y161" s="90">
        <v>2381.674</v>
      </c>
    </row>
    <row r="162" spans="2:25" ht="12.5">
      <c r="B162" s="71" t="s">
        <v>75</v>
      </c>
      <c r="C162" s="89">
        <v>6491.512</v>
      </c>
      <c r="D162" s="89">
        <v>7133.705</v>
      </c>
      <c r="E162" s="89">
        <v>7373.389</v>
      </c>
      <c r="F162" s="89">
        <v>8268.632</v>
      </c>
      <c r="G162" s="89">
        <v>8995.727</v>
      </c>
      <c r="H162" s="89">
        <v>10597.204</v>
      </c>
      <c r="I162" s="89">
        <v>11649.368</v>
      </c>
      <c r="J162" s="89">
        <v>13306.383</v>
      </c>
      <c r="K162" s="89">
        <v>13913.492</v>
      </c>
      <c r="L162" s="89">
        <v>13736.066</v>
      </c>
      <c r="M162" s="89">
        <v>15503.571</v>
      </c>
      <c r="N162" s="89">
        <v>16463.104</v>
      </c>
      <c r="O162" s="89">
        <v>16669.936</v>
      </c>
      <c r="P162" s="89">
        <v>17175.491</v>
      </c>
      <c r="Q162" s="89">
        <v>17856.948</v>
      </c>
      <c r="R162" s="89">
        <v>18010.795</v>
      </c>
      <c r="S162" s="89">
        <v>18394.382</v>
      </c>
      <c r="T162" s="89">
        <v>18739.416</v>
      </c>
      <c r="U162" s="89">
        <v>19335.121</v>
      </c>
      <c r="V162" s="88">
        <v>19010.73</v>
      </c>
      <c r="W162" s="89">
        <v>18872.886</v>
      </c>
      <c r="X162" s="89">
        <v>19572.868</v>
      </c>
      <c r="Y162" s="89">
        <v>20018.983</v>
      </c>
    </row>
    <row r="163" spans="2:25" ht="12.5">
      <c r="B163" s="71" t="s">
        <v>76</v>
      </c>
      <c r="C163" s="90">
        <v>6403.702</v>
      </c>
      <c r="D163" s="90">
        <v>7137.662</v>
      </c>
      <c r="E163" s="90">
        <v>7391.541</v>
      </c>
      <c r="F163" s="90">
        <v>8343.935</v>
      </c>
      <c r="G163" s="90">
        <v>9137.024</v>
      </c>
      <c r="H163" s="90">
        <v>10993.276</v>
      </c>
      <c r="I163" s="90">
        <v>12296.488</v>
      </c>
      <c r="J163" s="90">
        <v>13022.006</v>
      </c>
      <c r="K163" s="91">
        <v>13582.08</v>
      </c>
      <c r="L163" s="90">
        <v>13499.903</v>
      </c>
      <c r="M163" s="90">
        <v>14646.411</v>
      </c>
      <c r="N163" s="90">
        <v>15439.758</v>
      </c>
      <c r="O163" s="90">
        <v>15324.807</v>
      </c>
      <c r="P163" s="90">
        <v>15970.908</v>
      </c>
      <c r="Q163" s="90">
        <v>16805.995</v>
      </c>
      <c r="R163" s="90">
        <v>16807.524</v>
      </c>
      <c r="S163" s="90">
        <v>17853.204</v>
      </c>
      <c r="T163" s="90">
        <v>18217.696</v>
      </c>
      <c r="U163" s="90">
        <v>18838.384</v>
      </c>
      <c r="V163" s="90">
        <v>18583.933</v>
      </c>
      <c r="W163" s="90">
        <v>18334.127</v>
      </c>
      <c r="X163" s="90">
        <v>18796.641</v>
      </c>
      <c r="Y163" s="90">
        <v>19254.068</v>
      </c>
    </row>
    <row r="164" spans="2:24" ht="14.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2:24" ht="14.5">
      <c r="B165" s="34" t="s">
        <v>80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2:24" ht="14.5">
      <c r="B166" s="34" t="s">
        <v>36</v>
      </c>
      <c r="C166" s="34" t="s">
        <v>81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2:24" ht="14.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</sheetData>
  <printOptions/>
  <pageMargins left="0.7" right="0.7" top="0.75" bottom="0.75" header="0.3" footer="0.3"/>
  <pageSetup fitToHeight="1" fitToWidth="1" horizontalDpi="600" verticalDpi="6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53"/>
  <sheetViews>
    <sheetView showGridLines="0" workbookViewId="0" topLeftCell="C3">
      <selection activeCell="C3" sqref="C3:Y59"/>
    </sheetView>
  </sheetViews>
  <sheetFormatPr defaultColWidth="9.140625" defaultRowHeight="15"/>
  <cols>
    <col min="1" max="2" width="19.8515625" style="2" hidden="1" customWidth="1"/>
    <col min="3" max="3" width="38.140625" style="2" customWidth="1"/>
    <col min="4" max="21" width="9.140625" style="2" customWidth="1"/>
    <col min="22" max="16384" width="9.140625" style="2" customWidth="1"/>
  </cols>
  <sheetData>
    <row r="1" spans="3:27" ht="15">
      <c r="C1" s="79"/>
      <c r="D1" s="80"/>
      <c r="E1" s="81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3:27" ht="15">
      <c r="C2" s="79"/>
      <c r="D2" s="80"/>
      <c r="E2" s="81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3:27" ht="15.5">
      <c r="C3" s="82" t="s">
        <v>370</v>
      </c>
      <c r="D3" s="83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3:27" ht="15.75" customHeight="1">
      <c r="C4" s="84" t="s">
        <v>104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" ht="15">
      <c r="A5" s="175"/>
      <c r="B5" s="175"/>
      <c r="C5" s="298" t="s">
        <v>335</v>
      </c>
      <c r="D5" s="282" t="s">
        <v>82</v>
      </c>
      <c r="E5" s="282" t="s">
        <v>83</v>
      </c>
      <c r="F5" s="282" t="s">
        <v>84</v>
      </c>
      <c r="G5" s="282" t="s">
        <v>85</v>
      </c>
      <c r="H5" s="282" t="s">
        <v>86</v>
      </c>
      <c r="I5" s="282" t="s">
        <v>87</v>
      </c>
      <c r="J5" s="282" t="s">
        <v>88</v>
      </c>
      <c r="K5" s="282" t="s">
        <v>89</v>
      </c>
      <c r="L5" s="282" t="s">
        <v>90</v>
      </c>
      <c r="M5" s="282" t="s">
        <v>91</v>
      </c>
      <c r="N5" s="282" t="s">
        <v>92</v>
      </c>
      <c r="O5" s="282" t="s">
        <v>93</v>
      </c>
      <c r="P5" s="282" t="s">
        <v>94</v>
      </c>
      <c r="Q5" s="282" t="s">
        <v>95</v>
      </c>
      <c r="R5" s="282" t="s">
        <v>96</v>
      </c>
      <c r="S5" s="282" t="s">
        <v>97</v>
      </c>
      <c r="T5" s="282" t="s">
        <v>106</v>
      </c>
      <c r="U5" s="282" t="s">
        <v>332</v>
      </c>
      <c r="V5" s="282" t="s">
        <v>333</v>
      </c>
      <c r="W5" s="282" t="s">
        <v>334</v>
      </c>
      <c r="X5" s="282" t="s">
        <v>341</v>
      </c>
      <c r="Y5" s="264" t="s">
        <v>353</v>
      </c>
      <c r="Z5" s="80"/>
      <c r="AA5" s="80"/>
    </row>
    <row r="6" spans="1:27" ht="15">
      <c r="A6" s="175"/>
      <c r="B6" s="175"/>
      <c r="C6" s="299" t="s">
        <v>11</v>
      </c>
      <c r="D6" s="283">
        <v>2656927</v>
      </c>
      <c r="E6" s="283">
        <v>2732678</v>
      </c>
      <c r="F6" s="283">
        <v>2755286</v>
      </c>
      <c r="G6" s="283">
        <v>2833403</v>
      </c>
      <c r="H6" s="283">
        <v>2901214</v>
      </c>
      <c r="I6" s="283">
        <v>2916310</v>
      </c>
      <c r="J6" s="283">
        <v>2967634</v>
      </c>
      <c r="K6" s="283">
        <v>2982780</v>
      </c>
      <c r="L6" s="283">
        <v>2994070</v>
      </c>
      <c r="M6" s="283">
        <v>2842481</v>
      </c>
      <c r="N6" s="283">
        <v>2979660</v>
      </c>
      <c r="O6" s="283">
        <v>2937062</v>
      </c>
      <c r="P6" s="283">
        <v>2934338</v>
      </c>
      <c r="Q6" s="283">
        <v>2916392</v>
      </c>
      <c r="R6" s="283">
        <v>2856507</v>
      </c>
      <c r="S6" s="283">
        <v>2900552</v>
      </c>
      <c r="T6" s="283">
        <v>2922016</v>
      </c>
      <c r="U6" s="283">
        <v>2954524</v>
      </c>
      <c r="V6" s="283">
        <v>2938030</v>
      </c>
      <c r="W6" s="283">
        <v>2902370</v>
      </c>
      <c r="X6" s="283">
        <v>2784871</v>
      </c>
      <c r="Y6" s="265">
        <v>2906513</v>
      </c>
      <c r="Z6" s="80"/>
      <c r="AA6" s="80">
        <f>100/X6*Y6</f>
        <v>104.3679581567692</v>
      </c>
    </row>
    <row r="7" spans="1:27" ht="15">
      <c r="A7" s="175"/>
      <c r="B7" s="175"/>
      <c r="C7" s="300" t="s">
        <v>12</v>
      </c>
      <c r="D7" s="284">
        <v>800340</v>
      </c>
      <c r="E7" s="284">
        <v>792906</v>
      </c>
      <c r="F7" s="284">
        <v>814354</v>
      </c>
      <c r="G7" s="284">
        <v>849144</v>
      </c>
      <c r="H7" s="284">
        <v>835571</v>
      </c>
      <c r="I7" s="284">
        <v>808882</v>
      </c>
      <c r="J7" s="284">
        <v>816499</v>
      </c>
      <c r="K7" s="284">
        <v>828805</v>
      </c>
      <c r="L7" s="284">
        <v>757053</v>
      </c>
      <c r="M7" s="284">
        <v>703575</v>
      </c>
      <c r="N7" s="284">
        <v>701230</v>
      </c>
      <c r="O7" s="284">
        <v>724827</v>
      </c>
      <c r="P7" s="284">
        <v>742715</v>
      </c>
      <c r="Q7" s="284">
        <v>728930</v>
      </c>
      <c r="R7" s="284">
        <v>692769</v>
      </c>
      <c r="S7" s="284">
        <v>705029</v>
      </c>
      <c r="T7" s="284">
        <v>659061</v>
      </c>
      <c r="U7" s="284">
        <v>638839</v>
      </c>
      <c r="V7" s="284">
        <v>595507</v>
      </c>
      <c r="W7" s="284">
        <v>450933</v>
      </c>
      <c r="X7" s="284">
        <v>352405</v>
      </c>
      <c r="Y7" s="275">
        <v>419032</v>
      </c>
      <c r="Z7" s="80">
        <f>Y7/Y6</f>
        <v>0.1441700071529011</v>
      </c>
      <c r="AA7" s="80"/>
    </row>
    <row r="8" spans="1:27" ht="15">
      <c r="A8" s="175"/>
      <c r="B8" s="175"/>
      <c r="C8" s="301" t="s">
        <v>13</v>
      </c>
      <c r="D8" s="285">
        <v>0</v>
      </c>
      <c r="E8" s="285">
        <v>0</v>
      </c>
      <c r="F8" s="285">
        <v>0</v>
      </c>
      <c r="G8" s="285">
        <v>7249</v>
      </c>
      <c r="H8" s="285">
        <v>19018</v>
      </c>
      <c r="I8" s="285">
        <v>18184</v>
      </c>
      <c r="J8" s="285">
        <v>15389</v>
      </c>
      <c r="K8" s="285">
        <v>18495</v>
      </c>
      <c r="L8" s="285">
        <v>16686</v>
      </c>
      <c r="M8" s="285">
        <v>12716</v>
      </c>
      <c r="N8" s="285">
        <v>10494</v>
      </c>
      <c r="O8" s="285">
        <v>18384</v>
      </c>
      <c r="P8" s="285">
        <v>16987</v>
      </c>
      <c r="Q8" s="285">
        <v>11102</v>
      </c>
      <c r="R8" s="285">
        <v>12531</v>
      </c>
      <c r="S8" s="285">
        <v>12238</v>
      </c>
      <c r="T8" s="285">
        <v>4878</v>
      </c>
      <c r="U8" s="285">
        <v>4103</v>
      </c>
      <c r="V8" s="285">
        <v>4013</v>
      </c>
      <c r="W8" s="285">
        <v>680</v>
      </c>
      <c r="X8" s="285">
        <v>715</v>
      </c>
      <c r="Y8" s="276">
        <v>636</v>
      </c>
      <c r="Z8" s="80"/>
      <c r="AA8" s="80"/>
    </row>
    <row r="9" spans="1:27" ht="15">
      <c r="A9" s="175"/>
      <c r="B9" s="175"/>
      <c r="C9" s="302" t="s">
        <v>14</v>
      </c>
      <c r="D9" s="286">
        <v>37874</v>
      </c>
      <c r="E9" s="286">
        <v>35142</v>
      </c>
      <c r="F9" s="286">
        <v>37020</v>
      </c>
      <c r="G9" s="286">
        <v>40232</v>
      </c>
      <c r="H9" s="286">
        <v>41321</v>
      </c>
      <c r="I9" s="286">
        <v>37230</v>
      </c>
      <c r="J9" s="286">
        <v>34552</v>
      </c>
      <c r="K9" s="286">
        <v>37871</v>
      </c>
      <c r="L9" s="286">
        <v>29654</v>
      </c>
      <c r="M9" s="286">
        <v>20950</v>
      </c>
      <c r="N9" s="286">
        <v>16232</v>
      </c>
      <c r="O9" s="286">
        <v>18570</v>
      </c>
      <c r="P9" s="286">
        <v>24142</v>
      </c>
      <c r="Q9" s="286">
        <v>5338</v>
      </c>
      <c r="R9" s="286">
        <v>9440</v>
      </c>
      <c r="S9" s="286">
        <v>1073</v>
      </c>
      <c r="T9" s="286">
        <v>8638</v>
      </c>
      <c r="U9" s="286">
        <v>11164</v>
      </c>
      <c r="V9" s="286">
        <v>8805</v>
      </c>
      <c r="W9" s="286">
        <v>12.552</v>
      </c>
      <c r="X9" s="286">
        <v>81</v>
      </c>
      <c r="Y9" s="277">
        <v>64</v>
      </c>
      <c r="Z9" s="80"/>
      <c r="AA9" s="80"/>
    </row>
    <row r="10" spans="1:27" ht="15">
      <c r="A10" s="175"/>
      <c r="B10" s="175"/>
      <c r="C10" s="302" t="s">
        <v>15</v>
      </c>
      <c r="D10" s="286">
        <v>411018</v>
      </c>
      <c r="E10" s="286">
        <v>402964</v>
      </c>
      <c r="F10" s="286">
        <v>416136</v>
      </c>
      <c r="G10" s="286">
        <v>440687</v>
      </c>
      <c r="H10" s="286">
        <v>417580</v>
      </c>
      <c r="I10" s="286">
        <v>403719</v>
      </c>
      <c r="J10" s="286">
        <v>423364</v>
      </c>
      <c r="K10" s="286">
        <v>420707</v>
      </c>
      <c r="L10" s="286">
        <v>369868</v>
      </c>
      <c r="M10" s="286">
        <v>344745</v>
      </c>
      <c r="N10" s="286">
        <v>355200</v>
      </c>
      <c r="O10" s="286">
        <v>346999</v>
      </c>
      <c r="P10" s="286">
        <v>357038</v>
      </c>
      <c r="Q10" s="286">
        <v>382365</v>
      </c>
      <c r="R10" s="286">
        <v>347942</v>
      </c>
      <c r="S10" s="286">
        <v>370703</v>
      </c>
      <c r="T10" s="286">
        <v>340839</v>
      </c>
      <c r="U10" s="286">
        <v>316143</v>
      </c>
      <c r="V10" s="286">
        <v>286535</v>
      </c>
      <c r="W10" s="286">
        <v>205613</v>
      </c>
      <c r="X10" s="286">
        <v>154218</v>
      </c>
      <c r="Y10" s="277">
        <v>190144</v>
      </c>
      <c r="Z10" s="80"/>
      <c r="AA10" s="80"/>
    </row>
    <row r="11" spans="1:27" ht="15">
      <c r="A11" s="175"/>
      <c r="B11" s="175"/>
      <c r="C11" s="302" t="s">
        <v>16</v>
      </c>
      <c r="D11" s="286">
        <v>6380</v>
      </c>
      <c r="E11" s="286">
        <v>4818</v>
      </c>
      <c r="F11" s="286">
        <v>5934</v>
      </c>
      <c r="G11" s="286">
        <v>5061</v>
      </c>
      <c r="H11" s="286">
        <v>6155</v>
      </c>
      <c r="I11" s="286">
        <v>5771</v>
      </c>
      <c r="J11" s="286">
        <v>5262</v>
      </c>
      <c r="K11" s="286">
        <v>6640</v>
      </c>
      <c r="L11" s="286">
        <v>4227</v>
      </c>
      <c r="M11" s="286">
        <v>4263</v>
      </c>
      <c r="N11" s="286">
        <v>3378</v>
      </c>
      <c r="O11" s="286">
        <v>5631</v>
      </c>
      <c r="P11" s="286">
        <v>5292</v>
      </c>
      <c r="Q11" s="286">
        <v>4076</v>
      </c>
      <c r="R11" s="286">
        <v>4613</v>
      </c>
      <c r="S11" s="286">
        <v>4722</v>
      </c>
      <c r="T11" s="286">
        <v>2634</v>
      </c>
      <c r="U11" s="286">
        <v>3170</v>
      </c>
      <c r="V11" s="286">
        <v>2394</v>
      </c>
      <c r="W11" s="286">
        <v>1554</v>
      </c>
      <c r="X11" s="286">
        <v>572</v>
      </c>
      <c r="Y11" s="277">
        <v>389</v>
      </c>
      <c r="Z11" s="80"/>
      <c r="AA11" s="80"/>
    </row>
    <row r="12" spans="1:27" ht="15">
      <c r="A12" s="175"/>
      <c r="B12" s="175"/>
      <c r="C12" s="302" t="s">
        <v>17</v>
      </c>
      <c r="D12" s="286">
        <v>344081</v>
      </c>
      <c r="E12" s="286">
        <v>348959</v>
      </c>
      <c r="F12" s="286">
        <v>354183</v>
      </c>
      <c r="G12" s="286">
        <v>353416</v>
      </c>
      <c r="H12" s="286">
        <v>349221</v>
      </c>
      <c r="I12" s="286">
        <v>341163</v>
      </c>
      <c r="J12" s="286">
        <v>335090</v>
      </c>
      <c r="K12" s="286">
        <v>341578</v>
      </c>
      <c r="L12" s="286">
        <v>333265</v>
      </c>
      <c r="M12" s="286">
        <v>318172</v>
      </c>
      <c r="N12" s="286">
        <v>313437</v>
      </c>
      <c r="O12" s="286">
        <v>333068</v>
      </c>
      <c r="P12" s="286">
        <v>336840</v>
      </c>
      <c r="Q12" s="286">
        <v>323123</v>
      </c>
      <c r="R12" s="286">
        <v>315467</v>
      </c>
      <c r="S12" s="286">
        <v>313662</v>
      </c>
      <c r="T12" s="286">
        <v>299424</v>
      </c>
      <c r="U12" s="286">
        <v>301921</v>
      </c>
      <c r="V12" s="286">
        <v>291618</v>
      </c>
      <c r="W12" s="286">
        <v>241259</v>
      </c>
      <c r="X12" s="286">
        <v>195292</v>
      </c>
      <c r="Y12" s="277">
        <v>226128</v>
      </c>
      <c r="Z12" s="80"/>
      <c r="AA12" s="80"/>
    </row>
    <row r="13" spans="1:27" ht="15">
      <c r="A13" s="175"/>
      <c r="B13" s="175"/>
      <c r="C13" s="302" t="s">
        <v>18</v>
      </c>
      <c r="D13" s="286">
        <v>0</v>
      </c>
      <c r="E13" s="286">
        <v>0</v>
      </c>
      <c r="F13" s="286">
        <v>8</v>
      </c>
      <c r="G13" s="286">
        <v>104</v>
      </c>
      <c r="H13" s="286">
        <v>165</v>
      </c>
      <c r="I13" s="286">
        <v>0</v>
      </c>
      <c r="J13" s="286">
        <v>6</v>
      </c>
      <c r="K13" s="286">
        <v>68</v>
      </c>
      <c r="L13" s="286">
        <v>10</v>
      </c>
      <c r="M13" s="286">
        <v>17</v>
      </c>
      <c r="N13" s="286">
        <v>2</v>
      </c>
      <c r="O13" s="286">
        <v>4</v>
      </c>
      <c r="P13" s="286">
        <v>3</v>
      </c>
      <c r="Q13" s="286">
        <v>2</v>
      </c>
      <c r="R13" s="286">
        <v>2</v>
      </c>
      <c r="S13" s="286">
        <v>1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77">
        <v>0</v>
      </c>
      <c r="Z13" s="80"/>
      <c r="AA13" s="80"/>
    </row>
    <row r="14" spans="1:27" ht="15">
      <c r="A14" s="175"/>
      <c r="B14" s="175"/>
      <c r="C14" s="302" t="s">
        <v>19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77">
        <v>0</v>
      </c>
      <c r="Z14" s="80"/>
      <c r="AA14" s="80"/>
    </row>
    <row r="15" spans="1:27" ht="15">
      <c r="A15" s="175"/>
      <c r="B15" s="175"/>
      <c r="C15" s="302" t="s">
        <v>20</v>
      </c>
      <c r="D15" s="286">
        <v>0</v>
      </c>
      <c r="E15" s="286">
        <v>0</v>
      </c>
      <c r="F15" s="286">
        <v>4</v>
      </c>
      <c r="G15" s="286">
        <v>0</v>
      </c>
      <c r="H15" s="286">
        <v>0</v>
      </c>
      <c r="I15" s="286">
        <v>0</v>
      </c>
      <c r="J15" s="286">
        <v>0</v>
      </c>
      <c r="K15" s="286">
        <v>0</v>
      </c>
      <c r="L15" s="286">
        <v>14</v>
      </c>
      <c r="M15" s="286">
        <v>0</v>
      </c>
      <c r="N15" s="286">
        <v>0</v>
      </c>
      <c r="O15" s="286">
        <v>0</v>
      </c>
      <c r="P15" s="286">
        <v>0</v>
      </c>
      <c r="Q15" s="286">
        <v>0</v>
      </c>
      <c r="R15" s="286">
        <v>0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77">
        <v>0</v>
      </c>
      <c r="Z15" s="80"/>
      <c r="AA15" s="80"/>
    </row>
    <row r="16" spans="1:27" ht="15">
      <c r="A16" s="175"/>
      <c r="B16" s="175"/>
      <c r="C16" s="303" t="s">
        <v>21</v>
      </c>
      <c r="D16" s="287">
        <v>923</v>
      </c>
      <c r="E16" s="287">
        <v>968</v>
      </c>
      <c r="F16" s="287">
        <v>950</v>
      </c>
      <c r="G16" s="287">
        <v>2276</v>
      </c>
      <c r="H16" s="287">
        <v>2005</v>
      </c>
      <c r="I16" s="287">
        <v>2716</v>
      </c>
      <c r="J16" s="287">
        <v>2775</v>
      </c>
      <c r="K16" s="287">
        <v>3388</v>
      </c>
      <c r="L16" s="287">
        <v>3299</v>
      </c>
      <c r="M16" s="287">
        <v>2694</v>
      </c>
      <c r="N16" s="287">
        <v>2464</v>
      </c>
      <c r="O16" s="287">
        <v>2167</v>
      </c>
      <c r="P16" s="287">
        <v>2411</v>
      </c>
      <c r="Q16" s="287">
        <v>2924</v>
      </c>
      <c r="R16" s="287">
        <v>2766</v>
      </c>
      <c r="S16" s="287">
        <v>2616</v>
      </c>
      <c r="T16" s="287">
        <v>2631</v>
      </c>
      <c r="U16" s="287">
        <v>2329</v>
      </c>
      <c r="V16" s="287">
        <v>2132</v>
      </c>
      <c r="W16" s="287">
        <v>1799</v>
      </c>
      <c r="X16" s="287">
        <v>1510</v>
      </c>
      <c r="Y16" s="278">
        <v>1663</v>
      </c>
      <c r="Z16" s="80"/>
      <c r="AA16" s="80"/>
    </row>
    <row r="17" spans="1:27" ht="12" customHeight="1">
      <c r="A17" s="176"/>
      <c r="B17" s="175"/>
      <c r="C17" s="303" t="s">
        <v>22</v>
      </c>
      <c r="D17" s="287">
        <v>64</v>
      </c>
      <c r="E17" s="287">
        <v>55</v>
      </c>
      <c r="F17" s="287">
        <v>119</v>
      </c>
      <c r="G17" s="287">
        <v>119</v>
      </c>
      <c r="H17" s="287">
        <v>106</v>
      </c>
      <c r="I17" s="287">
        <v>100</v>
      </c>
      <c r="J17" s="287">
        <v>61</v>
      </c>
      <c r="K17" s="287">
        <v>58</v>
      </c>
      <c r="L17" s="287">
        <v>30</v>
      </c>
      <c r="M17" s="287">
        <v>18</v>
      </c>
      <c r="N17" s="287">
        <v>23</v>
      </c>
      <c r="O17" s="287">
        <v>4</v>
      </c>
      <c r="P17" s="287">
        <v>2</v>
      </c>
      <c r="Q17" s="287">
        <v>1</v>
      </c>
      <c r="R17" s="287">
        <v>8</v>
      </c>
      <c r="S17" s="287">
        <v>14</v>
      </c>
      <c r="T17" s="287">
        <v>17</v>
      </c>
      <c r="U17" s="287">
        <v>8</v>
      </c>
      <c r="V17" s="287">
        <v>11</v>
      </c>
      <c r="W17" s="287">
        <v>15</v>
      </c>
      <c r="X17" s="287">
        <v>18</v>
      </c>
      <c r="Y17" s="278">
        <v>8</v>
      </c>
      <c r="Z17" s="80"/>
      <c r="AA17" s="80"/>
    </row>
    <row r="18" spans="1:27" ht="15">
      <c r="A18" s="175"/>
      <c r="B18" s="175"/>
      <c r="C18" s="304" t="s">
        <v>28</v>
      </c>
      <c r="D18" s="288">
        <v>5902</v>
      </c>
      <c r="E18" s="288">
        <v>8562</v>
      </c>
      <c r="F18" s="288">
        <v>8826</v>
      </c>
      <c r="G18" s="288">
        <v>9584</v>
      </c>
      <c r="H18" s="288">
        <v>8735</v>
      </c>
      <c r="I18" s="288">
        <v>7486</v>
      </c>
      <c r="J18" s="288">
        <v>9273</v>
      </c>
      <c r="K18" s="288">
        <v>9965</v>
      </c>
      <c r="L18" s="288">
        <v>8597</v>
      </c>
      <c r="M18" s="288">
        <v>7804</v>
      </c>
      <c r="N18" s="288">
        <v>9332</v>
      </c>
      <c r="O18" s="288">
        <v>8258</v>
      </c>
      <c r="P18" s="288">
        <v>6607</v>
      </c>
      <c r="Q18" s="288">
        <v>5854</v>
      </c>
      <c r="R18" s="288">
        <v>6168</v>
      </c>
      <c r="S18" s="288">
        <v>5840</v>
      </c>
      <c r="T18" s="288">
        <v>5488</v>
      </c>
      <c r="U18" s="288">
        <v>5243</v>
      </c>
      <c r="V18" s="288">
        <v>5922</v>
      </c>
      <c r="W18" s="288">
        <v>5162</v>
      </c>
      <c r="X18" s="288">
        <v>3137</v>
      </c>
      <c r="Y18" s="279">
        <v>2502</v>
      </c>
      <c r="Z18" s="80"/>
      <c r="AA18" s="80"/>
    </row>
    <row r="19" spans="1:27" ht="15">
      <c r="A19" s="175"/>
      <c r="B19" s="175"/>
      <c r="C19" s="305" t="s">
        <v>29</v>
      </c>
      <c r="D19" s="289">
        <v>5902</v>
      </c>
      <c r="E19" s="289">
        <v>8562</v>
      </c>
      <c r="F19" s="289">
        <v>8826</v>
      </c>
      <c r="G19" s="289">
        <v>9584</v>
      </c>
      <c r="H19" s="289">
        <v>8735</v>
      </c>
      <c r="I19" s="289">
        <v>7486</v>
      </c>
      <c r="J19" s="289">
        <v>9273</v>
      </c>
      <c r="K19" s="289">
        <v>9965</v>
      </c>
      <c r="L19" s="289">
        <v>8592</v>
      </c>
      <c r="M19" s="289">
        <v>7799</v>
      </c>
      <c r="N19" s="289">
        <v>9332</v>
      </c>
      <c r="O19" s="289">
        <v>8253</v>
      </c>
      <c r="P19" s="289">
        <v>6604</v>
      </c>
      <c r="Q19" s="289">
        <v>5850</v>
      </c>
      <c r="R19" s="289">
        <v>6163</v>
      </c>
      <c r="S19" s="289">
        <v>5834</v>
      </c>
      <c r="T19" s="289">
        <v>5487</v>
      </c>
      <c r="U19" s="289">
        <v>5243</v>
      </c>
      <c r="V19" s="289">
        <v>5922</v>
      </c>
      <c r="W19" s="289">
        <v>5161</v>
      </c>
      <c r="X19" s="289">
        <v>3137</v>
      </c>
      <c r="Y19" s="280">
        <v>2502</v>
      </c>
      <c r="Z19" s="80"/>
      <c r="AA19" s="80"/>
    </row>
    <row r="20" spans="1:27" ht="15">
      <c r="A20" s="175"/>
      <c r="B20" s="175"/>
      <c r="C20" s="306" t="s">
        <v>30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5</v>
      </c>
      <c r="M20" s="290">
        <v>5</v>
      </c>
      <c r="N20" s="290">
        <v>0</v>
      </c>
      <c r="O20" s="290">
        <v>5</v>
      </c>
      <c r="P20" s="290">
        <v>3</v>
      </c>
      <c r="Q20" s="290">
        <v>4</v>
      </c>
      <c r="R20" s="290">
        <v>5</v>
      </c>
      <c r="S20" s="290">
        <v>6</v>
      </c>
      <c r="T20" s="290">
        <v>1</v>
      </c>
      <c r="U20" s="290">
        <v>0</v>
      </c>
      <c r="V20" s="290">
        <v>0</v>
      </c>
      <c r="W20" s="290">
        <v>1</v>
      </c>
      <c r="X20" s="290">
        <v>0</v>
      </c>
      <c r="Y20" s="271">
        <v>0</v>
      </c>
      <c r="Z20" s="80"/>
      <c r="AA20" s="80"/>
    </row>
    <row r="21" spans="1:27" ht="15">
      <c r="A21" s="175"/>
      <c r="B21" s="175"/>
      <c r="C21" s="299" t="s">
        <v>31</v>
      </c>
      <c r="D21" s="283">
        <v>7663</v>
      </c>
      <c r="E21" s="283">
        <v>7627</v>
      </c>
      <c r="F21" s="283">
        <v>7649</v>
      </c>
      <c r="G21" s="283">
        <v>9292</v>
      </c>
      <c r="H21" s="283">
        <v>9500</v>
      </c>
      <c r="I21" s="283">
        <v>9288</v>
      </c>
      <c r="J21" s="283">
        <v>8774</v>
      </c>
      <c r="K21" s="283">
        <v>11399</v>
      </c>
      <c r="L21" s="283">
        <v>9630</v>
      </c>
      <c r="M21" s="283">
        <v>7625</v>
      </c>
      <c r="N21" s="283">
        <v>11045</v>
      </c>
      <c r="O21" s="283">
        <v>10902</v>
      </c>
      <c r="P21" s="283">
        <v>9702</v>
      </c>
      <c r="Q21" s="283">
        <v>11406</v>
      </c>
      <c r="R21" s="283">
        <v>10302</v>
      </c>
      <c r="S21" s="283">
        <v>7887</v>
      </c>
      <c r="T21" s="283">
        <v>9623</v>
      </c>
      <c r="U21" s="283">
        <v>9912.314</v>
      </c>
      <c r="V21" s="283">
        <v>9380</v>
      </c>
      <c r="W21" s="283">
        <v>4318.22</v>
      </c>
      <c r="X21" s="283">
        <v>2247.206</v>
      </c>
      <c r="Y21" s="265">
        <v>3444.457</v>
      </c>
      <c r="Z21" s="80"/>
      <c r="AA21" s="80"/>
    </row>
    <row r="22" spans="1:27" ht="15">
      <c r="A22" s="175"/>
      <c r="B22" s="175"/>
      <c r="C22" s="300" t="s">
        <v>371</v>
      </c>
      <c r="D22" s="284">
        <v>172850.28</v>
      </c>
      <c r="E22" s="284">
        <v>168918.481</v>
      </c>
      <c r="F22" s="284">
        <v>181704.46</v>
      </c>
      <c r="G22" s="284">
        <v>166816.698</v>
      </c>
      <c r="H22" s="284">
        <v>143652.672</v>
      </c>
      <c r="I22" s="284">
        <v>137434.875</v>
      </c>
      <c r="J22" s="284">
        <v>130042.791</v>
      </c>
      <c r="K22" s="284">
        <v>109434.141</v>
      </c>
      <c r="L22" s="284">
        <v>101544.816</v>
      </c>
      <c r="M22" s="284">
        <v>92939.013</v>
      </c>
      <c r="N22" s="284">
        <v>82089.596</v>
      </c>
      <c r="O22" s="284">
        <v>74594.38</v>
      </c>
      <c r="P22" s="284">
        <v>72566.756</v>
      </c>
      <c r="Q22" s="284">
        <v>63208.243</v>
      </c>
      <c r="R22" s="284">
        <v>60516.278</v>
      </c>
      <c r="S22" s="284">
        <v>63296.042</v>
      </c>
      <c r="T22" s="284">
        <v>61979.17</v>
      </c>
      <c r="U22" s="284">
        <v>58676.047</v>
      </c>
      <c r="V22" s="284">
        <v>54522.782</v>
      </c>
      <c r="W22" s="284">
        <v>51950.914</v>
      </c>
      <c r="X22" s="284">
        <v>47839.264</v>
      </c>
      <c r="Y22" s="275">
        <v>46744.279</v>
      </c>
      <c r="Z22" s="80">
        <f>Y22/Y6</f>
        <v>0.016082597600630032</v>
      </c>
      <c r="AA22" s="80"/>
    </row>
    <row r="23" spans="1:27" ht="15">
      <c r="A23" s="175"/>
      <c r="B23" s="175"/>
      <c r="C23" s="301" t="s">
        <v>34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276">
        <v>0</v>
      </c>
      <c r="Z23" s="80"/>
      <c r="AA23" s="80"/>
    </row>
    <row r="24" spans="1:27" ht="15">
      <c r="A24" s="175"/>
      <c r="B24" s="175"/>
      <c r="C24" s="302" t="s">
        <v>39</v>
      </c>
      <c r="D24" s="286">
        <v>3798</v>
      </c>
      <c r="E24" s="286">
        <v>3652</v>
      </c>
      <c r="F24" s="286">
        <v>3340</v>
      </c>
      <c r="G24" s="286">
        <v>4049</v>
      </c>
      <c r="H24" s="286">
        <v>6350</v>
      </c>
      <c r="I24" s="286">
        <v>6579.141</v>
      </c>
      <c r="J24" s="286">
        <v>6349.737</v>
      </c>
      <c r="K24" s="286">
        <v>6310.53</v>
      </c>
      <c r="L24" s="286">
        <v>7425.211</v>
      </c>
      <c r="M24" s="286">
        <v>7163.728</v>
      </c>
      <c r="N24" s="286">
        <v>7121.412</v>
      </c>
      <c r="O24" s="286">
        <v>6474.204</v>
      </c>
      <c r="P24" s="286">
        <v>5926.388</v>
      </c>
      <c r="Q24" s="286">
        <v>6131.58</v>
      </c>
      <c r="R24" s="286">
        <v>6348.339</v>
      </c>
      <c r="S24" s="286">
        <v>6431.491</v>
      </c>
      <c r="T24" s="286">
        <v>7111.348</v>
      </c>
      <c r="U24" s="286">
        <v>6549.866</v>
      </c>
      <c r="V24" s="286">
        <v>7157.7</v>
      </c>
      <c r="W24" s="286">
        <v>6955.077</v>
      </c>
      <c r="X24" s="286">
        <v>6622.323</v>
      </c>
      <c r="Y24" s="277">
        <v>6310.438</v>
      </c>
      <c r="Z24" s="80"/>
      <c r="AA24" s="80"/>
    </row>
    <row r="25" spans="1:27" ht="15">
      <c r="A25" s="175"/>
      <c r="B25" s="175"/>
      <c r="C25" s="302" t="s">
        <v>41</v>
      </c>
      <c r="D25" s="286">
        <v>22</v>
      </c>
      <c r="E25" s="286">
        <v>44</v>
      </c>
      <c r="F25" s="286">
        <v>50</v>
      </c>
      <c r="G25" s="286">
        <v>487</v>
      </c>
      <c r="H25" s="286">
        <v>501</v>
      </c>
      <c r="I25" s="286">
        <v>490</v>
      </c>
      <c r="J25" s="286">
        <v>503</v>
      </c>
      <c r="K25" s="286">
        <v>899.416</v>
      </c>
      <c r="L25" s="286">
        <v>505.4</v>
      </c>
      <c r="M25" s="286">
        <v>564.423</v>
      </c>
      <c r="N25" s="286">
        <v>459.523</v>
      </c>
      <c r="O25" s="286">
        <v>592.439</v>
      </c>
      <c r="P25" s="286">
        <v>648.655</v>
      </c>
      <c r="Q25" s="286">
        <v>398.276</v>
      </c>
      <c r="R25" s="286">
        <v>388.996</v>
      </c>
      <c r="S25" s="286">
        <v>414.66</v>
      </c>
      <c r="T25" s="286">
        <v>543.376</v>
      </c>
      <c r="U25" s="286">
        <v>451.903</v>
      </c>
      <c r="V25" s="286">
        <v>236.794</v>
      </c>
      <c r="W25" s="286">
        <v>232.407</v>
      </c>
      <c r="X25" s="286">
        <v>147.14</v>
      </c>
      <c r="Y25" s="277">
        <v>145.417</v>
      </c>
      <c r="Z25" s="80"/>
      <c r="AA25" s="80"/>
    </row>
    <row r="26" spans="1:27" ht="15">
      <c r="A26" s="175"/>
      <c r="B26" s="175"/>
      <c r="C26" s="302" t="s">
        <v>42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v>2</v>
      </c>
      <c r="K26" s="286">
        <v>0</v>
      </c>
      <c r="L26" s="286">
        <v>105</v>
      </c>
      <c r="M26" s="286">
        <v>159</v>
      </c>
      <c r="N26" s="286">
        <v>99</v>
      </c>
      <c r="O26" s="286">
        <v>98</v>
      </c>
      <c r="P26" s="286">
        <v>64</v>
      </c>
      <c r="Q26" s="286">
        <v>66</v>
      </c>
      <c r="R26" s="286">
        <v>16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77">
        <v>0</v>
      </c>
      <c r="Z26" s="80"/>
      <c r="AA26" s="80"/>
    </row>
    <row r="27" spans="1:27" ht="15">
      <c r="A27" s="175"/>
      <c r="B27" s="175"/>
      <c r="C27" s="302" t="s">
        <v>46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286">
        <v>1</v>
      </c>
      <c r="J27" s="286">
        <v>0</v>
      </c>
      <c r="K27" s="286">
        <v>0</v>
      </c>
      <c r="L27" s="286">
        <v>1</v>
      </c>
      <c r="M27" s="286">
        <v>1</v>
      </c>
      <c r="N27" s="286">
        <v>1</v>
      </c>
      <c r="O27" s="286">
        <v>0</v>
      </c>
      <c r="P27" s="286">
        <v>1</v>
      </c>
      <c r="Q27" s="286">
        <v>0</v>
      </c>
      <c r="R27" s="286">
        <v>1</v>
      </c>
      <c r="S27" s="286">
        <v>0</v>
      </c>
      <c r="T27" s="286">
        <v>0</v>
      </c>
      <c r="U27" s="286">
        <v>0</v>
      </c>
      <c r="V27" s="286">
        <v>1</v>
      </c>
      <c r="W27" s="286">
        <v>0</v>
      </c>
      <c r="X27" s="286">
        <v>0</v>
      </c>
      <c r="Y27" s="277">
        <v>1</v>
      </c>
      <c r="Z27" s="80"/>
      <c r="AA27" s="80"/>
    </row>
    <row r="28" spans="1:27" ht="15">
      <c r="A28" s="175"/>
      <c r="B28" s="175"/>
      <c r="C28" s="302" t="s">
        <v>47</v>
      </c>
      <c r="D28" s="286">
        <v>0</v>
      </c>
      <c r="E28" s="286">
        <v>3</v>
      </c>
      <c r="F28" s="286">
        <v>3</v>
      </c>
      <c r="G28" s="286">
        <v>20</v>
      </c>
      <c r="H28" s="286">
        <v>1</v>
      </c>
      <c r="I28" s="286">
        <v>2</v>
      </c>
      <c r="J28" s="286">
        <v>11</v>
      </c>
      <c r="K28" s="286">
        <v>14</v>
      </c>
      <c r="L28" s="286">
        <v>13</v>
      </c>
      <c r="M28" s="286">
        <v>12</v>
      </c>
      <c r="N28" s="286">
        <v>23</v>
      </c>
      <c r="O28" s="286">
        <v>14</v>
      </c>
      <c r="P28" s="286">
        <v>10</v>
      </c>
      <c r="Q28" s="286">
        <v>22</v>
      </c>
      <c r="R28" s="286">
        <v>13.6</v>
      </c>
      <c r="S28" s="286">
        <v>10.1</v>
      </c>
      <c r="T28" s="286">
        <v>7</v>
      </c>
      <c r="U28" s="286">
        <v>13.21</v>
      </c>
      <c r="V28" s="286">
        <v>12.506</v>
      </c>
      <c r="W28" s="286">
        <v>4.107</v>
      </c>
      <c r="X28" s="286">
        <v>2.3</v>
      </c>
      <c r="Y28" s="277">
        <v>18.8</v>
      </c>
      <c r="Z28" s="80"/>
      <c r="AA28" s="80"/>
    </row>
    <row r="29" spans="1:27" ht="15">
      <c r="A29" s="175"/>
      <c r="B29" s="175"/>
      <c r="C29" s="302" t="s">
        <v>48</v>
      </c>
      <c r="D29" s="286">
        <v>4109</v>
      </c>
      <c r="E29" s="286">
        <v>7325</v>
      </c>
      <c r="F29" s="286">
        <v>7223.46</v>
      </c>
      <c r="G29" s="286">
        <v>8486.698</v>
      </c>
      <c r="H29" s="286">
        <v>5276.672</v>
      </c>
      <c r="I29" s="286">
        <v>5249.853</v>
      </c>
      <c r="J29" s="286">
        <v>14004.137</v>
      </c>
      <c r="K29" s="286">
        <v>10390.204</v>
      </c>
      <c r="L29" s="286">
        <v>9691.525</v>
      </c>
      <c r="M29" s="286">
        <v>10557.631</v>
      </c>
      <c r="N29" s="286">
        <v>10928.237</v>
      </c>
      <c r="O29" s="286">
        <v>10620.884</v>
      </c>
      <c r="P29" s="286">
        <v>10872.17</v>
      </c>
      <c r="Q29" s="286">
        <v>11280.833</v>
      </c>
      <c r="R29" s="286">
        <v>10461.371</v>
      </c>
      <c r="S29" s="286">
        <v>9986.528</v>
      </c>
      <c r="T29" s="286">
        <v>9834.215</v>
      </c>
      <c r="U29" s="286">
        <v>10517.663</v>
      </c>
      <c r="V29" s="286">
        <v>9704.159</v>
      </c>
      <c r="W29" s="286">
        <v>10274.041</v>
      </c>
      <c r="X29" s="286">
        <v>10086.869</v>
      </c>
      <c r="Y29" s="277">
        <v>10461.188</v>
      </c>
      <c r="Z29" s="80"/>
      <c r="AA29" s="80"/>
    </row>
    <row r="30" spans="1:27" ht="15">
      <c r="A30" s="175"/>
      <c r="B30" s="175"/>
      <c r="C30" s="302" t="s">
        <v>49</v>
      </c>
      <c r="D30" s="286">
        <v>140496</v>
      </c>
      <c r="E30" s="286">
        <v>127840</v>
      </c>
      <c r="F30" s="286">
        <v>143617</v>
      </c>
      <c r="G30" s="286">
        <v>127389</v>
      </c>
      <c r="H30" s="286">
        <v>105302</v>
      </c>
      <c r="I30" s="286">
        <v>100096.881</v>
      </c>
      <c r="J30" s="286">
        <v>84937.917</v>
      </c>
      <c r="K30" s="286">
        <v>67132.991</v>
      </c>
      <c r="L30" s="286">
        <v>62616.68</v>
      </c>
      <c r="M30" s="286">
        <v>54988.231</v>
      </c>
      <c r="N30" s="286">
        <v>45027.424</v>
      </c>
      <c r="O30" s="286">
        <v>39616.355</v>
      </c>
      <c r="P30" s="286">
        <v>36542.662</v>
      </c>
      <c r="Q30" s="286">
        <v>29756.36</v>
      </c>
      <c r="R30" s="286">
        <v>29034.47</v>
      </c>
      <c r="S30" s="286">
        <v>31154.815</v>
      </c>
      <c r="T30" s="286">
        <v>30208.479</v>
      </c>
      <c r="U30" s="286">
        <v>28736.81</v>
      </c>
      <c r="V30" s="286">
        <v>25614.228</v>
      </c>
      <c r="W30" s="286">
        <v>24893.741</v>
      </c>
      <c r="X30" s="286">
        <v>21345.291</v>
      </c>
      <c r="Y30" s="277">
        <v>23387.637</v>
      </c>
      <c r="Z30" s="80"/>
      <c r="AA30" s="80"/>
    </row>
    <row r="31" spans="1:27" ht="15">
      <c r="A31" s="175"/>
      <c r="B31" s="175"/>
      <c r="C31" s="302" t="s">
        <v>53</v>
      </c>
      <c r="D31" s="286">
        <v>336</v>
      </c>
      <c r="E31" s="286">
        <v>137</v>
      </c>
      <c r="F31" s="286">
        <v>337</v>
      </c>
      <c r="G31" s="286">
        <v>1242</v>
      </c>
      <c r="H31" s="286">
        <v>4246</v>
      </c>
      <c r="I31" s="286">
        <v>4754</v>
      </c>
      <c r="J31" s="286">
        <v>3699</v>
      </c>
      <c r="K31" s="286">
        <v>3006</v>
      </c>
      <c r="L31" s="286">
        <v>3233</v>
      </c>
      <c r="M31" s="286">
        <v>3996</v>
      </c>
      <c r="N31" s="286">
        <v>2006</v>
      </c>
      <c r="O31" s="286">
        <v>2333.072</v>
      </c>
      <c r="P31" s="286">
        <v>2717.233</v>
      </c>
      <c r="Q31" s="286">
        <v>1687.263</v>
      </c>
      <c r="R31" s="286">
        <v>1642</v>
      </c>
      <c r="S31" s="286">
        <v>4158</v>
      </c>
      <c r="T31" s="286">
        <v>3598</v>
      </c>
      <c r="U31" s="286">
        <v>2279.657</v>
      </c>
      <c r="V31" s="286">
        <v>1577.379</v>
      </c>
      <c r="W31" s="286">
        <v>621.462</v>
      </c>
      <c r="X31" s="286">
        <v>516.879</v>
      </c>
      <c r="Y31" s="277">
        <v>464.951</v>
      </c>
      <c r="Z31" s="80"/>
      <c r="AA31" s="80"/>
    </row>
    <row r="32" spans="1:27" ht="15">
      <c r="A32" s="175"/>
      <c r="B32" s="175"/>
      <c r="C32" s="303" t="s">
        <v>54</v>
      </c>
      <c r="D32" s="287">
        <v>3776</v>
      </c>
      <c r="E32" s="287">
        <v>3378</v>
      </c>
      <c r="F32" s="287">
        <v>2646</v>
      </c>
      <c r="G32" s="287">
        <v>246</v>
      </c>
      <c r="H32" s="287">
        <v>1312</v>
      </c>
      <c r="I32" s="287">
        <v>223</v>
      </c>
      <c r="J32" s="287">
        <v>126</v>
      </c>
      <c r="K32" s="287">
        <v>125</v>
      </c>
      <c r="L32" s="287">
        <v>4</v>
      </c>
      <c r="M32" s="287">
        <v>0</v>
      </c>
      <c r="N32" s="287">
        <v>0</v>
      </c>
      <c r="O32" s="287">
        <v>0</v>
      </c>
      <c r="P32" s="287">
        <v>0</v>
      </c>
      <c r="Q32" s="287">
        <v>0</v>
      </c>
      <c r="R32" s="287">
        <v>0</v>
      </c>
      <c r="S32" s="287">
        <v>0</v>
      </c>
      <c r="T32" s="287">
        <v>0</v>
      </c>
      <c r="U32" s="287">
        <v>0</v>
      </c>
      <c r="V32" s="287">
        <v>0</v>
      </c>
      <c r="W32" s="287">
        <v>0</v>
      </c>
      <c r="X32" s="287">
        <v>0</v>
      </c>
      <c r="Y32" s="278">
        <v>0</v>
      </c>
      <c r="Z32" s="80"/>
      <c r="AA32" s="80"/>
    </row>
    <row r="33" spans="1:27" ht="15">
      <c r="A33" s="175"/>
      <c r="B33" s="175"/>
      <c r="C33" s="303" t="s">
        <v>55</v>
      </c>
      <c r="D33" s="287">
        <v>20313</v>
      </c>
      <c r="E33" s="287">
        <v>26539</v>
      </c>
      <c r="F33" s="287">
        <v>24488</v>
      </c>
      <c r="G33" s="287">
        <v>24897</v>
      </c>
      <c r="H33" s="287">
        <v>20650</v>
      </c>
      <c r="I33" s="287">
        <v>20024</v>
      </c>
      <c r="J33" s="287">
        <v>20388</v>
      </c>
      <c r="K33" s="287">
        <v>21534</v>
      </c>
      <c r="L33" s="287">
        <v>17947</v>
      </c>
      <c r="M33" s="287">
        <v>15497</v>
      </c>
      <c r="N33" s="287">
        <v>16424</v>
      </c>
      <c r="O33" s="287">
        <v>14845.426</v>
      </c>
      <c r="P33" s="287">
        <v>15784.648</v>
      </c>
      <c r="Q33" s="287">
        <v>13865.931</v>
      </c>
      <c r="R33" s="287">
        <v>12610.502</v>
      </c>
      <c r="S33" s="287">
        <v>11140.448</v>
      </c>
      <c r="T33" s="287">
        <v>10676.752</v>
      </c>
      <c r="U33" s="287">
        <v>10126.938</v>
      </c>
      <c r="V33" s="287">
        <v>10219.016</v>
      </c>
      <c r="W33" s="287">
        <v>8970.079</v>
      </c>
      <c r="X33" s="287">
        <v>9118.462</v>
      </c>
      <c r="Y33" s="278">
        <v>5954.848</v>
      </c>
      <c r="Z33" s="80"/>
      <c r="AA33" s="80"/>
    </row>
    <row r="34" spans="1:27" ht="15">
      <c r="A34" s="175"/>
      <c r="B34" s="175"/>
      <c r="C34" s="304" t="s">
        <v>324</v>
      </c>
      <c r="D34" s="291">
        <v>362720.561</v>
      </c>
      <c r="E34" s="291">
        <v>386554.444</v>
      </c>
      <c r="F34" s="291">
        <v>403482.906</v>
      </c>
      <c r="G34" s="291">
        <v>453374.878</v>
      </c>
      <c r="H34" s="291">
        <v>492539.257</v>
      </c>
      <c r="I34" s="291">
        <v>548315.303</v>
      </c>
      <c r="J34" s="291">
        <v>575616.132</v>
      </c>
      <c r="K34" s="291">
        <v>609421.676</v>
      </c>
      <c r="L34" s="291">
        <v>647726.398</v>
      </c>
      <c r="M34" s="291">
        <v>590126.7000000001</v>
      </c>
      <c r="N34" s="291">
        <v>622051.101</v>
      </c>
      <c r="O34" s="291">
        <v>591391.6</v>
      </c>
      <c r="P34" s="291">
        <v>516165.204</v>
      </c>
      <c r="Q34" s="291">
        <v>446602.48799999995</v>
      </c>
      <c r="R34" s="291">
        <v>388686.239</v>
      </c>
      <c r="S34" s="291">
        <v>428530.03400000004</v>
      </c>
      <c r="T34" s="291">
        <v>498113.8</v>
      </c>
      <c r="U34" s="291">
        <v>557913.881</v>
      </c>
      <c r="V34" s="291">
        <v>522429.60000000003</v>
      </c>
      <c r="W34" s="291">
        <v>599577.544</v>
      </c>
      <c r="X34" s="291">
        <v>586487.472</v>
      </c>
      <c r="Y34" s="281">
        <v>579830.048</v>
      </c>
      <c r="Z34" s="80">
        <f>Y34/Y6</f>
        <v>0.19949336128893969</v>
      </c>
      <c r="AA34" s="80"/>
    </row>
    <row r="35" spans="1:27" ht="15">
      <c r="A35" s="175"/>
      <c r="B35" s="175"/>
      <c r="C35" s="301" t="s">
        <v>32</v>
      </c>
      <c r="D35" s="285">
        <v>331481.561</v>
      </c>
      <c r="E35" s="285">
        <v>354282.444</v>
      </c>
      <c r="F35" s="285">
        <v>372731.906</v>
      </c>
      <c r="G35" s="285">
        <v>420266.878</v>
      </c>
      <c r="H35" s="285">
        <v>459887.257</v>
      </c>
      <c r="I35" s="285">
        <v>514215.963</v>
      </c>
      <c r="J35" s="285">
        <v>541993.04</v>
      </c>
      <c r="K35" s="285">
        <v>573654.782</v>
      </c>
      <c r="L35" s="285">
        <v>613345.924</v>
      </c>
      <c r="M35" s="285">
        <v>565758.795</v>
      </c>
      <c r="N35" s="285">
        <v>588794.018</v>
      </c>
      <c r="O35" s="285">
        <v>558173.297</v>
      </c>
      <c r="P35" s="285">
        <v>484109.938</v>
      </c>
      <c r="Q35" s="285">
        <v>415076.801</v>
      </c>
      <c r="R35" s="285">
        <v>357017.179</v>
      </c>
      <c r="S35" s="285">
        <v>396277.482</v>
      </c>
      <c r="T35" s="285">
        <v>466222.984</v>
      </c>
      <c r="U35" s="285">
        <v>525178.479</v>
      </c>
      <c r="V35" s="285">
        <v>490689.434</v>
      </c>
      <c r="W35" s="285">
        <v>569311.995</v>
      </c>
      <c r="X35" s="285">
        <v>560997.119</v>
      </c>
      <c r="Y35" s="276">
        <v>551783.766</v>
      </c>
      <c r="Z35" s="80"/>
      <c r="AA35" s="80"/>
    </row>
    <row r="36" spans="1:27" ht="15">
      <c r="A36" s="175"/>
      <c r="B36" s="175"/>
      <c r="C36" s="302" t="s">
        <v>24</v>
      </c>
      <c r="D36" s="286">
        <v>7508.227</v>
      </c>
      <c r="E36" s="286">
        <v>6905.104</v>
      </c>
      <c r="F36" s="286">
        <v>5965.68</v>
      </c>
      <c r="G36" s="286">
        <v>6771.743</v>
      </c>
      <c r="H36" s="286">
        <v>6844.853</v>
      </c>
      <c r="I36" s="286">
        <v>6333.876</v>
      </c>
      <c r="J36" s="286">
        <v>6705.839</v>
      </c>
      <c r="K36" s="286">
        <v>7649.546</v>
      </c>
      <c r="L36" s="286">
        <v>7304.855</v>
      </c>
      <c r="M36" s="286">
        <v>5904.752</v>
      </c>
      <c r="N36" s="286">
        <v>6888.313</v>
      </c>
      <c r="O36" s="286">
        <v>6814.443</v>
      </c>
      <c r="P36" s="286">
        <v>6945.269</v>
      </c>
      <c r="Q36" s="286">
        <v>6448.284</v>
      </c>
      <c r="R36" s="286">
        <v>6056.292</v>
      </c>
      <c r="S36" s="286">
        <v>7155.248</v>
      </c>
      <c r="T36" s="286">
        <v>7310.758</v>
      </c>
      <c r="U36" s="286">
        <v>7769.53</v>
      </c>
      <c r="V36" s="286">
        <v>7204.229</v>
      </c>
      <c r="W36" s="286">
        <v>7166.193</v>
      </c>
      <c r="X36" s="286">
        <v>6236.99</v>
      </c>
      <c r="Y36" s="277">
        <v>6117.244</v>
      </c>
      <c r="Z36" s="80"/>
      <c r="AA36" s="80"/>
    </row>
    <row r="37" spans="1:27" ht="15">
      <c r="A37" s="175"/>
      <c r="B37" s="175"/>
      <c r="C37" s="302" t="s">
        <v>25</v>
      </c>
      <c r="D37" s="286">
        <v>1562.773</v>
      </c>
      <c r="E37" s="286">
        <v>1695.896</v>
      </c>
      <c r="F37" s="286">
        <v>1786.32</v>
      </c>
      <c r="G37" s="286">
        <v>1827.257</v>
      </c>
      <c r="H37" s="286">
        <v>1776.147</v>
      </c>
      <c r="I37" s="286">
        <v>2044.714</v>
      </c>
      <c r="J37" s="286">
        <v>1897.349</v>
      </c>
      <c r="K37" s="286">
        <v>1989.078</v>
      </c>
      <c r="L37" s="286">
        <v>2213.026</v>
      </c>
      <c r="M37" s="286">
        <v>2209.522</v>
      </c>
      <c r="N37" s="286">
        <v>2312.068</v>
      </c>
      <c r="O37" s="286">
        <v>2330.178</v>
      </c>
      <c r="P37" s="286">
        <v>2201.402</v>
      </c>
      <c r="Q37" s="286">
        <v>2018.338</v>
      </c>
      <c r="R37" s="286">
        <v>2223.856</v>
      </c>
      <c r="S37" s="286">
        <v>2124.38</v>
      </c>
      <c r="T37" s="286">
        <v>2063.353</v>
      </c>
      <c r="U37" s="286">
        <v>1939.417</v>
      </c>
      <c r="V37" s="286">
        <v>1803.193</v>
      </c>
      <c r="W37" s="286">
        <v>1733.922</v>
      </c>
      <c r="X37" s="286">
        <v>1250.365</v>
      </c>
      <c r="Y37" s="277">
        <v>142.2</v>
      </c>
      <c r="Z37" s="80"/>
      <c r="AA37" s="80"/>
    </row>
    <row r="38" spans="1:27" ht="15">
      <c r="A38" s="175"/>
      <c r="B38" s="175"/>
      <c r="C38" s="303" t="s">
        <v>26</v>
      </c>
      <c r="D38" s="287">
        <v>21549</v>
      </c>
      <c r="E38" s="287">
        <v>22904</v>
      </c>
      <c r="F38" s="287">
        <v>22183</v>
      </c>
      <c r="G38" s="287">
        <v>22628</v>
      </c>
      <c r="H38" s="287">
        <v>22378</v>
      </c>
      <c r="I38" s="287">
        <v>24001.596</v>
      </c>
      <c r="J38" s="287">
        <v>23468.291</v>
      </c>
      <c r="K38" s="287">
        <v>24360.735</v>
      </c>
      <c r="L38" s="287">
        <v>23450.969</v>
      </c>
      <c r="M38" s="287">
        <v>14982.161</v>
      </c>
      <c r="N38" s="287">
        <v>22485.423</v>
      </c>
      <c r="O38" s="287">
        <v>22424.705</v>
      </c>
      <c r="P38" s="287">
        <v>21033.731</v>
      </c>
      <c r="Q38" s="287">
        <v>21233.175</v>
      </c>
      <c r="R38" s="287">
        <v>21494.996</v>
      </c>
      <c r="S38" s="287">
        <v>20730.041</v>
      </c>
      <c r="T38" s="287">
        <v>20566.323</v>
      </c>
      <c r="U38" s="287">
        <v>20843.729</v>
      </c>
      <c r="V38" s="287">
        <v>20865.849</v>
      </c>
      <c r="W38" s="287">
        <v>19455.365</v>
      </c>
      <c r="X38" s="287">
        <v>16343.341</v>
      </c>
      <c r="Y38" s="278">
        <v>20052.829</v>
      </c>
      <c r="Z38" s="80"/>
      <c r="AA38" s="80"/>
    </row>
    <row r="39" spans="1:27" ht="15">
      <c r="A39" s="175"/>
      <c r="B39" s="175"/>
      <c r="C39" s="306" t="s">
        <v>27</v>
      </c>
      <c r="D39" s="290">
        <v>619</v>
      </c>
      <c r="E39" s="290">
        <v>767</v>
      </c>
      <c r="F39" s="290">
        <v>816</v>
      </c>
      <c r="G39" s="290">
        <v>1881</v>
      </c>
      <c r="H39" s="290">
        <v>1653</v>
      </c>
      <c r="I39" s="290">
        <v>1719.154</v>
      </c>
      <c r="J39" s="290">
        <v>1551.613</v>
      </c>
      <c r="K39" s="290">
        <v>1767.535</v>
      </c>
      <c r="L39" s="290">
        <v>1411.624</v>
      </c>
      <c r="M39" s="290">
        <v>1271.47</v>
      </c>
      <c r="N39" s="290">
        <v>1571.279</v>
      </c>
      <c r="O39" s="290">
        <v>1648.977</v>
      </c>
      <c r="P39" s="290">
        <v>1874.864</v>
      </c>
      <c r="Q39" s="290">
        <v>1825.89</v>
      </c>
      <c r="R39" s="290">
        <v>1893.916</v>
      </c>
      <c r="S39" s="290">
        <v>2242.883</v>
      </c>
      <c r="T39" s="290">
        <v>1950.382</v>
      </c>
      <c r="U39" s="290">
        <v>2182.726</v>
      </c>
      <c r="V39" s="290">
        <v>1866.895</v>
      </c>
      <c r="W39" s="290">
        <v>1910.069</v>
      </c>
      <c r="X39" s="290">
        <v>1659.657</v>
      </c>
      <c r="Y39" s="271">
        <v>1734.009</v>
      </c>
      <c r="Z39" s="80"/>
      <c r="AA39" s="80"/>
    </row>
    <row r="40" spans="1:27" ht="15">
      <c r="A40" s="175"/>
      <c r="B40" s="175"/>
      <c r="C40" s="299" t="s">
        <v>79</v>
      </c>
      <c r="D40" s="283">
        <v>859930</v>
      </c>
      <c r="E40" s="283">
        <v>888892</v>
      </c>
      <c r="F40" s="283">
        <v>902348</v>
      </c>
      <c r="G40" s="283">
        <v>907174</v>
      </c>
      <c r="H40" s="283">
        <v>928438</v>
      </c>
      <c r="I40" s="283">
        <v>916081</v>
      </c>
      <c r="J40" s="283">
        <v>914426</v>
      </c>
      <c r="K40" s="283">
        <v>872249</v>
      </c>
      <c r="L40" s="283">
        <v>884729</v>
      </c>
      <c r="M40" s="283">
        <v>824912</v>
      </c>
      <c r="N40" s="283">
        <v>854470</v>
      </c>
      <c r="O40" s="283">
        <v>837768.763</v>
      </c>
      <c r="P40" s="283">
        <v>811961.017</v>
      </c>
      <c r="Q40" s="283">
        <v>806222.671</v>
      </c>
      <c r="R40" s="283">
        <v>812550.009</v>
      </c>
      <c r="S40" s="283">
        <v>786675.849</v>
      </c>
      <c r="T40" s="283">
        <v>767958.76</v>
      </c>
      <c r="U40" s="283">
        <v>759382.643</v>
      </c>
      <c r="V40" s="283">
        <v>761943.048</v>
      </c>
      <c r="W40" s="283">
        <v>765337.856</v>
      </c>
      <c r="X40" s="283">
        <v>683512.145</v>
      </c>
      <c r="Y40" s="265">
        <v>731700.793</v>
      </c>
      <c r="Z40" s="80">
        <f>Y40/Y6</f>
        <v>0.2517452332055628</v>
      </c>
      <c r="AA40" s="80"/>
    </row>
    <row r="41" spans="1:27" ht="15">
      <c r="A41" s="175"/>
      <c r="B41" s="175"/>
      <c r="C41" s="300" t="s">
        <v>325</v>
      </c>
      <c r="D41" s="284">
        <v>435914.678</v>
      </c>
      <c r="E41" s="284">
        <v>464914.46</v>
      </c>
      <c r="F41" s="284">
        <v>423070.137</v>
      </c>
      <c r="G41" s="284">
        <v>428541.244</v>
      </c>
      <c r="H41" s="284">
        <v>472244.182</v>
      </c>
      <c r="I41" s="284">
        <v>476989.593</v>
      </c>
      <c r="J41" s="284">
        <v>499866.025</v>
      </c>
      <c r="K41" s="284">
        <v>527250.988</v>
      </c>
      <c r="L41" s="284">
        <v>569817.05</v>
      </c>
      <c r="M41" s="284">
        <v>599531.407</v>
      </c>
      <c r="N41" s="284">
        <v>682003.24</v>
      </c>
      <c r="O41" s="284">
        <v>670926.564</v>
      </c>
      <c r="P41" s="284">
        <v>756344.871</v>
      </c>
      <c r="Q41" s="284">
        <v>835854.573</v>
      </c>
      <c r="R41" s="284">
        <v>866196.89</v>
      </c>
      <c r="S41" s="284">
        <v>883782.48</v>
      </c>
      <c r="T41" s="284">
        <v>898908.765</v>
      </c>
      <c r="U41" s="284">
        <v>903588.69</v>
      </c>
      <c r="V41" s="284">
        <v>966563.493</v>
      </c>
      <c r="W41" s="284">
        <v>1003564.525</v>
      </c>
      <c r="X41" s="284">
        <v>1088271.113</v>
      </c>
      <c r="Y41" s="275">
        <v>1101889.231</v>
      </c>
      <c r="Z41" s="80">
        <f>Y41/Y6</f>
        <v>0.37911037418377275</v>
      </c>
      <c r="AA41" s="80"/>
    </row>
    <row r="42" spans="1:27" ht="15">
      <c r="A42" s="175"/>
      <c r="B42" s="175"/>
      <c r="C42" s="301" t="s">
        <v>57</v>
      </c>
      <c r="D42" s="285">
        <v>379103.374</v>
      </c>
      <c r="E42" s="285">
        <v>401998.192</v>
      </c>
      <c r="F42" s="285">
        <v>345681.979</v>
      </c>
      <c r="G42" s="285">
        <v>335722.3</v>
      </c>
      <c r="H42" s="285">
        <v>355268.465</v>
      </c>
      <c r="I42" s="285">
        <v>340546.184</v>
      </c>
      <c r="J42" s="285">
        <v>342707.881</v>
      </c>
      <c r="K42" s="285">
        <v>338893.876</v>
      </c>
      <c r="L42" s="285">
        <v>354877.833</v>
      </c>
      <c r="M42" s="285">
        <v>357662.569</v>
      </c>
      <c r="N42" s="285">
        <v>401279.583</v>
      </c>
      <c r="O42" s="285">
        <v>332848.797</v>
      </c>
      <c r="P42" s="285">
        <v>359551.397</v>
      </c>
      <c r="Q42" s="285">
        <v>396650.775</v>
      </c>
      <c r="R42" s="285">
        <v>398608.494</v>
      </c>
      <c r="S42" s="285">
        <v>363237.628</v>
      </c>
      <c r="T42" s="285">
        <v>372711.195</v>
      </c>
      <c r="U42" s="285">
        <v>322463.411</v>
      </c>
      <c r="V42" s="285">
        <v>370234.436</v>
      </c>
      <c r="W42" s="285">
        <v>345642.675</v>
      </c>
      <c r="X42" s="285">
        <v>375486.539</v>
      </c>
      <c r="Y42" s="276">
        <v>374849.021</v>
      </c>
      <c r="Z42" s="80"/>
      <c r="AA42" s="80"/>
    </row>
    <row r="43" spans="1:27" ht="15">
      <c r="A43" s="175"/>
      <c r="B43" s="175"/>
      <c r="C43" s="307" t="s">
        <v>365</v>
      </c>
      <c r="D43" s="286">
        <v>28501.599000000002</v>
      </c>
      <c r="E43" s="286">
        <v>27956.58</v>
      </c>
      <c r="F43" s="286">
        <v>32413.690000000002</v>
      </c>
      <c r="G43" s="286">
        <v>30499.684999999998</v>
      </c>
      <c r="H43" s="286">
        <v>31526.561</v>
      </c>
      <c r="I43" s="286">
        <v>32941.592000000004</v>
      </c>
      <c r="J43" s="286">
        <v>32109.551999999996</v>
      </c>
      <c r="K43" s="286">
        <v>30403.166</v>
      </c>
      <c r="L43" s="286">
        <v>29275.005</v>
      </c>
      <c r="M43" s="286">
        <v>28661.788</v>
      </c>
      <c r="N43" s="286">
        <v>29454.393</v>
      </c>
      <c r="O43" s="286">
        <v>25423.143</v>
      </c>
      <c r="P43" s="286">
        <v>27878.15</v>
      </c>
      <c r="Q43" s="286">
        <v>28636.436</v>
      </c>
      <c r="R43" s="286">
        <v>28558.513</v>
      </c>
      <c r="S43" s="286">
        <v>27249.135000000002</v>
      </c>
      <c r="T43" s="286">
        <v>27117.972</v>
      </c>
      <c r="U43" s="286">
        <v>28117.446</v>
      </c>
      <c r="V43" s="286">
        <v>26353.006</v>
      </c>
      <c r="W43" s="286">
        <v>25383.184</v>
      </c>
      <c r="X43" s="286">
        <v>28306.396999999997</v>
      </c>
      <c r="Y43" s="277">
        <v>26531.165</v>
      </c>
      <c r="Z43" s="80"/>
      <c r="AA43" s="80"/>
    </row>
    <row r="44" spans="1:27" ht="15">
      <c r="A44" s="175"/>
      <c r="B44" s="175"/>
      <c r="C44" s="302" t="s">
        <v>58</v>
      </c>
      <c r="D44" s="286">
        <v>4785</v>
      </c>
      <c r="E44" s="286">
        <v>4612</v>
      </c>
      <c r="F44" s="286">
        <v>4760.965</v>
      </c>
      <c r="G44" s="286">
        <v>5433.965</v>
      </c>
      <c r="H44" s="286">
        <v>5523.469</v>
      </c>
      <c r="I44" s="286">
        <v>5397.673</v>
      </c>
      <c r="J44" s="286">
        <v>5615.65</v>
      </c>
      <c r="K44" s="286">
        <v>5772.528</v>
      </c>
      <c r="L44" s="286">
        <v>5731.578</v>
      </c>
      <c r="M44" s="286">
        <v>5546.27</v>
      </c>
      <c r="N44" s="286">
        <v>5602.409</v>
      </c>
      <c r="O44" s="286">
        <v>5946.971</v>
      </c>
      <c r="P44" s="286">
        <v>5820.339</v>
      </c>
      <c r="Q44" s="286">
        <v>6026.268</v>
      </c>
      <c r="R44" s="286">
        <v>6303.352</v>
      </c>
      <c r="S44" s="286">
        <v>6613.642</v>
      </c>
      <c r="T44" s="286">
        <v>6732.88</v>
      </c>
      <c r="U44" s="286">
        <v>6715.039</v>
      </c>
      <c r="V44" s="286">
        <v>6654.991</v>
      </c>
      <c r="W44" s="286">
        <v>6725.806</v>
      </c>
      <c r="X44" s="286">
        <v>6717.256</v>
      </c>
      <c r="Y44" s="277">
        <v>6538.375</v>
      </c>
      <c r="Z44" s="80"/>
      <c r="AA44" s="80"/>
    </row>
    <row r="45" spans="1:27" ht="15">
      <c r="A45" s="175"/>
      <c r="B45" s="175"/>
      <c r="C45" s="302" t="s">
        <v>59</v>
      </c>
      <c r="D45" s="286">
        <v>21275.989</v>
      </c>
      <c r="E45" s="286">
        <v>25738.48</v>
      </c>
      <c r="F45" s="286">
        <v>35062.516</v>
      </c>
      <c r="G45" s="286">
        <v>43307.314</v>
      </c>
      <c r="H45" s="286">
        <v>57526.138</v>
      </c>
      <c r="I45" s="286">
        <v>68094.587</v>
      </c>
      <c r="J45" s="286">
        <v>78711.461</v>
      </c>
      <c r="K45" s="286">
        <v>99907.526</v>
      </c>
      <c r="L45" s="286">
        <v>113234.843</v>
      </c>
      <c r="M45" s="286">
        <v>124555.918</v>
      </c>
      <c r="N45" s="286">
        <v>139842.164</v>
      </c>
      <c r="O45" s="286">
        <v>165346.899</v>
      </c>
      <c r="P45" s="286">
        <v>187468.916</v>
      </c>
      <c r="Q45" s="286">
        <v>209474.806</v>
      </c>
      <c r="R45" s="286">
        <v>222356.661</v>
      </c>
      <c r="S45" s="286">
        <v>263204.743</v>
      </c>
      <c r="T45" s="286">
        <v>266814.627</v>
      </c>
      <c r="U45" s="286">
        <v>312313.129</v>
      </c>
      <c r="V45" s="286">
        <v>320615.898</v>
      </c>
      <c r="W45" s="286">
        <v>367117.813</v>
      </c>
      <c r="X45" s="286">
        <v>397798.605</v>
      </c>
      <c r="Y45" s="277">
        <v>386866.428</v>
      </c>
      <c r="Z45" s="80"/>
      <c r="AA45" s="80"/>
    </row>
    <row r="46" spans="1:27" ht="15">
      <c r="A46" s="175"/>
      <c r="B46" s="175"/>
      <c r="C46" s="302" t="s">
        <v>60</v>
      </c>
      <c r="D46" s="286">
        <v>0</v>
      </c>
      <c r="E46" s="286">
        <v>0</v>
      </c>
      <c r="F46" s="286">
        <v>0</v>
      </c>
      <c r="G46" s="286">
        <v>0</v>
      </c>
      <c r="H46" s="286">
        <v>0</v>
      </c>
      <c r="I46" s="286">
        <v>0</v>
      </c>
      <c r="J46" s="286">
        <v>0</v>
      </c>
      <c r="K46" s="286">
        <v>8.01</v>
      </c>
      <c r="L46" s="286">
        <v>16.147</v>
      </c>
      <c r="M46" s="286">
        <v>103</v>
      </c>
      <c r="N46" s="286">
        <v>761.2</v>
      </c>
      <c r="O46" s="286">
        <v>1959</v>
      </c>
      <c r="P46" s="286">
        <v>3775.043</v>
      </c>
      <c r="Q46" s="286">
        <v>4769.747</v>
      </c>
      <c r="R46" s="286">
        <v>5454.806</v>
      </c>
      <c r="S46" s="286">
        <v>5593.237</v>
      </c>
      <c r="T46" s="286">
        <v>5579.2</v>
      </c>
      <c r="U46" s="286">
        <v>5883</v>
      </c>
      <c r="V46" s="286">
        <v>4867</v>
      </c>
      <c r="W46" s="286">
        <v>5683</v>
      </c>
      <c r="X46" s="286">
        <v>4992</v>
      </c>
      <c r="Y46" s="277">
        <v>5176</v>
      </c>
      <c r="Z46" s="80"/>
      <c r="AA46" s="80"/>
    </row>
    <row r="47" spans="1:27" ht="15">
      <c r="A47" s="175"/>
      <c r="B47" s="175"/>
      <c r="C47" s="302" t="s">
        <v>61</v>
      </c>
      <c r="D47" s="286">
        <v>113.22</v>
      </c>
      <c r="E47" s="286">
        <v>180.502</v>
      </c>
      <c r="F47" s="286">
        <v>266.236</v>
      </c>
      <c r="G47" s="286">
        <v>415.335</v>
      </c>
      <c r="H47" s="286">
        <v>690.913</v>
      </c>
      <c r="I47" s="286">
        <v>1458.688</v>
      </c>
      <c r="J47" s="286">
        <v>2489.47</v>
      </c>
      <c r="K47" s="286">
        <v>3766.517</v>
      </c>
      <c r="L47" s="286">
        <v>7421.474</v>
      </c>
      <c r="M47" s="286">
        <v>14000.981</v>
      </c>
      <c r="N47" s="286">
        <v>22462.863</v>
      </c>
      <c r="O47" s="286">
        <v>45329.533</v>
      </c>
      <c r="P47" s="286">
        <v>66366.365</v>
      </c>
      <c r="Q47" s="286">
        <v>79365.854</v>
      </c>
      <c r="R47" s="286">
        <v>88718.072</v>
      </c>
      <c r="S47" s="286">
        <v>95263.625</v>
      </c>
      <c r="T47" s="286">
        <v>95457.486</v>
      </c>
      <c r="U47" s="286">
        <v>102051.943</v>
      </c>
      <c r="V47" s="286">
        <v>108199.624</v>
      </c>
      <c r="W47" s="286">
        <v>118201.579</v>
      </c>
      <c r="X47" s="286">
        <v>140124.756</v>
      </c>
      <c r="Y47" s="277">
        <v>158588.273</v>
      </c>
      <c r="Z47" s="80"/>
      <c r="AA47" s="80"/>
    </row>
    <row r="48" spans="1:27" ht="15">
      <c r="A48" s="175"/>
      <c r="B48" s="175"/>
      <c r="C48" s="302" t="s">
        <v>62</v>
      </c>
      <c r="D48" s="286">
        <v>507.307</v>
      </c>
      <c r="E48" s="286">
        <v>484.933</v>
      </c>
      <c r="F48" s="286">
        <v>494.433</v>
      </c>
      <c r="G48" s="286">
        <v>490.368</v>
      </c>
      <c r="H48" s="286">
        <v>470.176</v>
      </c>
      <c r="I48" s="286">
        <v>480.895</v>
      </c>
      <c r="J48" s="286">
        <v>464.265</v>
      </c>
      <c r="K48" s="286">
        <v>465.292</v>
      </c>
      <c r="L48" s="286">
        <v>465.119</v>
      </c>
      <c r="M48" s="286">
        <v>448.197</v>
      </c>
      <c r="N48" s="286">
        <v>476.397</v>
      </c>
      <c r="O48" s="286">
        <v>477.278</v>
      </c>
      <c r="P48" s="286">
        <v>457.989</v>
      </c>
      <c r="Q48" s="286">
        <v>413.574</v>
      </c>
      <c r="R48" s="286">
        <v>480.533</v>
      </c>
      <c r="S48" s="286">
        <v>487.425</v>
      </c>
      <c r="T48" s="286">
        <v>500.51</v>
      </c>
      <c r="U48" s="286">
        <v>521.712</v>
      </c>
      <c r="V48" s="286">
        <v>479.93</v>
      </c>
      <c r="W48" s="286">
        <v>498.964</v>
      </c>
      <c r="X48" s="286">
        <v>508.764</v>
      </c>
      <c r="Y48" s="277">
        <v>502.791</v>
      </c>
      <c r="Z48" s="80"/>
      <c r="AA48" s="80"/>
    </row>
    <row r="49" spans="1:27" ht="15">
      <c r="A49" s="175"/>
      <c r="B49" s="175"/>
      <c r="C49" s="302" t="s">
        <v>64</v>
      </c>
      <c r="D49" s="286">
        <v>19767.027</v>
      </c>
      <c r="E49" s="286">
        <v>20163.672</v>
      </c>
      <c r="F49" s="286">
        <v>23474.434</v>
      </c>
      <c r="G49" s="286">
        <v>28033.133</v>
      </c>
      <c r="H49" s="286">
        <v>36250.34</v>
      </c>
      <c r="I49" s="286">
        <v>40583.528</v>
      </c>
      <c r="J49" s="286">
        <v>45162.962</v>
      </c>
      <c r="K49" s="286">
        <v>47667.028</v>
      </c>
      <c r="L49" s="286">
        <v>53178.824</v>
      </c>
      <c r="M49" s="286">
        <v>57346.568</v>
      </c>
      <c r="N49" s="286">
        <v>64982.01</v>
      </c>
      <c r="O49" s="286">
        <v>67131.136</v>
      </c>
      <c r="P49" s="286">
        <v>72070.253</v>
      </c>
      <c r="Q49" s="286">
        <v>70502.346</v>
      </c>
      <c r="R49" s="286">
        <v>70713.783</v>
      </c>
      <c r="S49" s="286">
        <v>72075.802</v>
      </c>
      <c r="T49" s="286">
        <v>72377.963</v>
      </c>
      <c r="U49" s="286">
        <v>74261.444</v>
      </c>
      <c r="V49" s="286">
        <v>76252.414</v>
      </c>
      <c r="W49" s="286">
        <v>80559.514</v>
      </c>
      <c r="X49" s="286">
        <v>82959.028</v>
      </c>
      <c r="Y49" s="277">
        <v>92752.799</v>
      </c>
      <c r="Z49" s="80"/>
      <c r="AA49" s="80"/>
    </row>
    <row r="50" spans="1:27" ht="15">
      <c r="A50" s="175"/>
      <c r="B50" s="175"/>
      <c r="C50" s="302" t="s">
        <v>68</v>
      </c>
      <c r="D50" s="286">
        <v>0</v>
      </c>
      <c r="E50" s="286">
        <v>0</v>
      </c>
      <c r="F50" s="286">
        <v>0</v>
      </c>
      <c r="G50" s="286">
        <v>0</v>
      </c>
      <c r="H50" s="286">
        <v>0</v>
      </c>
      <c r="I50" s="286">
        <v>0</v>
      </c>
      <c r="J50" s="286">
        <v>0</v>
      </c>
      <c r="K50" s="286">
        <v>0</v>
      </c>
      <c r="L50" s="286">
        <v>0</v>
      </c>
      <c r="M50" s="286">
        <v>1.291</v>
      </c>
      <c r="N50" s="286">
        <v>89.379</v>
      </c>
      <c r="O50" s="286">
        <v>28.589</v>
      </c>
      <c r="P50" s="286">
        <v>22.754</v>
      </c>
      <c r="Q50" s="286">
        <v>24.2</v>
      </c>
      <c r="R50" s="286">
        <v>25.66</v>
      </c>
      <c r="S50" s="286">
        <v>28.043</v>
      </c>
      <c r="T50" s="286">
        <v>28.599</v>
      </c>
      <c r="U50" s="286">
        <v>27.351</v>
      </c>
      <c r="V50" s="286">
        <v>30.09</v>
      </c>
      <c r="W50" s="286">
        <v>29.541</v>
      </c>
      <c r="X50" s="286">
        <v>22.814</v>
      </c>
      <c r="Y50" s="277">
        <v>12.787</v>
      </c>
      <c r="Z50" s="80"/>
      <c r="AA50" s="80"/>
    </row>
    <row r="51" spans="1:27" ht="15">
      <c r="A51" s="175"/>
      <c r="B51" s="175"/>
      <c r="C51" s="302" t="s">
        <v>72</v>
      </c>
      <c r="D51" s="286">
        <v>0</v>
      </c>
      <c r="E51" s="286">
        <v>15</v>
      </c>
      <c r="F51" s="286">
        <v>104.32</v>
      </c>
      <c r="G51" s="286">
        <v>56.059</v>
      </c>
      <c r="H51" s="286">
        <v>572.084</v>
      </c>
      <c r="I51" s="286">
        <v>1767.73</v>
      </c>
      <c r="J51" s="286">
        <v>2914.449</v>
      </c>
      <c r="K51" s="286">
        <v>1506.175</v>
      </c>
      <c r="L51" s="286">
        <v>1860.998</v>
      </c>
      <c r="M51" s="286">
        <v>3830.57</v>
      </c>
      <c r="N51" s="286">
        <v>4796.099</v>
      </c>
      <c r="O51" s="286">
        <v>3305.819</v>
      </c>
      <c r="P51" s="286">
        <v>3501.192</v>
      </c>
      <c r="Q51" s="286">
        <v>4270.204</v>
      </c>
      <c r="R51" s="286">
        <v>4793.129</v>
      </c>
      <c r="S51" s="286">
        <v>5467.667</v>
      </c>
      <c r="T51" s="286">
        <v>5263.899</v>
      </c>
      <c r="U51" s="286">
        <v>4963.181</v>
      </c>
      <c r="V51" s="286">
        <v>4797.825</v>
      </c>
      <c r="W51" s="286">
        <v>5103.842</v>
      </c>
      <c r="X51" s="286">
        <v>5022.623</v>
      </c>
      <c r="Y51" s="277">
        <v>4426.689</v>
      </c>
      <c r="Z51" s="80"/>
      <c r="AA51" s="80"/>
    </row>
    <row r="52" spans="1:27" ht="15">
      <c r="A52" s="175"/>
      <c r="B52" s="175"/>
      <c r="C52" s="303" t="s">
        <v>73</v>
      </c>
      <c r="D52" s="287">
        <v>3871.989</v>
      </c>
      <c r="E52" s="287">
        <v>4587.213</v>
      </c>
      <c r="F52" s="287">
        <v>5852.888</v>
      </c>
      <c r="G52" s="287">
        <v>6876.473</v>
      </c>
      <c r="H52" s="287">
        <v>7092.735</v>
      </c>
      <c r="I52" s="287">
        <v>8063.642</v>
      </c>
      <c r="J52" s="287">
        <v>10151.64</v>
      </c>
      <c r="K52" s="287">
        <v>15957.13</v>
      </c>
      <c r="L52" s="287">
        <v>19115.446</v>
      </c>
      <c r="M52" s="287">
        <v>22298.912</v>
      </c>
      <c r="N52" s="287">
        <v>26209.218</v>
      </c>
      <c r="O52" s="287">
        <v>32089.771</v>
      </c>
      <c r="P52" s="287">
        <v>40639.719</v>
      </c>
      <c r="Q52" s="287">
        <v>47182.844</v>
      </c>
      <c r="R52" s="287">
        <v>50887.399</v>
      </c>
      <c r="S52" s="287">
        <v>53801.684</v>
      </c>
      <c r="T52" s="287">
        <v>55047.204</v>
      </c>
      <c r="U52" s="287">
        <v>55648.705</v>
      </c>
      <c r="V52" s="287">
        <v>55095.895</v>
      </c>
      <c r="W52" s="287">
        <v>54991.748</v>
      </c>
      <c r="X52" s="287">
        <v>55765.631</v>
      </c>
      <c r="Y52" s="278">
        <v>52603.345</v>
      </c>
      <c r="Z52" s="80"/>
      <c r="AA52" s="80"/>
    </row>
    <row r="53" spans="1:27" ht="15">
      <c r="A53" s="175"/>
      <c r="B53" s="175"/>
      <c r="C53" s="303" t="s">
        <v>75</v>
      </c>
      <c r="D53" s="287">
        <v>6490.772</v>
      </c>
      <c r="E53" s="287">
        <v>7134.468</v>
      </c>
      <c r="F53" s="287">
        <v>7372.366</v>
      </c>
      <c r="G53" s="287">
        <v>8206.297</v>
      </c>
      <c r="H53" s="287">
        <v>8849.862</v>
      </c>
      <c r="I53" s="287">
        <v>10596.666</v>
      </c>
      <c r="J53" s="287">
        <v>11648.247</v>
      </c>
      <c r="K53" s="287">
        <v>13306.906</v>
      </c>
      <c r="L53" s="287">
        <v>13914.788</v>
      </c>
      <c r="M53" s="287">
        <v>13737.131</v>
      </c>
      <c r="N53" s="287">
        <v>15501.918</v>
      </c>
      <c r="O53" s="287">
        <v>16462.771</v>
      </c>
      <c r="P53" s="287">
        <v>16670.904</v>
      </c>
      <c r="Q53" s="287">
        <v>17173.955</v>
      </c>
      <c r="R53" s="287">
        <v>17855.001</v>
      </c>
      <c r="S53" s="287">
        <v>18008.984</v>
      </c>
      <c r="T53" s="287">
        <v>18395.202</v>
      </c>
      <c r="U53" s="287">
        <v>18739.775</v>
      </c>
      <c r="V53" s="287">
        <v>19335.39</v>
      </c>
      <c r="W53" s="287">
        <v>19010.043</v>
      </c>
      <c r="X53" s="287">
        <v>18873.097</v>
      </c>
      <c r="Y53" s="278">
        <v>19572.723</v>
      </c>
      <c r="Z53" s="80"/>
      <c r="AA53" s="80"/>
    </row>
    <row r="54" spans="1:27" ht="15">
      <c r="A54" s="175"/>
      <c r="B54" s="175"/>
      <c r="C54" s="304" t="s">
        <v>167</v>
      </c>
      <c r="D54" s="288">
        <v>11606.534</v>
      </c>
      <c r="E54" s="288">
        <v>14303.866</v>
      </c>
      <c r="F54" s="288">
        <v>13851.357</v>
      </c>
      <c r="G54" s="288">
        <v>9476.619</v>
      </c>
      <c r="H54" s="288">
        <v>10533.633</v>
      </c>
      <c r="I54" s="288">
        <v>11833.088</v>
      </c>
      <c r="J54" s="288">
        <v>13136.781</v>
      </c>
      <c r="K54" s="288">
        <v>14254.133</v>
      </c>
      <c r="L54" s="288">
        <v>14971.915</v>
      </c>
      <c r="M54" s="288">
        <v>15968.131</v>
      </c>
      <c r="N54" s="288">
        <v>17439.345</v>
      </c>
      <c r="O54" s="288">
        <v>18394.222</v>
      </c>
      <c r="P54" s="288">
        <v>18277.032</v>
      </c>
      <c r="Q54" s="288">
        <v>18313.411</v>
      </c>
      <c r="R54" s="288">
        <v>19318.17</v>
      </c>
      <c r="S54" s="288">
        <v>19511.568</v>
      </c>
      <c r="T54" s="288">
        <v>20883.594</v>
      </c>
      <c r="U54" s="288">
        <v>20968.03</v>
      </c>
      <c r="V54" s="288">
        <v>21762.558</v>
      </c>
      <c r="W54" s="288">
        <v>21526.132</v>
      </c>
      <c r="X54" s="288">
        <v>20972.434</v>
      </c>
      <c r="Y54" s="279">
        <v>21369.731</v>
      </c>
      <c r="Z54" s="80">
        <f>Y54/Y6</f>
        <v>0.00735236037134532</v>
      </c>
      <c r="AA54" s="80"/>
    </row>
    <row r="55" spans="1:27" ht="15">
      <c r="A55" s="175"/>
      <c r="B55" s="175"/>
      <c r="C55" s="305" t="s">
        <v>74</v>
      </c>
      <c r="D55" s="289">
        <v>5203.949</v>
      </c>
      <c r="E55" s="289">
        <v>7166.542</v>
      </c>
      <c r="F55" s="289">
        <v>6459.899</v>
      </c>
      <c r="G55" s="289">
        <v>1070.413</v>
      </c>
      <c r="H55" s="289">
        <v>1251.453</v>
      </c>
      <c r="I55" s="289">
        <v>838.936</v>
      </c>
      <c r="J55" s="289">
        <v>839.441</v>
      </c>
      <c r="K55" s="289">
        <v>1232.282</v>
      </c>
      <c r="L55" s="289">
        <v>1389.567</v>
      </c>
      <c r="M55" s="289">
        <v>2466.812</v>
      </c>
      <c r="N55" s="289">
        <v>2794.862</v>
      </c>
      <c r="O55" s="289">
        <v>2955.027</v>
      </c>
      <c r="P55" s="289">
        <v>2951.809</v>
      </c>
      <c r="Q55" s="289">
        <v>2342.955</v>
      </c>
      <c r="R55" s="289">
        <v>2513.954</v>
      </c>
      <c r="S55" s="289">
        <v>2705.21</v>
      </c>
      <c r="T55" s="289">
        <v>3029.219</v>
      </c>
      <c r="U55" s="289">
        <v>2750.038</v>
      </c>
      <c r="V55" s="289">
        <v>2924.921</v>
      </c>
      <c r="W55" s="289">
        <v>2941.373</v>
      </c>
      <c r="X55" s="289">
        <v>2638.361</v>
      </c>
      <c r="Y55" s="280">
        <v>2573.798</v>
      </c>
      <c r="Z55" s="80"/>
      <c r="AA55" s="80"/>
    </row>
    <row r="56" spans="1:27" ht="15">
      <c r="A56" s="175"/>
      <c r="B56" s="175"/>
      <c r="C56" s="306" t="s">
        <v>76</v>
      </c>
      <c r="D56" s="290">
        <v>6402.585</v>
      </c>
      <c r="E56" s="290">
        <v>7137.324</v>
      </c>
      <c r="F56" s="290">
        <v>7391.458</v>
      </c>
      <c r="G56" s="290">
        <v>8406.206</v>
      </c>
      <c r="H56" s="290">
        <v>9282.18</v>
      </c>
      <c r="I56" s="290">
        <v>10994.152</v>
      </c>
      <c r="J56" s="290">
        <v>12297.34</v>
      </c>
      <c r="K56" s="290">
        <v>13021.851</v>
      </c>
      <c r="L56" s="290">
        <v>13582.348</v>
      </c>
      <c r="M56" s="290">
        <v>13501.319</v>
      </c>
      <c r="N56" s="290">
        <v>14644.483</v>
      </c>
      <c r="O56" s="290">
        <v>15439.195</v>
      </c>
      <c r="P56" s="290">
        <v>15325.223</v>
      </c>
      <c r="Q56" s="290">
        <v>15970.456</v>
      </c>
      <c r="R56" s="290">
        <v>16804.216</v>
      </c>
      <c r="S56" s="290">
        <v>16806.358</v>
      </c>
      <c r="T56" s="290">
        <v>17854.375</v>
      </c>
      <c r="U56" s="290">
        <v>18217.992</v>
      </c>
      <c r="V56" s="290">
        <v>18837.637</v>
      </c>
      <c r="W56" s="290">
        <v>18584.759</v>
      </c>
      <c r="X56" s="290">
        <v>18334.073</v>
      </c>
      <c r="Y56" s="271">
        <v>18795.933</v>
      </c>
      <c r="Z56" s="80"/>
      <c r="AA56" s="80"/>
    </row>
    <row r="57" spans="3:27" ht="15" customHeight="1"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</row>
    <row r="58" spans="3:27" ht="12">
      <c r="C58" s="80" t="s">
        <v>449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</row>
    <row r="59" spans="3:27" ht="15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</row>
    <row r="60" spans="3:27" ht="15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</row>
    <row r="61" spans="3:27" ht="15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</row>
    <row r="62" spans="3:27" ht="15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</row>
    <row r="63" spans="1:27" ht="15">
      <c r="A63" s="3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</row>
    <row r="64" spans="3:27" ht="15">
      <c r="C64" s="81" t="s">
        <v>372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</row>
    <row r="65" spans="1:27" ht="12.5">
      <c r="A65" s="4"/>
      <c r="B65" s="33"/>
      <c r="C65" s="81" t="s">
        <v>373</v>
      </c>
      <c r="D65" s="79" t="s">
        <v>374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</row>
    <row r="66" spans="1:27" ht="12.5">
      <c r="A66" s="4"/>
      <c r="B66" s="33"/>
      <c r="C66" s="81" t="s">
        <v>375</v>
      </c>
      <c r="D66" s="81" t="s">
        <v>376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</row>
    <row r="67" spans="1:27" ht="15">
      <c r="A67" s="4"/>
      <c r="B67" s="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</row>
    <row r="68" spans="3:27" ht="15">
      <c r="C68" s="79" t="s">
        <v>377</v>
      </c>
      <c r="D68" s="80"/>
      <c r="E68" s="81" t="s">
        <v>378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</row>
    <row r="69" spans="1:27" ht="12.5">
      <c r="A69" s="4"/>
      <c r="B69" s="32"/>
      <c r="C69" s="79" t="s">
        <v>379</v>
      </c>
      <c r="D69" s="80"/>
      <c r="E69" s="81" t="s">
        <v>9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</row>
    <row r="70" spans="1:27" ht="15">
      <c r="A70" s="4"/>
      <c r="B70" s="4"/>
      <c r="C70" s="79" t="s">
        <v>380</v>
      </c>
      <c r="D70" s="80"/>
      <c r="E70" s="81" t="s">
        <v>7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</row>
    <row r="71" spans="1:27" ht="15">
      <c r="A71" s="4"/>
      <c r="B71" s="4"/>
      <c r="C71" s="79" t="s">
        <v>381</v>
      </c>
      <c r="D71" s="80"/>
      <c r="E71" s="81" t="s">
        <v>327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</row>
    <row r="72" spans="3:27" ht="15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</row>
    <row r="73" spans="3:49" ht="14.5">
      <c r="C73" s="87" t="s">
        <v>23</v>
      </c>
      <c r="D73" s="88">
        <v>31239</v>
      </c>
      <c r="E73" s="88">
        <v>32272</v>
      </c>
      <c r="F73" s="88">
        <v>30751</v>
      </c>
      <c r="G73" s="88">
        <v>33108</v>
      </c>
      <c r="H73" s="88">
        <v>32652</v>
      </c>
      <c r="I73" s="88">
        <v>34099.34</v>
      </c>
      <c r="J73" s="89">
        <v>33623.092</v>
      </c>
      <c r="K73" s="89">
        <v>35766.894</v>
      </c>
      <c r="L73" s="89">
        <v>34380.474</v>
      </c>
      <c r="M73" s="89">
        <v>24367.905</v>
      </c>
      <c r="N73" s="89">
        <v>33257.083</v>
      </c>
      <c r="O73" s="89">
        <v>33218.303</v>
      </c>
      <c r="P73" s="89">
        <v>32055.266</v>
      </c>
      <c r="Q73" s="89">
        <v>31525.687</v>
      </c>
      <c r="R73" s="88">
        <v>31669.06</v>
      </c>
      <c r="S73" s="89">
        <v>32252.552</v>
      </c>
      <c r="T73" s="89">
        <v>31890.816</v>
      </c>
      <c r="U73" s="89">
        <v>32735.402</v>
      </c>
      <c r="V73" s="89">
        <v>31740.166</v>
      </c>
      <c r="W73" s="89">
        <v>30265.549</v>
      </c>
      <c r="X73" s="89">
        <v>25490.353</v>
      </c>
      <c r="Y73" s="89">
        <v>28046.282</v>
      </c>
      <c r="Z73" s="80"/>
      <c r="AA73" s="80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3:49" ht="14.5">
      <c r="C74" s="87" t="s">
        <v>32</v>
      </c>
      <c r="D74" s="90">
        <v>331481.561</v>
      </c>
      <c r="E74" s="90">
        <v>354282.444</v>
      </c>
      <c r="F74" s="90">
        <v>372731.906</v>
      </c>
      <c r="G74" s="90">
        <v>420266.878</v>
      </c>
      <c r="H74" s="90">
        <v>459887.257</v>
      </c>
      <c r="I74" s="90">
        <v>514215.963</v>
      </c>
      <c r="J74" s="91">
        <v>541993.04</v>
      </c>
      <c r="K74" s="90">
        <v>573654.782</v>
      </c>
      <c r="L74" s="90">
        <v>613345.924</v>
      </c>
      <c r="M74" s="90">
        <v>565758.795</v>
      </c>
      <c r="N74" s="90">
        <v>588794.018</v>
      </c>
      <c r="O74" s="90">
        <v>558173.297</v>
      </c>
      <c r="P74" s="90">
        <v>484109.938</v>
      </c>
      <c r="Q74" s="90">
        <v>415076.801</v>
      </c>
      <c r="R74" s="90">
        <v>357017.179</v>
      </c>
      <c r="S74" s="90">
        <v>396277.482</v>
      </c>
      <c r="T74" s="90">
        <v>466222.984</v>
      </c>
      <c r="U74" s="90">
        <v>525178.479</v>
      </c>
      <c r="V74" s="90">
        <v>490689.434</v>
      </c>
      <c r="W74" s="90">
        <v>569311.995</v>
      </c>
      <c r="X74" s="90">
        <v>560997.119</v>
      </c>
      <c r="Y74" s="90">
        <v>551783.766</v>
      </c>
      <c r="Z74" s="80"/>
      <c r="AA74" s="80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3:49" ht="14.5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7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3:49" ht="14.5">
      <c r="C76" s="80"/>
      <c r="D76" s="92">
        <f aca="true" t="shared" si="0" ref="D76:Y76">SUM(D73:D75)</f>
        <v>362720.561</v>
      </c>
      <c r="E76" s="92">
        <f t="shared" si="0"/>
        <v>386554.444</v>
      </c>
      <c r="F76" s="92">
        <f t="shared" si="0"/>
        <v>403482.906</v>
      </c>
      <c r="G76" s="92">
        <f t="shared" si="0"/>
        <v>453374.878</v>
      </c>
      <c r="H76" s="92">
        <f t="shared" si="0"/>
        <v>492539.257</v>
      </c>
      <c r="I76" s="92">
        <f t="shared" si="0"/>
        <v>548315.303</v>
      </c>
      <c r="J76" s="93">
        <f t="shared" si="0"/>
        <v>575616.132</v>
      </c>
      <c r="K76" s="93">
        <f t="shared" si="0"/>
        <v>609421.676</v>
      </c>
      <c r="L76" s="93">
        <f t="shared" si="0"/>
        <v>647726.398</v>
      </c>
      <c r="M76" s="93">
        <f t="shared" si="0"/>
        <v>590126.7000000001</v>
      </c>
      <c r="N76" s="93">
        <f t="shared" si="0"/>
        <v>622051.101</v>
      </c>
      <c r="O76" s="93">
        <f t="shared" si="0"/>
        <v>591391.6</v>
      </c>
      <c r="P76" s="93">
        <f t="shared" si="0"/>
        <v>516165.204</v>
      </c>
      <c r="Q76" s="93">
        <f t="shared" si="0"/>
        <v>446602.48799999995</v>
      </c>
      <c r="R76" s="92">
        <f t="shared" si="0"/>
        <v>388686.239</v>
      </c>
      <c r="S76" s="93">
        <f t="shared" si="0"/>
        <v>428530.03400000004</v>
      </c>
      <c r="T76" s="93">
        <f t="shared" si="0"/>
        <v>498113.8</v>
      </c>
      <c r="U76" s="93">
        <f t="shared" si="0"/>
        <v>557913.881</v>
      </c>
      <c r="V76" s="93">
        <f t="shared" si="0"/>
        <v>522429.60000000003</v>
      </c>
      <c r="W76" s="93">
        <f t="shared" si="0"/>
        <v>599577.544</v>
      </c>
      <c r="X76" s="93">
        <f t="shared" si="0"/>
        <v>586487.472</v>
      </c>
      <c r="Y76" s="93">
        <f t="shared" si="0"/>
        <v>579830.048</v>
      </c>
      <c r="Z76" s="80"/>
      <c r="AA76" s="80"/>
      <c r="AB76" s="74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3:49" ht="14.5">
      <c r="C77" s="80"/>
      <c r="D77" s="92"/>
      <c r="E77" s="92"/>
      <c r="F77" s="92"/>
      <c r="G77" s="92"/>
      <c r="H77" s="92"/>
      <c r="I77" s="92"/>
      <c r="J77" s="93"/>
      <c r="K77" s="93"/>
      <c r="L77" s="93"/>
      <c r="M77" s="93"/>
      <c r="N77" s="93"/>
      <c r="O77" s="93"/>
      <c r="P77" s="93"/>
      <c r="Q77" s="93"/>
      <c r="R77" s="92"/>
      <c r="S77" s="93"/>
      <c r="T77" s="93"/>
      <c r="U77" s="93"/>
      <c r="V77" s="93"/>
      <c r="W77" s="93"/>
      <c r="X77" s="93"/>
      <c r="Y77" s="93"/>
      <c r="Z77" s="80"/>
      <c r="AA77" s="80"/>
      <c r="AB77" s="73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3:49" ht="14.5">
      <c r="C78" s="81" t="s">
        <v>382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3:49" ht="14.5">
      <c r="C79" s="81" t="s">
        <v>373</v>
      </c>
      <c r="D79" s="79" t="s">
        <v>383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73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3:49" ht="14.5">
      <c r="C80" s="81" t="s">
        <v>375</v>
      </c>
      <c r="D80" s="81" t="s">
        <v>384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73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3:49" ht="14.5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73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3:49" ht="14.5">
      <c r="C82" s="79" t="s">
        <v>377</v>
      </c>
      <c r="D82" s="80"/>
      <c r="E82" s="81" t="s">
        <v>378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73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3:49" ht="14.5">
      <c r="C83" s="79" t="s">
        <v>385</v>
      </c>
      <c r="D83" s="80"/>
      <c r="E83" s="81" t="s">
        <v>11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7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3:49" ht="14.5">
      <c r="C84" s="79" t="s">
        <v>386</v>
      </c>
      <c r="D84" s="80"/>
      <c r="E84" s="81" t="s">
        <v>11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3:51" ht="14.5">
      <c r="C85" s="79" t="s">
        <v>379</v>
      </c>
      <c r="D85" s="80"/>
      <c r="E85" s="81" t="s">
        <v>9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3:51" ht="14.5">
      <c r="C86" s="79" t="s">
        <v>380</v>
      </c>
      <c r="D86" s="80"/>
      <c r="E86" s="81" t="s">
        <v>7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3:51" ht="14.5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3:51" ht="14.5">
      <c r="C88" s="320" t="s">
        <v>335</v>
      </c>
      <c r="D88" s="320" t="s">
        <v>335</v>
      </c>
      <c r="E88" s="94" t="s">
        <v>82</v>
      </c>
      <c r="F88" s="94" t="s">
        <v>83</v>
      </c>
      <c r="G88" s="94" t="s">
        <v>84</v>
      </c>
      <c r="H88" s="94" t="s">
        <v>85</v>
      </c>
      <c r="I88" s="94" t="s">
        <v>86</v>
      </c>
      <c r="J88" s="94" t="s">
        <v>87</v>
      </c>
      <c r="K88" s="94" t="s">
        <v>88</v>
      </c>
      <c r="L88" s="94" t="s">
        <v>89</v>
      </c>
      <c r="M88" s="94" t="s">
        <v>90</v>
      </c>
      <c r="N88" s="94" t="s">
        <v>91</v>
      </c>
      <c r="O88" s="94" t="s">
        <v>92</v>
      </c>
      <c r="P88" s="94" t="s">
        <v>93</v>
      </c>
      <c r="Q88" s="94" t="s">
        <v>94</v>
      </c>
      <c r="R88" s="94" t="s">
        <v>95</v>
      </c>
      <c r="S88" s="94" t="s">
        <v>96</v>
      </c>
      <c r="T88" s="94" t="s">
        <v>97</v>
      </c>
      <c r="U88" s="94" t="s">
        <v>106</v>
      </c>
      <c r="V88" s="94" t="s">
        <v>332</v>
      </c>
      <c r="W88" s="94" t="s">
        <v>333</v>
      </c>
      <c r="X88" s="94" t="s">
        <v>334</v>
      </c>
      <c r="Y88" s="94" t="s">
        <v>341</v>
      </c>
      <c r="Z88" s="94" t="s">
        <v>353</v>
      </c>
      <c r="AA88" s="94" t="s">
        <v>387</v>
      </c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3:51" ht="14.5">
      <c r="C89" s="95" t="s">
        <v>388</v>
      </c>
      <c r="D89" s="95" t="s">
        <v>389</v>
      </c>
      <c r="E89" s="96" t="s">
        <v>390</v>
      </c>
      <c r="F89" s="96" t="s">
        <v>390</v>
      </c>
      <c r="G89" s="96" t="s">
        <v>390</v>
      </c>
      <c r="H89" s="96" t="s">
        <v>390</v>
      </c>
      <c r="I89" s="96" t="s">
        <v>390</v>
      </c>
      <c r="J89" s="96" t="s">
        <v>390</v>
      </c>
      <c r="K89" s="96" t="s">
        <v>390</v>
      </c>
      <c r="L89" s="96" t="s">
        <v>390</v>
      </c>
      <c r="M89" s="96" t="s">
        <v>390</v>
      </c>
      <c r="N89" s="96" t="s">
        <v>390</v>
      </c>
      <c r="O89" s="96" t="s">
        <v>390</v>
      </c>
      <c r="P89" s="96" t="s">
        <v>390</v>
      </c>
      <c r="Q89" s="96" t="s">
        <v>390</v>
      </c>
      <c r="R89" s="96" t="s">
        <v>390</v>
      </c>
      <c r="S89" s="96" t="s">
        <v>390</v>
      </c>
      <c r="T89" s="96" t="s">
        <v>390</v>
      </c>
      <c r="U89" s="96" t="s">
        <v>390</v>
      </c>
      <c r="V89" s="96" t="s">
        <v>390</v>
      </c>
      <c r="W89" s="96" t="s">
        <v>390</v>
      </c>
      <c r="X89" s="96" t="s">
        <v>390</v>
      </c>
      <c r="Y89" s="96" t="s">
        <v>390</v>
      </c>
      <c r="Z89" s="96" t="s">
        <v>390</v>
      </c>
      <c r="AA89" s="96" t="s">
        <v>390</v>
      </c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3:51" ht="14.5">
      <c r="C90" s="87" t="s">
        <v>327</v>
      </c>
      <c r="D90" s="87" t="s">
        <v>355</v>
      </c>
      <c r="E90" s="97">
        <v>6926.935</v>
      </c>
      <c r="F90" s="97">
        <v>6903.974</v>
      </c>
      <c r="G90" s="97">
        <v>8716.453</v>
      </c>
      <c r="H90" s="97">
        <v>8248.084</v>
      </c>
      <c r="I90" s="97">
        <v>8080.055</v>
      </c>
      <c r="J90" s="97">
        <v>8504.465</v>
      </c>
      <c r="K90" s="97">
        <v>8292.132</v>
      </c>
      <c r="L90" s="97">
        <v>7287.575</v>
      </c>
      <c r="M90" s="97">
        <v>7988.613</v>
      </c>
      <c r="N90" s="97">
        <v>7550.527</v>
      </c>
      <c r="O90" s="97">
        <v>7378.756</v>
      </c>
      <c r="P90" s="97">
        <v>8399.122</v>
      </c>
      <c r="Q90" s="97">
        <v>9782.843</v>
      </c>
      <c r="R90" s="97">
        <v>10012.635</v>
      </c>
      <c r="S90" s="97">
        <v>10144.785</v>
      </c>
      <c r="T90" s="97">
        <v>9381.881</v>
      </c>
      <c r="U90" s="97">
        <v>9326.948</v>
      </c>
      <c r="V90" s="97">
        <v>10186.521</v>
      </c>
      <c r="W90" s="97">
        <v>9980.687</v>
      </c>
      <c r="X90" s="97">
        <v>9494.13</v>
      </c>
      <c r="Y90" s="97">
        <v>10366.528</v>
      </c>
      <c r="Z90" s="97">
        <v>10354.551</v>
      </c>
      <c r="AA90" s="97">
        <v>12716</v>
      </c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3:51" ht="14.5">
      <c r="C91" s="87" t="s">
        <v>327</v>
      </c>
      <c r="D91" s="87" t="s">
        <v>112</v>
      </c>
      <c r="E91" s="85">
        <v>21574.664</v>
      </c>
      <c r="F91" s="85">
        <v>21052.606</v>
      </c>
      <c r="G91" s="85">
        <v>23697.237</v>
      </c>
      <c r="H91" s="85">
        <v>22251.601</v>
      </c>
      <c r="I91" s="85">
        <v>23446.506</v>
      </c>
      <c r="J91" s="85">
        <v>24437.127</v>
      </c>
      <c r="K91" s="85">
        <v>23817.42</v>
      </c>
      <c r="L91" s="85">
        <v>23115.591</v>
      </c>
      <c r="M91" s="85">
        <v>21286.392</v>
      </c>
      <c r="N91" s="85">
        <v>21111.261</v>
      </c>
      <c r="O91" s="85">
        <v>22075.637</v>
      </c>
      <c r="P91" s="85">
        <v>17024.021</v>
      </c>
      <c r="Q91" s="85">
        <v>18095.307</v>
      </c>
      <c r="R91" s="85">
        <v>18623.801</v>
      </c>
      <c r="S91" s="85">
        <v>18413.728</v>
      </c>
      <c r="T91" s="85">
        <v>17867.254</v>
      </c>
      <c r="U91" s="85">
        <v>17791.024</v>
      </c>
      <c r="V91" s="85">
        <v>17930.925</v>
      </c>
      <c r="W91" s="85">
        <v>16372.319</v>
      </c>
      <c r="X91" s="85">
        <v>15889.054</v>
      </c>
      <c r="Y91" s="85">
        <v>17939.869</v>
      </c>
      <c r="Z91" s="85">
        <v>16176.614</v>
      </c>
      <c r="AA91" s="85">
        <v>18547.485</v>
      </c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3:51" ht="14.5">
      <c r="C92" s="80"/>
      <c r="D92" s="80"/>
      <c r="E92" s="98">
        <f aca="true" t="shared" si="1" ref="E92:AA92">SUM(E90:E91)</f>
        <v>28501.599000000002</v>
      </c>
      <c r="F92" s="98">
        <f t="shared" si="1"/>
        <v>27956.58</v>
      </c>
      <c r="G92" s="98">
        <f t="shared" si="1"/>
        <v>32413.690000000002</v>
      </c>
      <c r="H92" s="98">
        <f t="shared" si="1"/>
        <v>30499.684999999998</v>
      </c>
      <c r="I92" s="98">
        <f t="shared" si="1"/>
        <v>31526.561</v>
      </c>
      <c r="J92" s="98">
        <f t="shared" si="1"/>
        <v>32941.592000000004</v>
      </c>
      <c r="K92" s="98">
        <f t="shared" si="1"/>
        <v>32109.551999999996</v>
      </c>
      <c r="L92" s="98">
        <f t="shared" si="1"/>
        <v>30403.166</v>
      </c>
      <c r="M92" s="98">
        <f t="shared" si="1"/>
        <v>29275.005</v>
      </c>
      <c r="N92" s="98">
        <f t="shared" si="1"/>
        <v>28661.788</v>
      </c>
      <c r="O92" s="98">
        <f t="shared" si="1"/>
        <v>29454.393</v>
      </c>
      <c r="P92" s="98">
        <f t="shared" si="1"/>
        <v>25423.143</v>
      </c>
      <c r="Q92" s="98">
        <f t="shared" si="1"/>
        <v>27878.15</v>
      </c>
      <c r="R92" s="98">
        <f t="shared" si="1"/>
        <v>28636.436</v>
      </c>
      <c r="S92" s="98">
        <f t="shared" si="1"/>
        <v>28558.513</v>
      </c>
      <c r="T92" s="98">
        <f t="shared" si="1"/>
        <v>27249.135000000002</v>
      </c>
      <c r="U92" s="98">
        <f t="shared" si="1"/>
        <v>27117.972</v>
      </c>
      <c r="V92" s="98">
        <f t="shared" si="1"/>
        <v>28117.446</v>
      </c>
      <c r="W92" s="98">
        <f t="shared" si="1"/>
        <v>26353.006</v>
      </c>
      <c r="X92" s="98">
        <f t="shared" si="1"/>
        <v>25383.184</v>
      </c>
      <c r="Y92" s="98">
        <f t="shared" si="1"/>
        <v>28306.396999999997</v>
      </c>
      <c r="Z92" s="98">
        <f t="shared" si="1"/>
        <v>26531.165</v>
      </c>
      <c r="AA92" s="98">
        <f t="shared" si="1"/>
        <v>31263.485</v>
      </c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3:51" ht="14.5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3:49" ht="14.5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73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3:24" ht="15">
      <c r="C95" s="8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3:24" ht="15">
      <c r="C96" s="8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3:24" ht="15">
      <c r="C97" s="8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3:24" ht="15">
      <c r="C98" s="8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1"/>
    </row>
    <row r="99" spans="3:24" ht="15">
      <c r="C99" s="80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1"/>
    </row>
    <row r="100" spans="3:24" ht="15">
      <c r="C100" s="80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1"/>
    </row>
    <row r="101" spans="3:24" ht="15">
      <c r="C101" s="8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3:24" ht="15">
      <c r="C102" s="80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1"/>
    </row>
    <row r="103" spans="3:24" ht="15">
      <c r="C103" s="8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3:24" ht="15">
      <c r="C104" s="8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3:24" ht="15">
      <c r="C105" s="80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1"/>
    </row>
    <row r="106" spans="3:24" ht="15">
      <c r="C106" s="80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1"/>
    </row>
    <row r="107" spans="3:24" ht="15">
      <c r="C107" s="80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1"/>
    </row>
    <row r="108" spans="3:24" ht="15">
      <c r="C108" s="8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3:24" ht="15">
      <c r="C109" s="8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3:24" ht="15">
      <c r="C110" s="80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3:24" ht="15">
      <c r="C111" s="80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spans="3:24" ht="15">
      <c r="C112" s="80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1"/>
    </row>
    <row r="113" spans="3:24" ht="15">
      <c r="C113" s="80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1"/>
    </row>
    <row r="114" spans="3:24" ht="15">
      <c r="C114" s="80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1"/>
    </row>
    <row r="115" spans="3:24" ht="15">
      <c r="C115" s="8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3:24" ht="15">
      <c r="C116" s="80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3:24" ht="15">
      <c r="C117" s="8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3:24" ht="15">
      <c r="C118" s="8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3:24" ht="15">
      <c r="C119" s="80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3:24" ht="15">
      <c r="C120" s="8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3:24" ht="15">
      <c r="C121" s="8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3:24" ht="15">
      <c r="C122" s="80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3:24" ht="15">
      <c r="C123" s="8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3:24" ht="15">
      <c r="C124" s="8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3:24" ht="15">
      <c r="C125" s="80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1"/>
    </row>
    <row r="126" spans="3:24" ht="15">
      <c r="C126" s="8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</row>
    <row r="127" spans="3:24" ht="15">
      <c r="C127" s="80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1"/>
    </row>
    <row r="128" spans="3:24" ht="15">
      <c r="C128" s="8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3:24" ht="15">
      <c r="C129" s="80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1"/>
    </row>
    <row r="130" spans="3:24" ht="15">
      <c r="C130" s="8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3:24" ht="15">
      <c r="C131" s="80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1"/>
    </row>
    <row r="132" spans="3:24" ht="15">
      <c r="C132" s="80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1"/>
    </row>
    <row r="133" spans="3:24" ht="15">
      <c r="C133" s="80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1"/>
    </row>
    <row r="134" spans="3:24" ht="15">
      <c r="C134" s="80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3:24" ht="15">
      <c r="C135" s="80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3:24" ht="15">
      <c r="C136" s="80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3:24" ht="15">
      <c r="C137" s="8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3:24" ht="15">
      <c r="C138" s="8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3:24" ht="15">
      <c r="C139" s="8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</row>
    <row r="140" spans="3:24" ht="15">
      <c r="C140" s="8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3:24" ht="15">
      <c r="C141" s="80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1"/>
    </row>
    <row r="142" spans="3:24" ht="15">
      <c r="C142" s="80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1"/>
    </row>
    <row r="143" ht="15">
      <c r="C143" s="80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50" spans="3:4" ht="15">
      <c r="C150" s="80"/>
      <c r="D150" s="50"/>
    </row>
    <row r="151" spans="3:4" ht="15">
      <c r="C151" s="80"/>
      <c r="D151" s="50"/>
    </row>
    <row r="153" spans="4:7" ht="15">
      <c r="D153" s="43"/>
      <c r="G153" s="43"/>
    </row>
  </sheetData>
  <mergeCells count="1">
    <mergeCell ref="C88:D88"/>
  </mergeCells>
  <printOptions/>
  <pageMargins left="0.25" right="0.25" top="0.75" bottom="0.75" header="0.3" footer="0.3"/>
  <pageSetup fitToHeight="1" fitToWidth="1" horizontalDpi="600" verticalDpi="6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C77"/>
  <sheetViews>
    <sheetView showGridLines="0" workbookViewId="0" topLeftCell="A46">
      <selection activeCell="A51" sqref="A51:M70"/>
    </sheetView>
  </sheetViews>
  <sheetFormatPr defaultColWidth="8.8515625" defaultRowHeight="15"/>
  <cols>
    <col min="1" max="1" width="29.8515625" style="80" customWidth="1"/>
    <col min="2" max="23" width="10.00390625" style="80" customWidth="1"/>
    <col min="24" max="24" width="8.8515625" style="80" customWidth="1"/>
    <col min="25" max="25" width="16.140625" style="80" customWidth="1"/>
    <col min="26" max="16384" width="8.8515625" style="80" customWidth="1"/>
  </cols>
  <sheetData>
    <row r="2" ht="15">
      <c r="A2" s="81" t="s">
        <v>392</v>
      </c>
    </row>
    <row r="3" spans="1:2" ht="15">
      <c r="A3" s="81" t="s">
        <v>373</v>
      </c>
      <c r="B3" s="79" t="s">
        <v>393</v>
      </c>
    </row>
    <row r="4" spans="1:2" ht="15">
      <c r="A4" s="81" t="s">
        <v>375</v>
      </c>
      <c r="B4" s="81" t="s">
        <v>394</v>
      </c>
    </row>
    <row r="5" ht="11.5" customHeight="1"/>
    <row r="6" spans="1:3" ht="15">
      <c r="A6" s="79" t="s">
        <v>377</v>
      </c>
      <c r="C6" s="81" t="s">
        <v>378</v>
      </c>
    </row>
    <row r="7" spans="1:3" ht="15">
      <c r="A7" s="79" t="s">
        <v>386</v>
      </c>
      <c r="C7" s="99" t="s">
        <v>107</v>
      </c>
    </row>
    <row r="8" spans="1:3" ht="15">
      <c r="A8" s="79" t="s">
        <v>380</v>
      </c>
      <c r="C8" s="81" t="s">
        <v>105</v>
      </c>
    </row>
    <row r="9" spans="1:3" ht="15">
      <c r="A9" s="79" t="s">
        <v>381</v>
      </c>
      <c r="C9" s="81" t="s">
        <v>327</v>
      </c>
    </row>
    <row r="10" spans="1:81" s="108" customFormat="1" ht="15">
      <c r="A10" s="100" t="s">
        <v>335</v>
      </c>
      <c r="B10" s="100" t="s">
        <v>82</v>
      </c>
      <c r="C10" s="100" t="s">
        <v>83</v>
      </c>
      <c r="D10" s="100" t="s">
        <v>84</v>
      </c>
      <c r="E10" s="100" t="s">
        <v>85</v>
      </c>
      <c r="F10" s="100" t="s">
        <v>86</v>
      </c>
      <c r="G10" s="100" t="s">
        <v>87</v>
      </c>
      <c r="H10" s="100" t="s">
        <v>88</v>
      </c>
      <c r="I10" s="100" t="s">
        <v>89</v>
      </c>
      <c r="J10" s="100" t="s">
        <v>90</v>
      </c>
      <c r="K10" s="100" t="s">
        <v>91</v>
      </c>
      <c r="L10" s="100" t="s">
        <v>92</v>
      </c>
      <c r="M10" s="100" t="s">
        <v>93</v>
      </c>
      <c r="N10" s="100" t="s">
        <v>94</v>
      </c>
      <c r="O10" s="100" t="s">
        <v>95</v>
      </c>
      <c r="P10" s="100" t="s">
        <v>96</v>
      </c>
      <c r="Q10" s="100" t="s">
        <v>97</v>
      </c>
      <c r="R10" s="100" t="s">
        <v>106</v>
      </c>
      <c r="S10" s="100" t="s">
        <v>332</v>
      </c>
      <c r="T10" s="100" t="s">
        <v>333</v>
      </c>
      <c r="U10" s="100" t="s">
        <v>334</v>
      </c>
      <c r="V10" s="100" t="s">
        <v>341</v>
      </c>
      <c r="W10" s="100" t="s">
        <v>353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</row>
    <row r="11" spans="1:23" ht="15">
      <c r="A11" s="87" t="s">
        <v>11</v>
      </c>
      <c r="B11" s="97">
        <v>577682.662</v>
      </c>
      <c r="C11" s="97">
        <v>584284.183</v>
      </c>
      <c r="D11" s="97">
        <v>596937.083</v>
      </c>
      <c r="E11" s="97">
        <v>601133.133</v>
      </c>
      <c r="F11" s="97">
        <v>616167.455</v>
      </c>
      <c r="G11" s="97">
        <v>632759.791</v>
      </c>
      <c r="H11" s="97">
        <v>648455.821</v>
      </c>
      <c r="I11" s="97">
        <v>664155.342</v>
      </c>
      <c r="J11" s="97">
        <v>682254.348</v>
      </c>
      <c r="K11" s="97">
        <v>706258.563</v>
      </c>
      <c r="L11" s="97">
        <v>739098.559</v>
      </c>
      <c r="M11" s="97">
        <v>776842.465</v>
      </c>
      <c r="N11" s="97">
        <v>802933.407</v>
      </c>
      <c r="O11" s="97">
        <v>809571.857</v>
      </c>
      <c r="P11" s="97">
        <v>823980.65</v>
      </c>
      <c r="Q11" s="97">
        <v>830744.956</v>
      </c>
      <c r="R11" s="97">
        <v>835989.402</v>
      </c>
      <c r="S11" s="97">
        <v>843410.793</v>
      </c>
      <c r="T11" s="97">
        <v>860921.51</v>
      </c>
      <c r="U11" s="97">
        <v>872673.878</v>
      </c>
      <c r="V11" s="97">
        <v>881117.708</v>
      </c>
      <c r="W11" s="97">
        <v>884372.438</v>
      </c>
    </row>
    <row r="12" spans="1:23" ht="15">
      <c r="A12" s="87" t="s">
        <v>109</v>
      </c>
      <c r="B12" s="85">
        <v>306312.412</v>
      </c>
      <c r="C12" s="85">
        <v>308237.633</v>
      </c>
      <c r="D12" s="85">
        <v>313232.633</v>
      </c>
      <c r="E12" s="85">
        <v>312819.583</v>
      </c>
      <c r="F12" s="85">
        <v>320702.492</v>
      </c>
      <c r="G12" s="85">
        <v>330497.118</v>
      </c>
      <c r="H12" s="85">
        <v>338485.646</v>
      </c>
      <c r="I12" s="85">
        <v>344841.034</v>
      </c>
      <c r="J12" s="85">
        <v>350068.028</v>
      </c>
      <c r="K12" s="85">
        <v>356580.177</v>
      </c>
      <c r="L12" s="85">
        <v>369152.056</v>
      </c>
      <c r="M12" s="85">
        <v>375399.993</v>
      </c>
      <c r="N12" s="85">
        <v>383666.952</v>
      </c>
      <c r="O12" s="85">
        <v>373839.734</v>
      </c>
      <c r="P12" s="85">
        <v>374744.12</v>
      </c>
      <c r="Q12" s="85">
        <v>366027.976</v>
      </c>
      <c r="R12" s="85">
        <v>356287.57</v>
      </c>
      <c r="S12" s="85">
        <v>349773.137</v>
      </c>
      <c r="T12" s="85">
        <v>354038.032</v>
      </c>
      <c r="U12" s="85">
        <v>344789.18</v>
      </c>
      <c r="V12" s="85">
        <v>337119.685</v>
      </c>
      <c r="W12" s="85">
        <v>328070.874</v>
      </c>
    </row>
    <row r="13" spans="1:23" ht="15">
      <c r="A13" s="87" t="s">
        <v>57</v>
      </c>
      <c r="B13" s="97">
        <v>133188.3</v>
      </c>
      <c r="C13" s="97">
        <v>133303.3</v>
      </c>
      <c r="D13" s="97">
        <v>133675.3</v>
      </c>
      <c r="E13" s="97">
        <v>134186.3</v>
      </c>
      <c r="F13" s="97">
        <v>135932.3</v>
      </c>
      <c r="G13" s="97">
        <v>137459.285</v>
      </c>
      <c r="H13" s="97">
        <v>137683.413</v>
      </c>
      <c r="I13" s="97">
        <v>138472.385</v>
      </c>
      <c r="J13" s="97">
        <v>139003.146</v>
      </c>
      <c r="K13" s="97">
        <v>140211.946</v>
      </c>
      <c r="L13" s="97">
        <v>141065.925</v>
      </c>
      <c r="M13" s="97">
        <v>142432.914</v>
      </c>
      <c r="N13" s="97">
        <v>143072.986</v>
      </c>
      <c r="O13" s="97">
        <v>144152.337</v>
      </c>
      <c r="P13" s="97">
        <v>144325.47</v>
      </c>
      <c r="Q13" s="97">
        <v>146288.975</v>
      </c>
      <c r="R13" s="97">
        <v>147813.737</v>
      </c>
      <c r="S13" s="97">
        <v>148581.258</v>
      </c>
      <c r="T13" s="97">
        <v>148610.377</v>
      </c>
      <c r="U13" s="97">
        <v>148992.949</v>
      </c>
      <c r="V13" s="97">
        <v>149289.407</v>
      </c>
      <c r="W13" s="97">
        <v>149919.191</v>
      </c>
    </row>
    <row r="14" spans="1:23" ht="12">
      <c r="A14" s="101" t="s">
        <v>110</v>
      </c>
      <c r="B14" s="85">
        <v>94209.22</v>
      </c>
      <c r="C14" s="85">
        <v>94163.22</v>
      </c>
      <c r="D14" s="85">
        <v>94478.22</v>
      </c>
      <c r="E14" s="85">
        <v>95327.22</v>
      </c>
      <c r="F14" s="85">
        <v>96114.22</v>
      </c>
      <c r="G14" s="85">
        <v>96424.675</v>
      </c>
      <c r="H14" s="85">
        <v>96210.833</v>
      </c>
      <c r="I14" s="85">
        <v>96964.805</v>
      </c>
      <c r="J14" s="85">
        <v>97179.649</v>
      </c>
      <c r="K14" s="85">
        <v>97814.449</v>
      </c>
      <c r="L14" s="85">
        <v>98525.428</v>
      </c>
      <c r="M14" s="85">
        <v>99663.073</v>
      </c>
      <c r="N14" s="85">
        <v>99833.628</v>
      </c>
      <c r="O14" s="85">
        <v>99740.608</v>
      </c>
      <c r="P14" s="85">
        <v>99613.651</v>
      </c>
      <c r="Q14" s="85">
        <v>101241.964</v>
      </c>
      <c r="R14" s="85">
        <v>101907.791</v>
      </c>
      <c r="S14" s="85">
        <v>102447.797</v>
      </c>
      <c r="T14" s="85">
        <v>102653.223</v>
      </c>
      <c r="U14" s="85">
        <v>103016.167</v>
      </c>
      <c r="V14" s="85">
        <v>103376.421</v>
      </c>
      <c r="W14" s="85">
        <v>103993.721</v>
      </c>
    </row>
    <row r="15" spans="1:23" ht="12">
      <c r="A15" s="101" t="s">
        <v>111</v>
      </c>
      <c r="B15" s="97">
        <v>18467.63</v>
      </c>
      <c r="C15" s="97">
        <v>18492.63</v>
      </c>
      <c r="D15" s="97">
        <v>18477.63</v>
      </c>
      <c r="E15" s="97">
        <v>18476.63</v>
      </c>
      <c r="F15" s="97">
        <v>18852.63</v>
      </c>
      <c r="G15" s="97">
        <v>19340.16</v>
      </c>
      <c r="H15" s="97">
        <v>19784.13</v>
      </c>
      <c r="I15" s="97">
        <v>19763.13</v>
      </c>
      <c r="J15" s="97">
        <v>20087.047</v>
      </c>
      <c r="K15" s="97">
        <v>20289.047</v>
      </c>
      <c r="L15" s="97">
        <v>20631.047</v>
      </c>
      <c r="M15" s="97">
        <v>20869.731</v>
      </c>
      <c r="N15" s="97">
        <v>21208.248</v>
      </c>
      <c r="O15" s="97">
        <v>21477.669</v>
      </c>
      <c r="P15" s="97">
        <v>21632.759</v>
      </c>
      <c r="Q15" s="97">
        <v>21955.951</v>
      </c>
      <c r="R15" s="97">
        <v>22895.846</v>
      </c>
      <c r="S15" s="97">
        <v>23339.481</v>
      </c>
      <c r="T15" s="97">
        <v>23301.674</v>
      </c>
      <c r="U15" s="97">
        <v>23321.302</v>
      </c>
      <c r="V15" s="97">
        <v>23258.546</v>
      </c>
      <c r="W15" s="97">
        <v>23271.03</v>
      </c>
    </row>
    <row r="16" spans="1:23" ht="12">
      <c r="A16" s="101" t="s">
        <v>112</v>
      </c>
      <c r="B16" s="85">
        <v>20511.45</v>
      </c>
      <c r="C16" s="85">
        <v>20647.45</v>
      </c>
      <c r="D16" s="85">
        <v>20719.45</v>
      </c>
      <c r="E16" s="85">
        <v>20382.45</v>
      </c>
      <c r="F16" s="85">
        <v>20965.45</v>
      </c>
      <c r="G16" s="85">
        <v>21694.45</v>
      </c>
      <c r="H16" s="85">
        <v>21688.45</v>
      </c>
      <c r="I16" s="85">
        <v>21744.45</v>
      </c>
      <c r="J16" s="85">
        <v>21736.45</v>
      </c>
      <c r="K16" s="85">
        <v>22108.45</v>
      </c>
      <c r="L16" s="85">
        <v>21909.45</v>
      </c>
      <c r="M16" s="85">
        <v>21900.11</v>
      </c>
      <c r="N16" s="85">
        <v>22031.11</v>
      </c>
      <c r="O16" s="85">
        <v>22934.06</v>
      </c>
      <c r="P16" s="85">
        <v>23079.06</v>
      </c>
      <c r="Q16" s="85">
        <v>23091.06</v>
      </c>
      <c r="R16" s="85">
        <v>23010.1</v>
      </c>
      <c r="S16" s="85">
        <v>22793.98</v>
      </c>
      <c r="T16" s="85">
        <v>22655.48</v>
      </c>
      <c r="U16" s="85">
        <v>22655.48</v>
      </c>
      <c r="V16" s="85">
        <v>22654.44</v>
      </c>
      <c r="W16" s="85">
        <v>22654.44</v>
      </c>
    </row>
    <row r="17" spans="1:23" ht="15">
      <c r="A17" s="87" t="s">
        <v>58</v>
      </c>
      <c r="B17" s="97">
        <v>604</v>
      </c>
      <c r="C17" s="97">
        <v>587</v>
      </c>
      <c r="D17" s="97">
        <v>682</v>
      </c>
      <c r="E17" s="97">
        <v>723</v>
      </c>
      <c r="F17" s="97">
        <v>658</v>
      </c>
      <c r="G17" s="97">
        <v>685.915</v>
      </c>
      <c r="H17" s="97">
        <v>696.915</v>
      </c>
      <c r="I17" s="97">
        <v>699.915</v>
      </c>
      <c r="J17" s="97">
        <v>699.915</v>
      </c>
      <c r="K17" s="97">
        <v>726.915</v>
      </c>
      <c r="L17" s="97">
        <v>760.915</v>
      </c>
      <c r="M17" s="97">
        <v>773.415</v>
      </c>
      <c r="N17" s="97">
        <v>783.415</v>
      </c>
      <c r="O17" s="97">
        <v>795.915</v>
      </c>
      <c r="P17" s="97">
        <v>837.915</v>
      </c>
      <c r="Q17" s="97">
        <v>837.665</v>
      </c>
      <c r="R17" s="97">
        <v>840.674</v>
      </c>
      <c r="S17" s="97">
        <v>847.005</v>
      </c>
      <c r="T17" s="97">
        <v>860.005</v>
      </c>
      <c r="U17" s="97">
        <v>865.005</v>
      </c>
      <c r="V17" s="97">
        <v>869.605</v>
      </c>
      <c r="W17" s="97">
        <v>875.605</v>
      </c>
    </row>
    <row r="18" spans="1:23" ht="15">
      <c r="A18" s="87" t="s">
        <v>59</v>
      </c>
      <c r="B18" s="85">
        <v>12162.5</v>
      </c>
      <c r="C18" s="85">
        <v>16684.8</v>
      </c>
      <c r="D18" s="85">
        <v>22371.7</v>
      </c>
      <c r="E18" s="85">
        <v>26891.8</v>
      </c>
      <c r="F18" s="85">
        <v>32711.8</v>
      </c>
      <c r="G18" s="85">
        <v>38294.419</v>
      </c>
      <c r="H18" s="85">
        <v>45035.169</v>
      </c>
      <c r="I18" s="85">
        <v>52855.359</v>
      </c>
      <c r="J18" s="85">
        <v>59526.189</v>
      </c>
      <c r="K18" s="85">
        <v>70195.215</v>
      </c>
      <c r="L18" s="85">
        <v>78067.955</v>
      </c>
      <c r="M18" s="85">
        <v>86644.881</v>
      </c>
      <c r="N18" s="85">
        <v>95946.642</v>
      </c>
      <c r="O18" s="85">
        <v>104254.376</v>
      </c>
      <c r="P18" s="85">
        <v>114153.184</v>
      </c>
      <c r="Q18" s="85">
        <v>125812.462</v>
      </c>
      <c r="R18" s="85">
        <v>136531.212</v>
      </c>
      <c r="S18" s="85">
        <v>147367.308</v>
      </c>
      <c r="T18" s="85">
        <v>155591.661</v>
      </c>
      <c r="U18" s="85">
        <v>165711.335</v>
      </c>
      <c r="V18" s="85">
        <v>175323.909</v>
      </c>
      <c r="W18" s="85">
        <v>186311.428</v>
      </c>
    </row>
    <row r="19" spans="1:23" ht="15">
      <c r="A19" s="87" t="s">
        <v>117</v>
      </c>
      <c r="B19" s="85">
        <f>B20+B21</f>
        <v>143</v>
      </c>
      <c r="C19" s="85">
        <f aca="true" t="shared" si="0" ref="C19:H19">C20+C21</f>
        <v>232</v>
      </c>
      <c r="D19" s="85">
        <f t="shared" si="0"/>
        <v>305</v>
      </c>
      <c r="E19" s="85">
        <f t="shared" si="0"/>
        <v>504</v>
      </c>
      <c r="F19" s="85">
        <f t="shared" si="0"/>
        <v>1195.413</v>
      </c>
      <c r="G19" s="85">
        <f t="shared" si="0"/>
        <v>2162.604</v>
      </c>
      <c r="H19" s="85">
        <f t="shared" si="0"/>
        <v>3113.228</v>
      </c>
      <c r="I19" s="85">
        <f>I20+I21</f>
        <v>4851.199</v>
      </c>
      <c r="J19" s="85">
        <f aca="true" t="shared" si="1" ref="J19:W19">J20+J21</f>
        <v>10204.62</v>
      </c>
      <c r="K19" s="85">
        <f t="shared" si="1"/>
        <v>16235.515</v>
      </c>
      <c r="L19" s="85">
        <f t="shared" si="1"/>
        <v>28559.413</v>
      </c>
      <c r="M19" s="85">
        <f t="shared" si="1"/>
        <v>49545.945</v>
      </c>
      <c r="N19" s="85">
        <f t="shared" si="1"/>
        <v>65602.912</v>
      </c>
      <c r="O19" s="85">
        <f t="shared" si="1"/>
        <v>72836.916</v>
      </c>
      <c r="P19" s="85">
        <f t="shared" si="1"/>
        <v>75680.862</v>
      </c>
      <c r="Q19" s="85">
        <f t="shared" si="1"/>
        <v>78606.158</v>
      </c>
      <c r="R19" s="85">
        <f t="shared" si="1"/>
        <v>81242.594</v>
      </c>
      <c r="S19" s="85">
        <f t="shared" si="1"/>
        <v>84556.45999999999</v>
      </c>
      <c r="T19" s="85">
        <f t="shared" si="1"/>
        <v>89835.889</v>
      </c>
      <c r="U19" s="85">
        <f t="shared" si="1"/>
        <v>100973.54000000001</v>
      </c>
      <c r="V19" s="85">
        <f t="shared" si="1"/>
        <v>111553.49900000001</v>
      </c>
      <c r="W19" s="85">
        <f t="shared" si="1"/>
        <v>113047.39700000001</v>
      </c>
    </row>
    <row r="20" spans="1:23" ht="12">
      <c r="A20" s="101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11</v>
      </c>
      <c r="I20" s="97">
        <v>11</v>
      </c>
      <c r="J20" s="97">
        <v>61</v>
      </c>
      <c r="K20" s="97">
        <v>284</v>
      </c>
      <c r="L20" s="97">
        <v>734</v>
      </c>
      <c r="M20" s="97">
        <v>1151</v>
      </c>
      <c r="N20" s="97">
        <v>2002</v>
      </c>
      <c r="O20" s="97">
        <v>2306.063</v>
      </c>
      <c r="P20" s="97">
        <v>2306.063</v>
      </c>
      <c r="Q20" s="97">
        <v>2306.063</v>
      </c>
      <c r="R20" s="97">
        <v>2306.063</v>
      </c>
      <c r="S20" s="97">
        <v>2306.063</v>
      </c>
      <c r="T20" s="97">
        <v>2306.063</v>
      </c>
      <c r="U20" s="97">
        <v>2306.013</v>
      </c>
      <c r="V20" s="97">
        <v>2306.013</v>
      </c>
      <c r="W20" s="97">
        <v>2306.013</v>
      </c>
    </row>
    <row r="21" spans="1:23" ht="12">
      <c r="A21" s="101" t="s">
        <v>61</v>
      </c>
      <c r="B21" s="85">
        <v>143</v>
      </c>
      <c r="C21" s="85">
        <v>232</v>
      </c>
      <c r="D21" s="85">
        <v>305</v>
      </c>
      <c r="E21" s="85">
        <v>504</v>
      </c>
      <c r="F21" s="85">
        <v>1195.413</v>
      </c>
      <c r="G21" s="85">
        <v>2162.604</v>
      </c>
      <c r="H21" s="85">
        <v>3102.228</v>
      </c>
      <c r="I21" s="85">
        <v>4840.199</v>
      </c>
      <c r="J21" s="85">
        <v>10143.62</v>
      </c>
      <c r="K21" s="85">
        <v>15951.515</v>
      </c>
      <c r="L21" s="85">
        <v>27825.413</v>
      </c>
      <c r="M21" s="85">
        <v>48394.945</v>
      </c>
      <c r="N21" s="85">
        <v>63600.912</v>
      </c>
      <c r="O21" s="85">
        <v>70530.853</v>
      </c>
      <c r="P21" s="85">
        <v>73374.799</v>
      </c>
      <c r="Q21" s="85">
        <v>76300.095</v>
      </c>
      <c r="R21" s="85">
        <v>78936.531</v>
      </c>
      <c r="S21" s="85">
        <v>82250.397</v>
      </c>
      <c r="T21" s="85">
        <v>87529.826</v>
      </c>
      <c r="U21" s="85">
        <v>98667.527</v>
      </c>
      <c r="V21" s="85">
        <v>109247.486</v>
      </c>
      <c r="W21" s="85">
        <v>110741.384</v>
      </c>
    </row>
    <row r="22" spans="1:23" ht="15">
      <c r="A22" s="87" t="s">
        <v>62</v>
      </c>
      <c r="B22" s="97">
        <v>213</v>
      </c>
      <c r="C22" s="97">
        <v>215</v>
      </c>
      <c r="D22" s="97">
        <v>218</v>
      </c>
      <c r="E22" s="97">
        <v>219</v>
      </c>
      <c r="F22" s="97">
        <v>218</v>
      </c>
      <c r="G22" s="97">
        <v>216</v>
      </c>
      <c r="H22" s="97">
        <v>215</v>
      </c>
      <c r="I22" s="97">
        <v>215</v>
      </c>
      <c r="J22" s="97">
        <v>218</v>
      </c>
      <c r="K22" s="97">
        <v>216</v>
      </c>
      <c r="L22" s="97">
        <v>216</v>
      </c>
      <c r="M22" s="97">
        <v>215.022</v>
      </c>
      <c r="N22" s="97">
        <v>216.205</v>
      </c>
      <c r="O22" s="97">
        <v>223.284</v>
      </c>
      <c r="P22" s="97">
        <v>225.804</v>
      </c>
      <c r="Q22" s="97">
        <v>223.125</v>
      </c>
      <c r="R22" s="97">
        <v>225.02</v>
      </c>
      <c r="S22" s="97">
        <v>224.066</v>
      </c>
      <c r="T22" s="97">
        <v>223.198</v>
      </c>
      <c r="U22" s="97">
        <v>218.863</v>
      </c>
      <c r="V22" s="97">
        <v>216.561</v>
      </c>
      <c r="W22" s="97">
        <v>215.988</v>
      </c>
    </row>
    <row r="23" spans="1:23" ht="15">
      <c r="A23" s="87" t="s">
        <v>113</v>
      </c>
      <c r="B23" s="85">
        <v>124851</v>
      </c>
      <c r="C23" s="85">
        <v>124882</v>
      </c>
      <c r="D23" s="85">
        <v>126297</v>
      </c>
      <c r="E23" s="85">
        <v>125416</v>
      </c>
      <c r="F23" s="85">
        <v>124555</v>
      </c>
      <c r="G23" s="85">
        <v>123142</v>
      </c>
      <c r="H23" s="85">
        <v>122837</v>
      </c>
      <c r="I23" s="85">
        <v>121850</v>
      </c>
      <c r="J23" s="85">
        <v>122152</v>
      </c>
      <c r="K23" s="85">
        <v>121684</v>
      </c>
      <c r="L23" s="85">
        <v>120866</v>
      </c>
      <c r="M23" s="85">
        <v>121424</v>
      </c>
      <c r="N23" s="85">
        <v>113237</v>
      </c>
      <c r="O23" s="85">
        <v>113065</v>
      </c>
      <c r="P23" s="85">
        <v>113578</v>
      </c>
      <c r="Q23" s="85">
        <v>112470</v>
      </c>
      <c r="R23" s="85">
        <v>112554</v>
      </c>
      <c r="S23" s="85">
        <v>111523.59</v>
      </c>
      <c r="T23" s="85">
        <v>111239.59</v>
      </c>
      <c r="U23" s="85">
        <v>109953.59</v>
      </c>
      <c r="V23" s="85">
        <v>106007.59</v>
      </c>
      <c r="W23" s="85">
        <v>105111.59</v>
      </c>
    </row>
    <row r="24" spans="1:23" ht="15">
      <c r="A24" s="87" t="s">
        <v>114</v>
      </c>
      <c r="B24" s="97">
        <v>208.45</v>
      </c>
      <c r="C24" s="97">
        <v>142.45</v>
      </c>
      <c r="D24" s="97">
        <v>155.45</v>
      </c>
      <c r="E24" s="97">
        <v>373.45</v>
      </c>
      <c r="F24" s="97">
        <v>194.45</v>
      </c>
      <c r="G24" s="97">
        <v>302.45</v>
      </c>
      <c r="H24" s="97">
        <v>389.45</v>
      </c>
      <c r="I24" s="97">
        <v>370.45</v>
      </c>
      <c r="J24" s="97">
        <v>382.45</v>
      </c>
      <c r="K24" s="97">
        <v>408.795</v>
      </c>
      <c r="L24" s="97">
        <v>410.295</v>
      </c>
      <c r="M24" s="97">
        <v>406.295</v>
      </c>
      <c r="N24" s="97">
        <v>407.295</v>
      </c>
      <c r="O24" s="97">
        <v>404.295</v>
      </c>
      <c r="P24" s="97">
        <v>435.295</v>
      </c>
      <c r="Q24" s="97">
        <v>478.595</v>
      </c>
      <c r="R24" s="97">
        <v>494.595</v>
      </c>
      <c r="S24" s="97">
        <v>537.969</v>
      </c>
      <c r="T24" s="97">
        <v>522.758</v>
      </c>
      <c r="U24" s="97">
        <v>1169.416</v>
      </c>
      <c r="V24" s="97">
        <v>737.452</v>
      </c>
      <c r="W24" s="97">
        <v>820.365</v>
      </c>
    </row>
    <row r="25" ht="11.5" customHeight="1"/>
    <row r="26" ht="15">
      <c r="A26" s="81" t="s">
        <v>395</v>
      </c>
    </row>
    <row r="27" spans="1:2" ht="15">
      <c r="A27" s="81" t="s">
        <v>373</v>
      </c>
      <c r="B27" s="79" t="s">
        <v>393</v>
      </c>
    </row>
    <row r="28" spans="1:2" ht="15">
      <c r="A28" s="81" t="s">
        <v>375</v>
      </c>
      <c r="B28" s="81" t="s">
        <v>394</v>
      </c>
    </row>
    <row r="29" ht="11.5" customHeight="1"/>
    <row r="30" spans="1:3" ht="15">
      <c r="A30" s="79" t="s">
        <v>377</v>
      </c>
      <c r="C30" s="81" t="s">
        <v>378</v>
      </c>
    </row>
    <row r="31" spans="1:3" ht="15">
      <c r="A31" s="79" t="s">
        <v>386</v>
      </c>
      <c r="C31" s="99" t="s">
        <v>108</v>
      </c>
    </row>
    <row r="32" spans="1:3" ht="15">
      <c r="A32" s="79" t="s">
        <v>380</v>
      </c>
      <c r="C32" s="81" t="s">
        <v>105</v>
      </c>
    </row>
    <row r="33" spans="1:3" ht="15">
      <c r="A33" s="79" t="s">
        <v>381</v>
      </c>
      <c r="C33" s="81" t="s">
        <v>327</v>
      </c>
    </row>
    <row r="34" spans="1:23" ht="15">
      <c r="A34" s="102" t="s">
        <v>335</v>
      </c>
      <c r="B34" s="94" t="s">
        <v>82</v>
      </c>
      <c r="C34" s="94" t="s">
        <v>83</v>
      </c>
      <c r="D34" s="94" t="s">
        <v>84</v>
      </c>
      <c r="E34" s="94" t="s">
        <v>85</v>
      </c>
      <c r="F34" s="94" t="s">
        <v>86</v>
      </c>
      <c r="G34" s="94" t="s">
        <v>87</v>
      </c>
      <c r="H34" s="94" t="s">
        <v>88</v>
      </c>
      <c r="I34" s="94" t="s">
        <v>89</v>
      </c>
      <c r="J34" s="94" t="s">
        <v>90</v>
      </c>
      <c r="K34" s="94" t="s">
        <v>91</v>
      </c>
      <c r="L34" s="94" t="s">
        <v>92</v>
      </c>
      <c r="M34" s="94" t="s">
        <v>93</v>
      </c>
      <c r="N34" s="94" t="s">
        <v>94</v>
      </c>
      <c r="O34" s="94" t="s">
        <v>95</v>
      </c>
      <c r="P34" s="94" t="s">
        <v>96</v>
      </c>
      <c r="Q34" s="94" t="s">
        <v>97</v>
      </c>
      <c r="R34" s="94" t="s">
        <v>106</v>
      </c>
      <c r="S34" s="94" t="s">
        <v>332</v>
      </c>
      <c r="T34" s="94" t="s">
        <v>333</v>
      </c>
      <c r="U34" s="94" t="s">
        <v>334</v>
      </c>
      <c r="V34" s="94" t="s">
        <v>341</v>
      </c>
      <c r="W34" s="94" t="s">
        <v>353</v>
      </c>
    </row>
    <row r="35" spans="1:23" ht="15">
      <c r="A35" s="87" t="s">
        <v>11</v>
      </c>
      <c r="B35" s="97">
        <v>35538</v>
      </c>
      <c r="C35" s="97">
        <v>36681.301</v>
      </c>
      <c r="D35" s="97">
        <v>37424.957</v>
      </c>
      <c r="E35" s="97">
        <v>36174.177</v>
      </c>
      <c r="F35" s="97">
        <v>41110.901</v>
      </c>
      <c r="G35" s="97">
        <v>42897.503</v>
      </c>
      <c r="H35" s="97">
        <v>44584.997</v>
      </c>
      <c r="I35" s="97">
        <v>45292.745</v>
      </c>
      <c r="J35" s="97">
        <v>47882.827</v>
      </c>
      <c r="K35" s="97">
        <v>49510.845</v>
      </c>
      <c r="L35" s="97">
        <v>51117.465</v>
      </c>
      <c r="M35" s="97">
        <v>53149.172</v>
      </c>
      <c r="N35" s="97">
        <v>51832.946</v>
      </c>
      <c r="O35" s="97">
        <v>56709.9</v>
      </c>
      <c r="P35" s="97">
        <v>56597.653</v>
      </c>
      <c r="Q35" s="97">
        <v>58976.73</v>
      </c>
      <c r="R35" s="97">
        <v>59388.094</v>
      </c>
      <c r="S35" s="97">
        <v>63795.968</v>
      </c>
      <c r="T35" s="97">
        <v>69701.882</v>
      </c>
      <c r="U35" s="97">
        <v>73752.608</v>
      </c>
      <c r="V35" s="97">
        <v>81798.466</v>
      </c>
      <c r="W35" s="97">
        <v>106672.693</v>
      </c>
    </row>
    <row r="36" spans="1:23" ht="15">
      <c r="A36" s="87" t="s">
        <v>109</v>
      </c>
      <c r="B36" s="85">
        <v>33776</v>
      </c>
      <c r="C36" s="85">
        <v>34658.523</v>
      </c>
      <c r="D36" s="85">
        <v>35316.746</v>
      </c>
      <c r="E36" s="85">
        <v>33732.389</v>
      </c>
      <c r="F36" s="85">
        <v>38446.371</v>
      </c>
      <c r="G36" s="85">
        <v>39826.861</v>
      </c>
      <c r="H36" s="85">
        <v>41304.261</v>
      </c>
      <c r="I36" s="85">
        <v>42206.65</v>
      </c>
      <c r="J36" s="85">
        <v>44658.104</v>
      </c>
      <c r="K36" s="85">
        <v>45612.97</v>
      </c>
      <c r="L36" s="85">
        <v>45682.565</v>
      </c>
      <c r="M36" s="85">
        <v>46197.188</v>
      </c>
      <c r="N36" s="85">
        <v>42906.509</v>
      </c>
      <c r="O36" s="85">
        <v>46086.084</v>
      </c>
      <c r="P36" s="85">
        <v>44807.367</v>
      </c>
      <c r="Q36" s="85">
        <v>46175.683</v>
      </c>
      <c r="R36" s="85">
        <v>45363.917</v>
      </c>
      <c r="S36" s="85">
        <v>48388.658</v>
      </c>
      <c r="T36" s="85">
        <v>51671.934</v>
      </c>
      <c r="U36" s="85">
        <v>50892.538</v>
      </c>
      <c r="V36" s="85">
        <v>51019.905</v>
      </c>
      <c r="W36" s="85">
        <v>51311.079</v>
      </c>
    </row>
    <row r="37" spans="1:23" ht="15">
      <c r="A37" s="87" t="s">
        <v>57</v>
      </c>
      <c r="B37" s="97">
        <v>1541</v>
      </c>
      <c r="C37" s="97">
        <v>1754.618</v>
      </c>
      <c r="D37" s="97">
        <v>1762.618</v>
      </c>
      <c r="E37" s="97">
        <v>1674.618</v>
      </c>
      <c r="F37" s="97">
        <v>1780.744</v>
      </c>
      <c r="G37" s="97">
        <v>1811.834</v>
      </c>
      <c r="H37" s="97">
        <v>1832.815</v>
      </c>
      <c r="I37" s="97">
        <v>1832.936</v>
      </c>
      <c r="J37" s="97">
        <v>1852.936</v>
      </c>
      <c r="K37" s="97">
        <v>1918.676</v>
      </c>
      <c r="L37" s="97">
        <v>1931.231</v>
      </c>
      <c r="M37" s="97">
        <v>1909.361</v>
      </c>
      <c r="N37" s="97">
        <v>1870.134</v>
      </c>
      <c r="O37" s="97">
        <v>1893.339</v>
      </c>
      <c r="P37" s="97">
        <v>1877.259</v>
      </c>
      <c r="Q37" s="97">
        <v>1903.447</v>
      </c>
      <c r="R37" s="97">
        <v>1899.412</v>
      </c>
      <c r="S37" s="97">
        <v>1780.748</v>
      </c>
      <c r="T37" s="97">
        <v>1753.371</v>
      </c>
      <c r="U37" s="97">
        <v>1799.896</v>
      </c>
      <c r="V37" s="97">
        <v>1766.934</v>
      </c>
      <c r="W37" s="97">
        <v>1749.008</v>
      </c>
    </row>
    <row r="38" spans="1:23" ht="15">
      <c r="A38" s="87" t="s">
        <v>110</v>
      </c>
      <c r="B38" s="85">
        <v>1541</v>
      </c>
      <c r="C38" s="85">
        <v>1754.618</v>
      </c>
      <c r="D38" s="85">
        <v>1762.618</v>
      </c>
      <c r="E38" s="85">
        <v>1674.618</v>
      </c>
      <c r="F38" s="85">
        <v>1780.744</v>
      </c>
      <c r="G38" s="85">
        <v>1811.834</v>
      </c>
      <c r="H38" s="85">
        <v>1832.815</v>
      </c>
      <c r="I38" s="85">
        <v>1832.936</v>
      </c>
      <c r="J38" s="85">
        <v>1852.936</v>
      </c>
      <c r="K38" s="85">
        <v>1918.676</v>
      </c>
      <c r="L38" s="85">
        <v>1931.231</v>
      </c>
      <c r="M38" s="85">
        <v>1909.361</v>
      </c>
      <c r="N38" s="85">
        <v>1870.134</v>
      </c>
      <c r="O38" s="85">
        <v>1893.339</v>
      </c>
      <c r="P38" s="85">
        <v>1877.259</v>
      </c>
      <c r="Q38" s="85">
        <v>1903.447</v>
      </c>
      <c r="R38" s="85">
        <v>1899.412</v>
      </c>
      <c r="S38" s="85">
        <v>1780.748</v>
      </c>
      <c r="T38" s="85">
        <v>1753.371</v>
      </c>
      <c r="U38" s="85">
        <v>1798.449</v>
      </c>
      <c r="V38" s="85">
        <v>1765.438</v>
      </c>
      <c r="W38" s="85">
        <v>1747.561</v>
      </c>
    </row>
    <row r="39" spans="1:23" ht="15">
      <c r="A39" s="87" t="s">
        <v>111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1.447</v>
      </c>
      <c r="V39" s="97">
        <v>1.496</v>
      </c>
      <c r="W39" s="97">
        <v>1.447</v>
      </c>
    </row>
    <row r="40" spans="1:23" ht="15">
      <c r="A40" s="87" t="s">
        <v>112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</row>
    <row r="41" spans="1:23" ht="15">
      <c r="A41" s="87" t="s">
        <v>58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1.4</v>
      </c>
      <c r="N41" s="97">
        <v>0</v>
      </c>
      <c r="O41" s="97">
        <v>0</v>
      </c>
      <c r="P41" s="97">
        <v>0</v>
      </c>
      <c r="Q41" s="97">
        <v>0</v>
      </c>
      <c r="R41" s="97">
        <v>1.4</v>
      </c>
      <c r="S41" s="97">
        <v>1.4</v>
      </c>
      <c r="T41" s="97">
        <v>1.4</v>
      </c>
      <c r="U41" s="97">
        <v>1.4</v>
      </c>
      <c r="V41" s="97">
        <v>1.4</v>
      </c>
      <c r="W41" s="97">
        <v>1.4</v>
      </c>
    </row>
    <row r="42" spans="1:23" ht="15">
      <c r="A42" s="87" t="s">
        <v>59</v>
      </c>
      <c r="B42" s="85">
        <v>134</v>
      </c>
      <c r="C42" s="85">
        <v>160</v>
      </c>
      <c r="D42" s="85">
        <v>231</v>
      </c>
      <c r="E42" s="85">
        <v>361</v>
      </c>
      <c r="F42" s="85">
        <v>444.225</v>
      </c>
      <c r="G42" s="85">
        <v>478.225</v>
      </c>
      <c r="H42" s="85">
        <v>577.225</v>
      </c>
      <c r="I42" s="85">
        <v>589.225</v>
      </c>
      <c r="J42" s="85">
        <v>616.225</v>
      </c>
      <c r="K42" s="85">
        <v>688.225</v>
      </c>
      <c r="L42" s="85">
        <v>921.225</v>
      </c>
      <c r="M42" s="85">
        <v>761.668</v>
      </c>
      <c r="N42" s="85">
        <v>1198.458</v>
      </c>
      <c r="O42" s="85">
        <v>1372.916</v>
      </c>
      <c r="P42" s="85">
        <v>1465.604</v>
      </c>
      <c r="Q42" s="85">
        <v>1361.489</v>
      </c>
      <c r="R42" s="85">
        <v>1443.886</v>
      </c>
      <c r="S42" s="85">
        <v>1544.097</v>
      </c>
      <c r="T42" s="85">
        <v>1620.707</v>
      </c>
      <c r="U42" s="85">
        <v>1428.667</v>
      </c>
      <c r="V42" s="85">
        <v>1734.939</v>
      </c>
      <c r="W42" s="85">
        <v>2059.334</v>
      </c>
    </row>
    <row r="43" spans="1:23" ht="15">
      <c r="A43" s="87" t="s">
        <v>117</v>
      </c>
      <c r="B43" s="85">
        <f>B44+B45</f>
        <v>32</v>
      </c>
      <c r="C43" s="85">
        <f aca="true" t="shared" si="2" ref="C43:W43">C44+C45</f>
        <v>40.16</v>
      </c>
      <c r="D43" s="85">
        <f t="shared" si="2"/>
        <v>49.593</v>
      </c>
      <c r="E43" s="85">
        <f t="shared" si="2"/>
        <v>84.17</v>
      </c>
      <c r="F43" s="85">
        <f t="shared" si="2"/>
        <v>99.561</v>
      </c>
      <c r="G43" s="85">
        <f t="shared" si="2"/>
        <v>105.583</v>
      </c>
      <c r="H43" s="85">
        <f t="shared" si="2"/>
        <v>110.696</v>
      </c>
      <c r="I43" s="85">
        <f t="shared" si="2"/>
        <v>133.934</v>
      </c>
      <c r="J43" s="85">
        <f t="shared" si="2"/>
        <v>230.562</v>
      </c>
      <c r="K43" s="85">
        <f t="shared" si="2"/>
        <v>763.974</v>
      </c>
      <c r="L43" s="85">
        <f t="shared" si="2"/>
        <v>2056.944</v>
      </c>
      <c r="M43" s="85">
        <f t="shared" si="2"/>
        <v>3741.055</v>
      </c>
      <c r="N43" s="85">
        <f t="shared" si="2"/>
        <v>5438.345</v>
      </c>
      <c r="O43" s="85">
        <f t="shared" si="2"/>
        <v>6872.061</v>
      </c>
      <c r="P43" s="85">
        <f t="shared" si="2"/>
        <v>7939.923</v>
      </c>
      <c r="Q43" s="85">
        <f t="shared" si="2"/>
        <v>9080.611</v>
      </c>
      <c r="R43" s="85">
        <f t="shared" si="2"/>
        <v>10256.979</v>
      </c>
      <c r="S43" s="85">
        <f t="shared" si="2"/>
        <v>11676.878</v>
      </c>
      <c r="T43" s="85">
        <f t="shared" si="2"/>
        <v>14222.592</v>
      </c>
      <c r="U43" s="85">
        <f t="shared" si="2"/>
        <v>19236.099000000002</v>
      </c>
      <c r="V43" s="85">
        <f t="shared" si="2"/>
        <v>26928.963</v>
      </c>
      <c r="W43" s="85">
        <f t="shared" si="2"/>
        <v>51137.84</v>
      </c>
    </row>
    <row r="44" spans="1:23" ht="12">
      <c r="A44" s="101" t="s">
        <v>60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0.07</v>
      </c>
      <c r="T44" s="97">
        <v>0.091</v>
      </c>
      <c r="U44" s="97">
        <v>0.091</v>
      </c>
      <c r="V44" s="97">
        <v>0.091</v>
      </c>
      <c r="W44" s="97">
        <v>0</v>
      </c>
    </row>
    <row r="45" spans="1:23" ht="12">
      <c r="A45" s="101" t="s">
        <v>61</v>
      </c>
      <c r="B45" s="85">
        <v>32</v>
      </c>
      <c r="C45" s="85">
        <v>40.16</v>
      </c>
      <c r="D45" s="85">
        <v>49.593</v>
      </c>
      <c r="E45" s="85">
        <v>84.17</v>
      </c>
      <c r="F45" s="85">
        <v>99.561</v>
      </c>
      <c r="G45" s="85">
        <v>105.583</v>
      </c>
      <c r="H45" s="85">
        <v>110.696</v>
      </c>
      <c r="I45" s="85">
        <v>133.934</v>
      </c>
      <c r="J45" s="85">
        <v>230.562</v>
      </c>
      <c r="K45" s="85">
        <v>763.974</v>
      </c>
      <c r="L45" s="85">
        <v>2056.944</v>
      </c>
      <c r="M45" s="85">
        <v>3741.055</v>
      </c>
      <c r="N45" s="85">
        <v>5438.345</v>
      </c>
      <c r="O45" s="85">
        <v>6872.061</v>
      </c>
      <c r="P45" s="85">
        <v>7939.923</v>
      </c>
      <c r="Q45" s="85">
        <v>9080.611</v>
      </c>
      <c r="R45" s="85">
        <v>10256.979</v>
      </c>
      <c r="S45" s="85">
        <v>11676.808</v>
      </c>
      <c r="T45" s="85">
        <v>14222.501</v>
      </c>
      <c r="U45" s="85">
        <v>19236.008</v>
      </c>
      <c r="V45" s="85">
        <v>26928.872</v>
      </c>
      <c r="W45" s="85">
        <v>51137.84</v>
      </c>
    </row>
    <row r="46" spans="1:23" ht="15">
      <c r="A46" s="87" t="s">
        <v>62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</row>
    <row r="47" spans="1:23" ht="15">
      <c r="A47" s="87" t="s">
        <v>113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</row>
    <row r="48" spans="1:23" ht="15">
      <c r="A48" s="87" t="s">
        <v>114</v>
      </c>
      <c r="B48" s="97">
        <v>55</v>
      </c>
      <c r="C48" s="97">
        <v>68</v>
      </c>
      <c r="D48" s="97">
        <v>65</v>
      </c>
      <c r="E48" s="97">
        <v>322</v>
      </c>
      <c r="F48" s="97">
        <v>340</v>
      </c>
      <c r="G48" s="97">
        <v>675</v>
      </c>
      <c r="H48" s="97">
        <v>760</v>
      </c>
      <c r="I48" s="97">
        <v>530</v>
      </c>
      <c r="J48" s="97">
        <v>525</v>
      </c>
      <c r="K48" s="97">
        <v>527</v>
      </c>
      <c r="L48" s="97">
        <v>525.5</v>
      </c>
      <c r="M48" s="97">
        <v>538.5</v>
      </c>
      <c r="N48" s="97">
        <v>419.5</v>
      </c>
      <c r="O48" s="97">
        <v>485.5</v>
      </c>
      <c r="P48" s="97">
        <v>507.5</v>
      </c>
      <c r="Q48" s="97">
        <v>455.5</v>
      </c>
      <c r="R48" s="97">
        <v>422.5</v>
      </c>
      <c r="S48" s="97">
        <v>404.187</v>
      </c>
      <c r="T48" s="97">
        <v>431.878</v>
      </c>
      <c r="U48" s="97">
        <v>394.008</v>
      </c>
      <c r="V48" s="97">
        <v>346.325</v>
      </c>
      <c r="W48" s="97">
        <v>414.032</v>
      </c>
    </row>
    <row r="49" ht="11.5" customHeight="1"/>
    <row r="50" ht="11.5" customHeight="1"/>
    <row r="51" s="103" customFormat="1" ht="24" customHeight="1">
      <c r="A51" s="83" t="s">
        <v>396</v>
      </c>
    </row>
    <row r="52" s="104" customFormat="1" ht="11.5" customHeight="1">
      <c r="A52" s="84" t="s">
        <v>115</v>
      </c>
    </row>
    <row r="53" spans="2:45" s="61" customFormat="1" ht="15">
      <c r="B53" s="282" t="s">
        <v>82</v>
      </c>
      <c r="C53" s="282" t="s">
        <v>85</v>
      </c>
      <c r="D53" s="282" t="s">
        <v>88</v>
      </c>
      <c r="E53" s="282" t="s">
        <v>91</v>
      </c>
      <c r="F53" s="282" t="s">
        <v>94</v>
      </c>
      <c r="G53" s="282" t="s">
        <v>97</v>
      </c>
      <c r="H53" s="282" t="s">
        <v>106</v>
      </c>
      <c r="I53" s="282" t="s">
        <v>332</v>
      </c>
      <c r="J53" s="282" t="s">
        <v>333</v>
      </c>
      <c r="K53" s="282" t="s">
        <v>334</v>
      </c>
      <c r="L53" s="282" t="s">
        <v>341</v>
      </c>
      <c r="M53" s="264" t="s">
        <v>353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</row>
    <row r="54" spans="1:15" ht="11.5" customHeight="1">
      <c r="A54" s="180" t="s">
        <v>116</v>
      </c>
      <c r="B54" s="295">
        <f aca="true" t="shared" si="3" ref="B54:B67">B11+B35</f>
        <v>613220.662</v>
      </c>
      <c r="C54" s="295">
        <f aca="true" t="shared" si="4" ref="C54:C67">E11+E35</f>
        <v>637307.31</v>
      </c>
      <c r="D54" s="295">
        <f aca="true" t="shared" si="5" ref="D54:D67">H11+H35</f>
        <v>693040.818</v>
      </c>
      <c r="E54" s="295">
        <f aca="true" t="shared" si="6" ref="E54:E67">K11+K35</f>
        <v>755769.4079999999</v>
      </c>
      <c r="F54" s="295">
        <f aca="true" t="shared" si="7" ref="F54:F67">N11+N35</f>
        <v>854766.353</v>
      </c>
      <c r="G54" s="295">
        <f aca="true" t="shared" si="8" ref="G54:G67">Q11+Q35</f>
        <v>889721.686</v>
      </c>
      <c r="H54" s="295">
        <f aca="true" t="shared" si="9" ref="H54:H67">R11+R35</f>
        <v>895377.496</v>
      </c>
      <c r="I54" s="295">
        <f aca="true" t="shared" si="10" ref="I54:I67">S11+S35</f>
        <v>907206.7609999999</v>
      </c>
      <c r="J54" s="295">
        <f aca="true" t="shared" si="11" ref="J54:J67">T11+T35</f>
        <v>930623.392</v>
      </c>
      <c r="K54" s="295">
        <f aca="true" t="shared" si="12" ref="K54:K67">U11+U35</f>
        <v>946426.486</v>
      </c>
      <c r="L54" s="295">
        <f aca="true" t="shared" si="13" ref="L54:L67">V11+V35</f>
        <v>962916.174</v>
      </c>
      <c r="M54" s="292">
        <f aca="true" t="shared" si="14" ref="M54:M67">W11+W35</f>
        <v>991045.1309999999</v>
      </c>
      <c r="O54" s="105"/>
    </row>
    <row r="55" spans="1:13" ht="11.5" customHeight="1">
      <c r="A55" s="177" t="s">
        <v>109</v>
      </c>
      <c r="B55" s="296">
        <f t="shared" si="3"/>
        <v>340088.412</v>
      </c>
      <c r="C55" s="296">
        <f t="shared" si="4"/>
        <v>346551.972</v>
      </c>
      <c r="D55" s="296">
        <f t="shared" si="5"/>
        <v>379789.907</v>
      </c>
      <c r="E55" s="296">
        <f t="shared" si="6"/>
        <v>402193.147</v>
      </c>
      <c r="F55" s="296">
        <f t="shared" si="7"/>
        <v>426573.461</v>
      </c>
      <c r="G55" s="296">
        <f t="shared" si="8"/>
        <v>412203.65900000004</v>
      </c>
      <c r="H55" s="296">
        <f t="shared" si="9"/>
        <v>401651.487</v>
      </c>
      <c r="I55" s="296">
        <f t="shared" si="10"/>
        <v>398161.795</v>
      </c>
      <c r="J55" s="296">
        <f t="shared" si="11"/>
        <v>405709.966</v>
      </c>
      <c r="K55" s="296">
        <f t="shared" si="12"/>
        <v>395681.718</v>
      </c>
      <c r="L55" s="296">
        <f t="shared" si="13"/>
        <v>388139.58999999997</v>
      </c>
      <c r="M55" s="293">
        <f t="shared" si="14"/>
        <v>379381.953</v>
      </c>
    </row>
    <row r="56" spans="1:13" ht="11.5" customHeight="1">
      <c r="A56" s="177" t="s">
        <v>57</v>
      </c>
      <c r="B56" s="296">
        <f t="shared" si="3"/>
        <v>134729.3</v>
      </c>
      <c r="C56" s="296">
        <f t="shared" si="4"/>
        <v>135860.91799999998</v>
      </c>
      <c r="D56" s="296">
        <f t="shared" si="5"/>
        <v>139516.228</v>
      </c>
      <c r="E56" s="296">
        <f t="shared" si="6"/>
        <v>142130.622</v>
      </c>
      <c r="F56" s="296">
        <f t="shared" si="7"/>
        <v>144943.12</v>
      </c>
      <c r="G56" s="296">
        <f t="shared" si="8"/>
        <v>148192.422</v>
      </c>
      <c r="H56" s="296">
        <f t="shared" si="9"/>
        <v>149713.149</v>
      </c>
      <c r="I56" s="296">
        <f t="shared" si="10"/>
        <v>150362.006</v>
      </c>
      <c r="J56" s="296">
        <f t="shared" si="11"/>
        <v>150363.74800000002</v>
      </c>
      <c r="K56" s="296">
        <f t="shared" si="12"/>
        <v>150792.845</v>
      </c>
      <c r="L56" s="296">
        <f t="shared" si="13"/>
        <v>151056.34100000001</v>
      </c>
      <c r="M56" s="293">
        <f t="shared" si="14"/>
        <v>151668.199</v>
      </c>
    </row>
    <row r="57" spans="1:13" ht="11.5" customHeight="1">
      <c r="A57" s="178" t="s">
        <v>110</v>
      </c>
      <c r="B57" s="296">
        <f t="shared" si="3"/>
        <v>95750.22</v>
      </c>
      <c r="C57" s="296">
        <f t="shared" si="4"/>
        <v>97001.838</v>
      </c>
      <c r="D57" s="296">
        <f t="shared" si="5"/>
        <v>98043.648</v>
      </c>
      <c r="E57" s="296">
        <f t="shared" si="6"/>
        <v>99733.125</v>
      </c>
      <c r="F57" s="296">
        <f t="shared" si="7"/>
        <v>101703.762</v>
      </c>
      <c r="G57" s="296">
        <f t="shared" si="8"/>
        <v>103145.41100000001</v>
      </c>
      <c r="H57" s="296">
        <f t="shared" si="9"/>
        <v>103807.203</v>
      </c>
      <c r="I57" s="296">
        <f t="shared" si="10"/>
        <v>104228.54500000001</v>
      </c>
      <c r="J57" s="296">
        <f t="shared" si="11"/>
        <v>104406.594</v>
      </c>
      <c r="K57" s="296">
        <f t="shared" si="12"/>
        <v>104814.616</v>
      </c>
      <c r="L57" s="296">
        <f t="shared" si="13"/>
        <v>105141.859</v>
      </c>
      <c r="M57" s="293">
        <f t="shared" si="14"/>
        <v>105741.282</v>
      </c>
    </row>
    <row r="58" spans="1:13" ht="11.5" customHeight="1">
      <c r="A58" s="178" t="s">
        <v>111</v>
      </c>
      <c r="B58" s="296">
        <f t="shared" si="3"/>
        <v>18467.63</v>
      </c>
      <c r="C58" s="296">
        <f t="shared" si="4"/>
        <v>18476.63</v>
      </c>
      <c r="D58" s="296">
        <f t="shared" si="5"/>
        <v>19784.13</v>
      </c>
      <c r="E58" s="296">
        <f t="shared" si="6"/>
        <v>20289.047</v>
      </c>
      <c r="F58" s="296">
        <f t="shared" si="7"/>
        <v>21208.248</v>
      </c>
      <c r="G58" s="296">
        <f t="shared" si="8"/>
        <v>21955.951</v>
      </c>
      <c r="H58" s="296">
        <f t="shared" si="9"/>
        <v>22895.846</v>
      </c>
      <c r="I58" s="296">
        <f t="shared" si="10"/>
        <v>23339.481</v>
      </c>
      <c r="J58" s="296">
        <f t="shared" si="11"/>
        <v>23301.674</v>
      </c>
      <c r="K58" s="296">
        <f t="shared" si="12"/>
        <v>23322.749</v>
      </c>
      <c r="L58" s="296">
        <f t="shared" si="13"/>
        <v>23260.041999999998</v>
      </c>
      <c r="M58" s="293">
        <f t="shared" si="14"/>
        <v>23272.477</v>
      </c>
    </row>
    <row r="59" spans="1:13" ht="11.5" customHeight="1">
      <c r="A59" s="178" t="s">
        <v>112</v>
      </c>
      <c r="B59" s="296">
        <f t="shared" si="3"/>
        <v>20511.45</v>
      </c>
      <c r="C59" s="296">
        <f t="shared" si="4"/>
        <v>20382.45</v>
      </c>
      <c r="D59" s="296">
        <f t="shared" si="5"/>
        <v>21688.45</v>
      </c>
      <c r="E59" s="296">
        <f t="shared" si="6"/>
        <v>22108.45</v>
      </c>
      <c r="F59" s="296">
        <f t="shared" si="7"/>
        <v>22031.11</v>
      </c>
      <c r="G59" s="296">
        <f t="shared" si="8"/>
        <v>23091.06</v>
      </c>
      <c r="H59" s="296">
        <f t="shared" si="9"/>
        <v>23010.1</v>
      </c>
      <c r="I59" s="296">
        <f t="shared" si="10"/>
        <v>22793.98</v>
      </c>
      <c r="J59" s="296">
        <f t="shared" si="11"/>
        <v>22655.48</v>
      </c>
      <c r="K59" s="296">
        <f t="shared" si="12"/>
        <v>22655.48</v>
      </c>
      <c r="L59" s="296">
        <f t="shared" si="13"/>
        <v>22654.44</v>
      </c>
      <c r="M59" s="293">
        <f t="shared" si="14"/>
        <v>22654.44</v>
      </c>
    </row>
    <row r="60" spans="1:13" ht="11.5" customHeight="1">
      <c r="A60" s="177" t="s">
        <v>58</v>
      </c>
      <c r="B60" s="296">
        <f t="shared" si="3"/>
        <v>604</v>
      </c>
      <c r="C60" s="296">
        <f t="shared" si="4"/>
        <v>723</v>
      </c>
      <c r="D60" s="296">
        <f t="shared" si="5"/>
        <v>696.915</v>
      </c>
      <c r="E60" s="296">
        <f t="shared" si="6"/>
        <v>726.915</v>
      </c>
      <c r="F60" s="296">
        <f t="shared" si="7"/>
        <v>783.415</v>
      </c>
      <c r="G60" s="296">
        <f t="shared" si="8"/>
        <v>837.665</v>
      </c>
      <c r="H60" s="296">
        <f t="shared" si="9"/>
        <v>842.074</v>
      </c>
      <c r="I60" s="296">
        <f t="shared" si="10"/>
        <v>848.405</v>
      </c>
      <c r="J60" s="296">
        <f t="shared" si="11"/>
        <v>861.405</v>
      </c>
      <c r="K60" s="296">
        <f t="shared" si="12"/>
        <v>866.405</v>
      </c>
      <c r="L60" s="296">
        <f t="shared" si="13"/>
        <v>871.005</v>
      </c>
      <c r="M60" s="293">
        <f t="shared" si="14"/>
        <v>877.005</v>
      </c>
    </row>
    <row r="61" spans="1:13" ht="11.5" customHeight="1">
      <c r="A61" s="177" t="s">
        <v>59</v>
      </c>
      <c r="B61" s="296">
        <f t="shared" si="3"/>
        <v>12296.5</v>
      </c>
      <c r="C61" s="296">
        <f t="shared" si="4"/>
        <v>27252.8</v>
      </c>
      <c r="D61" s="296">
        <f t="shared" si="5"/>
        <v>45612.394</v>
      </c>
      <c r="E61" s="296">
        <f t="shared" si="6"/>
        <v>70883.44</v>
      </c>
      <c r="F61" s="296">
        <f t="shared" si="7"/>
        <v>97145.1</v>
      </c>
      <c r="G61" s="296">
        <f t="shared" si="8"/>
        <v>127173.951</v>
      </c>
      <c r="H61" s="296">
        <f t="shared" si="9"/>
        <v>137975.098</v>
      </c>
      <c r="I61" s="296">
        <f t="shared" si="10"/>
        <v>148911.405</v>
      </c>
      <c r="J61" s="296">
        <f t="shared" si="11"/>
        <v>157212.368</v>
      </c>
      <c r="K61" s="296">
        <f t="shared" si="12"/>
        <v>167140.00199999998</v>
      </c>
      <c r="L61" s="296">
        <f t="shared" si="13"/>
        <v>177058.84800000003</v>
      </c>
      <c r="M61" s="293">
        <f t="shared" si="14"/>
        <v>188370.76200000002</v>
      </c>
    </row>
    <row r="62" spans="1:13" ht="11.5" customHeight="1">
      <c r="A62" s="177" t="s">
        <v>117</v>
      </c>
      <c r="B62" s="296">
        <f t="shared" si="3"/>
        <v>175</v>
      </c>
      <c r="C62" s="296">
        <f t="shared" si="4"/>
        <v>588.17</v>
      </c>
      <c r="D62" s="296">
        <f t="shared" si="5"/>
        <v>3223.924</v>
      </c>
      <c r="E62" s="296">
        <f t="shared" si="6"/>
        <v>16999.488999999998</v>
      </c>
      <c r="F62" s="296">
        <f t="shared" si="7"/>
        <v>71041.257</v>
      </c>
      <c r="G62" s="296">
        <f t="shared" si="8"/>
        <v>87686.769</v>
      </c>
      <c r="H62" s="296">
        <f t="shared" si="9"/>
        <v>91499.573</v>
      </c>
      <c r="I62" s="296">
        <f t="shared" si="10"/>
        <v>96233.33799999999</v>
      </c>
      <c r="J62" s="296">
        <f t="shared" si="11"/>
        <v>104058.481</v>
      </c>
      <c r="K62" s="296">
        <f t="shared" si="12"/>
        <v>120209.63900000001</v>
      </c>
      <c r="L62" s="296">
        <f t="shared" si="13"/>
        <v>138482.462</v>
      </c>
      <c r="M62" s="293">
        <f t="shared" si="14"/>
        <v>164185.23700000002</v>
      </c>
    </row>
    <row r="63" spans="1:13" ht="11.5" customHeight="1">
      <c r="A63" s="178" t="s">
        <v>60</v>
      </c>
      <c r="B63" s="296">
        <f t="shared" si="3"/>
        <v>0</v>
      </c>
      <c r="C63" s="296">
        <f t="shared" si="4"/>
        <v>0</v>
      </c>
      <c r="D63" s="296">
        <f t="shared" si="5"/>
        <v>11</v>
      </c>
      <c r="E63" s="296">
        <f t="shared" si="6"/>
        <v>284</v>
      </c>
      <c r="F63" s="296">
        <f t="shared" si="7"/>
        <v>2002</v>
      </c>
      <c r="G63" s="296">
        <f t="shared" si="8"/>
        <v>2306.063</v>
      </c>
      <c r="H63" s="296">
        <f t="shared" si="9"/>
        <v>2306.063</v>
      </c>
      <c r="I63" s="296">
        <f t="shared" si="10"/>
        <v>2306.1330000000003</v>
      </c>
      <c r="J63" s="296">
        <f t="shared" si="11"/>
        <v>2306.154</v>
      </c>
      <c r="K63" s="296">
        <f t="shared" si="12"/>
        <v>2306.104</v>
      </c>
      <c r="L63" s="296">
        <f t="shared" si="13"/>
        <v>2306.104</v>
      </c>
      <c r="M63" s="293">
        <f t="shared" si="14"/>
        <v>2306.013</v>
      </c>
    </row>
    <row r="64" spans="1:13" ht="11.5" customHeight="1">
      <c r="A64" s="178" t="s">
        <v>61</v>
      </c>
      <c r="B64" s="296">
        <f t="shared" si="3"/>
        <v>175</v>
      </c>
      <c r="C64" s="296">
        <f t="shared" si="4"/>
        <v>588.17</v>
      </c>
      <c r="D64" s="296">
        <f t="shared" si="5"/>
        <v>3212.924</v>
      </c>
      <c r="E64" s="296">
        <f t="shared" si="6"/>
        <v>16715.488999999998</v>
      </c>
      <c r="F64" s="296">
        <f t="shared" si="7"/>
        <v>69039.257</v>
      </c>
      <c r="G64" s="296">
        <f t="shared" si="8"/>
        <v>85380.706</v>
      </c>
      <c r="H64" s="296">
        <f t="shared" si="9"/>
        <v>89193.51000000001</v>
      </c>
      <c r="I64" s="296">
        <f t="shared" si="10"/>
        <v>93927.205</v>
      </c>
      <c r="J64" s="296">
        <f t="shared" si="11"/>
        <v>101752.327</v>
      </c>
      <c r="K64" s="296">
        <f t="shared" si="12"/>
        <v>117903.535</v>
      </c>
      <c r="L64" s="296">
        <f t="shared" si="13"/>
        <v>136176.358</v>
      </c>
      <c r="M64" s="293">
        <f t="shared" si="14"/>
        <v>161879.224</v>
      </c>
    </row>
    <row r="65" spans="1:13" ht="11.5" customHeight="1">
      <c r="A65" s="177" t="s">
        <v>62</v>
      </c>
      <c r="B65" s="296">
        <f t="shared" si="3"/>
        <v>213</v>
      </c>
      <c r="C65" s="296">
        <f t="shared" si="4"/>
        <v>219</v>
      </c>
      <c r="D65" s="296">
        <f t="shared" si="5"/>
        <v>215</v>
      </c>
      <c r="E65" s="296">
        <f t="shared" si="6"/>
        <v>216</v>
      </c>
      <c r="F65" s="296">
        <f t="shared" si="7"/>
        <v>216.205</v>
      </c>
      <c r="G65" s="296">
        <f t="shared" si="8"/>
        <v>223.125</v>
      </c>
      <c r="H65" s="296">
        <f t="shared" si="9"/>
        <v>225.02</v>
      </c>
      <c r="I65" s="296">
        <f t="shared" si="10"/>
        <v>224.066</v>
      </c>
      <c r="J65" s="296">
        <f t="shared" si="11"/>
        <v>223.198</v>
      </c>
      <c r="K65" s="296">
        <f t="shared" si="12"/>
        <v>218.863</v>
      </c>
      <c r="L65" s="296">
        <f t="shared" si="13"/>
        <v>216.561</v>
      </c>
      <c r="M65" s="293">
        <f t="shared" si="14"/>
        <v>215.988</v>
      </c>
    </row>
    <row r="66" spans="1:13" ht="11.5" customHeight="1">
      <c r="A66" s="177" t="s">
        <v>118</v>
      </c>
      <c r="B66" s="296">
        <f t="shared" si="3"/>
        <v>124851</v>
      </c>
      <c r="C66" s="296">
        <f t="shared" si="4"/>
        <v>125416</v>
      </c>
      <c r="D66" s="296">
        <f t="shared" si="5"/>
        <v>122837</v>
      </c>
      <c r="E66" s="296">
        <f t="shared" si="6"/>
        <v>121684</v>
      </c>
      <c r="F66" s="296">
        <f t="shared" si="7"/>
        <v>113237</v>
      </c>
      <c r="G66" s="296">
        <f t="shared" si="8"/>
        <v>112470</v>
      </c>
      <c r="H66" s="296">
        <f t="shared" si="9"/>
        <v>112554</v>
      </c>
      <c r="I66" s="296">
        <f t="shared" si="10"/>
        <v>111523.59</v>
      </c>
      <c r="J66" s="296">
        <f t="shared" si="11"/>
        <v>111239.59</v>
      </c>
      <c r="K66" s="296">
        <f t="shared" si="12"/>
        <v>109953.59</v>
      </c>
      <c r="L66" s="296">
        <f t="shared" si="13"/>
        <v>106007.59</v>
      </c>
      <c r="M66" s="293">
        <f t="shared" si="14"/>
        <v>105111.59</v>
      </c>
    </row>
    <row r="67" spans="1:50" s="106" customFormat="1" ht="11.5" customHeight="1">
      <c r="A67" s="179" t="s">
        <v>119</v>
      </c>
      <c r="B67" s="297">
        <f t="shared" si="3"/>
        <v>263.45</v>
      </c>
      <c r="C67" s="297">
        <f t="shared" si="4"/>
        <v>695.45</v>
      </c>
      <c r="D67" s="297">
        <f t="shared" si="5"/>
        <v>1149.45</v>
      </c>
      <c r="E67" s="297">
        <f t="shared" si="6"/>
        <v>935.7950000000001</v>
      </c>
      <c r="F67" s="297">
        <f t="shared" si="7"/>
        <v>826.7950000000001</v>
      </c>
      <c r="G67" s="297">
        <f t="shared" si="8"/>
        <v>934.095</v>
      </c>
      <c r="H67" s="297">
        <f t="shared" si="9"/>
        <v>917.095</v>
      </c>
      <c r="I67" s="297">
        <f t="shared" si="10"/>
        <v>942.1560000000001</v>
      </c>
      <c r="J67" s="297">
        <f t="shared" si="11"/>
        <v>954.636</v>
      </c>
      <c r="K67" s="297">
        <f t="shared" si="12"/>
        <v>1563.424</v>
      </c>
      <c r="L67" s="297">
        <f t="shared" si="13"/>
        <v>1083.777</v>
      </c>
      <c r="M67" s="294">
        <f t="shared" si="14"/>
        <v>1234.397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</row>
    <row r="68" ht="11.5" customHeight="1"/>
    <row r="69" ht="12">
      <c r="A69" s="80" t="s">
        <v>397</v>
      </c>
    </row>
    <row r="70" ht="11.5" customHeight="1"/>
    <row r="71" ht="11.5" customHeight="1"/>
    <row r="72" ht="11.5" customHeight="1"/>
    <row r="73" ht="11.5" customHeight="1">
      <c r="M73" s="107">
        <f>M55/M54</f>
        <v>0.38280996609830475</v>
      </c>
    </row>
    <row r="74" ht="11.5" customHeight="1">
      <c r="M74" s="107">
        <f>M56/M54</f>
        <v>0.15303863997289543</v>
      </c>
    </row>
    <row r="75" ht="15">
      <c r="M75" s="107">
        <f>M66/M54</f>
        <v>0.1060613555448667</v>
      </c>
    </row>
    <row r="76" ht="15">
      <c r="M76" s="107">
        <f>M61/M54</f>
        <v>0.19007283937707983</v>
      </c>
    </row>
    <row r="77" ht="15">
      <c r="M77" s="107">
        <f>M64/M54</f>
        <v>0.16334192958161053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137"/>
  <sheetViews>
    <sheetView showGridLines="0" workbookViewId="0" topLeftCell="A22">
      <selection activeCell="B1" sqref="B1"/>
    </sheetView>
  </sheetViews>
  <sheetFormatPr defaultColWidth="9.140625" defaultRowHeight="15"/>
  <cols>
    <col min="1" max="1" width="29.8515625" style="80" customWidth="1"/>
    <col min="2" max="3" width="13.140625" style="80" customWidth="1"/>
    <col min="4" max="4" width="18.00390625" style="115" customWidth="1"/>
    <col min="5" max="5" width="13.140625" style="116" customWidth="1"/>
    <col min="6" max="6" width="13.140625" style="80" customWidth="1"/>
    <col min="7" max="7" width="20.140625" style="115" customWidth="1"/>
    <col min="8" max="16384" width="9.140625" style="80" customWidth="1"/>
  </cols>
  <sheetData>
    <row r="1" spans="1:7" s="83" customFormat="1" ht="15.5">
      <c r="A1" s="82" t="s">
        <v>401</v>
      </c>
      <c r="B1" s="82"/>
      <c r="C1" s="82"/>
      <c r="D1" s="82"/>
      <c r="E1" s="184"/>
      <c r="F1" s="184"/>
      <c r="G1" s="185"/>
    </row>
    <row r="2" spans="1:7" s="104" customFormat="1" ht="12.5">
      <c r="A2" s="111" t="s">
        <v>104</v>
      </c>
      <c r="B2" s="81"/>
      <c r="C2" s="81"/>
      <c r="D2" s="81"/>
      <c r="E2" s="186"/>
      <c r="F2" s="186"/>
      <c r="G2" s="187"/>
    </row>
    <row r="3" spans="1:28" s="112" customFormat="1" ht="15">
      <c r="A3" s="188"/>
      <c r="B3" s="321">
        <v>2021</v>
      </c>
      <c r="C3" s="322"/>
      <c r="D3" s="323"/>
      <c r="E3" s="322" t="s">
        <v>402</v>
      </c>
      <c r="F3" s="322"/>
      <c r="G3" s="32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s="113" customFormat="1" ht="57.5">
      <c r="A4" s="181"/>
      <c r="B4" s="203" t="s">
        <v>345</v>
      </c>
      <c r="C4" s="190" t="s">
        <v>162</v>
      </c>
      <c r="D4" s="311" t="s">
        <v>346</v>
      </c>
      <c r="E4" s="190" t="s">
        <v>345</v>
      </c>
      <c r="F4" s="190" t="s">
        <v>162</v>
      </c>
      <c r="G4" s="190" t="s">
        <v>346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5" s="114" customFormat="1" ht="15">
      <c r="A5" s="189" t="s">
        <v>339</v>
      </c>
      <c r="B5" s="211">
        <v>2568423.286</v>
      </c>
      <c r="C5" s="204">
        <v>7317.419999999984</v>
      </c>
      <c r="D5" s="312">
        <f>+C5*100/B5</f>
        <v>0.2848993014463732</v>
      </c>
      <c r="E5" s="204">
        <v>2495767.537</v>
      </c>
      <c r="F5" s="204">
        <v>13079.218999999983</v>
      </c>
      <c r="G5" s="196">
        <f>+F5*100/E5</f>
        <v>0.5240559790164456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7" ht="15">
      <c r="A6" s="191" t="s">
        <v>123</v>
      </c>
      <c r="B6" s="212">
        <v>83912.4</v>
      </c>
      <c r="C6" s="205">
        <v>-7876.499999999998</v>
      </c>
      <c r="D6" s="313">
        <f aca="true" t="shared" si="0" ref="D6:D45">+C6*100/B6</f>
        <v>-9.386574570623647</v>
      </c>
      <c r="E6" s="205">
        <v>79013.1</v>
      </c>
      <c r="F6" s="205">
        <v>-7527.499999999998</v>
      </c>
      <c r="G6" s="197">
        <f aca="true" t="shared" si="1" ref="G6:G45">+F6*100/E6</f>
        <v>-9.526901235364765</v>
      </c>
    </row>
    <row r="7" spans="1:7" ht="15">
      <c r="A7" s="192" t="s">
        <v>124</v>
      </c>
      <c r="B7" s="213">
        <v>31700.223</v>
      </c>
      <c r="C7" s="206">
        <v>-8778.314999999999</v>
      </c>
      <c r="D7" s="314">
        <f t="shared" si="0"/>
        <v>-27.691650623404126</v>
      </c>
      <c r="E7" s="206">
        <v>30923.77</v>
      </c>
      <c r="F7" s="206">
        <v>-12194.621</v>
      </c>
      <c r="G7" s="198">
        <f t="shared" si="1"/>
        <v>-39.434457700338605</v>
      </c>
    </row>
    <row r="8" spans="1:7" ht="15">
      <c r="A8" s="192" t="s">
        <v>125</v>
      </c>
      <c r="B8" s="213">
        <v>62223.935</v>
      </c>
      <c r="C8" s="206">
        <v>-11075.265</v>
      </c>
      <c r="D8" s="314">
        <f t="shared" si="0"/>
        <v>-17.799043085269357</v>
      </c>
      <c r="E8" s="206">
        <v>59487.284</v>
      </c>
      <c r="F8" s="206">
        <v>-13528.837</v>
      </c>
      <c r="G8" s="198">
        <f t="shared" si="1"/>
        <v>-22.742401552573824</v>
      </c>
    </row>
    <row r="9" spans="1:7" ht="15">
      <c r="A9" s="192" t="s">
        <v>126</v>
      </c>
      <c r="B9" s="213">
        <v>33625.956</v>
      </c>
      <c r="C9" s="206">
        <v>4868.836999999998</v>
      </c>
      <c r="D9" s="314">
        <f t="shared" si="0"/>
        <v>14.479400972272723</v>
      </c>
      <c r="E9" s="206">
        <v>32395.528</v>
      </c>
      <c r="F9" s="206">
        <v>1362.690999999999</v>
      </c>
      <c r="G9" s="198">
        <f t="shared" si="1"/>
        <v>4.206417009162496</v>
      </c>
    </row>
    <row r="10" spans="1:7" ht="15">
      <c r="A10" s="192" t="s">
        <v>398</v>
      </c>
      <c r="B10" s="213">
        <v>505174.5</v>
      </c>
      <c r="C10" s="206">
        <v>-18575</v>
      </c>
      <c r="D10" s="314">
        <f t="shared" si="0"/>
        <v>-3.6769472726750854</v>
      </c>
      <c r="E10" s="206">
        <v>498004</v>
      </c>
      <c r="F10" s="206">
        <v>-27255</v>
      </c>
      <c r="G10" s="198">
        <f t="shared" si="1"/>
        <v>-5.472847607649737</v>
      </c>
    </row>
    <row r="11" spans="1:7" ht="15">
      <c r="A11" s="192" t="s">
        <v>128</v>
      </c>
      <c r="B11" s="213">
        <v>8648.928</v>
      </c>
      <c r="C11" s="206">
        <v>2629.0330000000004</v>
      </c>
      <c r="D11" s="314">
        <f t="shared" si="0"/>
        <v>30.397212232544895</v>
      </c>
      <c r="E11" s="206">
        <v>8348</v>
      </c>
      <c r="F11" s="206">
        <v>1011</v>
      </c>
      <c r="G11" s="198">
        <f t="shared" si="1"/>
        <v>12.110685194058457</v>
      </c>
    </row>
    <row r="12" spans="1:7" ht="15">
      <c r="A12" s="192" t="s">
        <v>129</v>
      </c>
      <c r="B12" s="213">
        <v>29689.161</v>
      </c>
      <c r="C12" s="206">
        <v>1587.5930000000003</v>
      </c>
      <c r="D12" s="314">
        <f t="shared" si="0"/>
        <v>5.3473825009740095</v>
      </c>
      <c r="E12" s="206">
        <v>30505.558</v>
      </c>
      <c r="F12" s="206">
        <v>222.79600000000005</v>
      </c>
      <c r="G12" s="198">
        <f t="shared" si="1"/>
        <v>0.7303455980054522</v>
      </c>
    </row>
    <row r="13" spans="1:7" ht="15">
      <c r="A13" s="192" t="s">
        <v>130</v>
      </c>
      <c r="B13" s="213">
        <v>51044.958</v>
      </c>
      <c r="C13" s="206">
        <v>3684</v>
      </c>
      <c r="D13" s="314">
        <f t="shared" si="0"/>
        <v>7.217167266549617</v>
      </c>
      <c r="E13" s="206">
        <v>47437.168</v>
      </c>
      <c r="F13" s="206">
        <v>3447.5119999999997</v>
      </c>
      <c r="G13" s="198">
        <f t="shared" si="1"/>
        <v>7.267533340101584</v>
      </c>
    </row>
    <row r="14" spans="1:7" ht="15">
      <c r="A14" s="192" t="s">
        <v>131</v>
      </c>
      <c r="B14" s="213">
        <v>235109.439</v>
      </c>
      <c r="C14" s="206">
        <v>852.4390000000021</v>
      </c>
      <c r="D14" s="314">
        <f t="shared" si="0"/>
        <v>0.3625711513862283</v>
      </c>
      <c r="E14" s="206">
        <v>230022.864</v>
      </c>
      <c r="F14" s="206">
        <v>-19801.69</v>
      </c>
      <c r="G14" s="198">
        <f t="shared" si="1"/>
        <v>-8.608574667603477</v>
      </c>
    </row>
    <row r="15" spans="1:7" ht="15">
      <c r="A15" s="192" t="s">
        <v>132</v>
      </c>
      <c r="B15" s="213">
        <v>442446.957</v>
      </c>
      <c r="C15" s="206">
        <v>-44892.25</v>
      </c>
      <c r="D15" s="314">
        <f t="shared" si="0"/>
        <v>-10.14635749884929</v>
      </c>
      <c r="E15" s="206">
        <v>427704.485</v>
      </c>
      <c r="F15" s="206">
        <v>15114.909</v>
      </c>
      <c r="G15" s="198">
        <f t="shared" si="1"/>
        <v>3.533960837469357</v>
      </c>
    </row>
    <row r="16" spans="1:7" ht="15">
      <c r="A16" s="192" t="s">
        <v>133</v>
      </c>
      <c r="B16" s="213">
        <v>16854.4</v>
      </c>
      <c r="C16" s="206">
        <v>3961.000000000001</v>
      </c>
      <c r="D16" s="314">
        <f t="shared" si="0"/>
        <v>23.50128156445795</v>
      </c>
      <c r="E16" s="206">
        <v>17229.1</v>
      </c>
      <c r="F16" s="206">
        <v>4693.800000000001</v>
      </c>
      <c r="G16" s="198">
        <f t="shared" si="1"/>
        <v>27.243442779947888</v>
      </c>
    </row>
    <row r="17" spans="1:7" ht="15">
      <c r="A17" s="192" t="s">
        <v>134</v>
      </c>
      <c r="B17" s="213">
        <v>300887.059</v>
      </c>
      <c r="C17" s="206">
        <v>42789.810999999994</v>
      </c>
      <c r="D17" s="314">
        <f t="shared" si="0"/>
        <v>14.221220128978693</v>
      </c>
      <c r="E17" s="206">
        <v>297898</v>
      </c>
      <c r="F17" s="206">
        <v>42987</v>
      </c>
      <c r="G17" s="198">
        <f t="shared" si="1"/>
        <v>14.430106949358505</v>
      </c>
    </row>
    <row r="18" spans="1:7" ht="15">
      <c r="A18" s="192" t="s">
        <v>135</v>
      </c>
      <c r="B18" s="213">
        <v>4656.863</v>
      </c>
      <c r="C18" s="206">
        <v>0</v>
      </c>
      <c r="D18" s="314">
        <f t="shared" si="0"/>
        <v>0</v>
      </c>
      <c r="E18" s="206">
        <v>4887.28</v>
      </c>
      <c r="F18" s="206">
        <v>0</v>
      </c>
      <c r="G18" s="198">
        <f t="shared" si="1"/>
        <v>0</v>
      </c>
    </row>
    <row r="19" spans="1:7" ht="15">
      <c r="A19" s="192" t="s">
        <v>136</v>
      </c>
      <c r="B19" s="213">
        <v>6930.288</v>
      </c>
      <c r="C19" s="206">
        <v>1772.6349999999998</v>
      </c>
      <c r="D19" s="314">
        <f t="shared" si="0"/>
        <v>25.578085643771225</v>
      </c>
      <c r="E19" s="206">
        <v>6717.054</v>
      </c>
      <c r="F19" s="206">
        <v>2311.527</v>
      </c>
      <c r="G19" s="198">
        <f t="shared" si="1"/>
        <v>34.41280954418411</v>
      </c>
    </row>
    <row r="20" spans="1:7" ht="15">
      <c r="A20" s="192" t="s">
        <v>137</v>
      </c>
      <c r="B20" s="213">
        <v>11953.6</v>
      </c>
      <c r="C20" s="206">
        <v>9043.7</v>
      </c>
      <c r="D20" s="314">
        <f t="shared" si="0"/>
        <v>75.65670592959444</v>
      </c>
      <c r="E20" s="206">
        <v>11452.1</v>
      </c>
      <c r="F20" s="206">
        <v>8567.599999999999</v>
      </c>
      <c r="G20" s="198">
        <f t="shared" si="1"/>
        <v>74.81247980719692</v>
      </c>
    </row>
    <row r="21" spans="1:7" ht="15">
      <c r="A21" s="192" t="s">
        <v>138</v>
      </c>
      <c r="B21" s="213">
        <v>6392.85</v>
      </c>
      <c r="C21" s="206">
        <v>5721.332</v>
      </c>
      <c r="D21" s="314">
        <f t="shared" si="0"/>
        <v>89.49579608468837</v>
      </c>
      <c r="E21" s="206">
        <v>6128.294</v>
      </c>
      <c r="F21" s="206">
        <v>5506.83</v>
      </c>
      <c r="G21" s="198">
        <f t="shared" si="1"/>
        <v>89.8591027127615</v>
      </c>
    </row>
    <row r="22" spans="1:7" ht="15">
      <c r="A22" s="192" t="s">
        <v>139</v>
      </c>
      <c r="B22" s="213">
        <v>43837.5</v>
      </c>
      <c r="C22" s="206">
        <v>12754</v>
      </c>
      <c r="D22" s="314">
        <f t="shared" si="0"/>
        <v>29.093812375249502</v>
      </c>
      <c r="E22" s="206">
        <v>43060.96</v>
      </c>
      <c r="F22" s="206">
        <v>12151</v>
      </c>
      <c r="G22" s="198">
        <f t="shared" si="1"/>
        <v>28.218135406177662</v>
      </c>
    </row>
    <row r="23" spans="1:7" ht="15">
      <c r="A23" s="192" t="s">
        <v>140</v>
      </c>
      <c r="B23" s="213">
        <v>2583.166</v>
      </c>
      <c r="C23" s="206">
        <v>511.363</v>
      </c>
      <c r="D23" s="314">
        <f t="shared" si="0"/>
        <v>19.795979042771545</v>
      </c>
      <c r="E23" s="206">
        <v>2789.118</v>
      </c>
      <c r="F23" s="206">
        <v>639.2860000000001</v>
      </c>
      <c r="G23" s="198">
        <f t="shared" si="1"/>
        <v>22.9207226083658</v>
      </c>
    </row>
    <row r="24" spans="1:7" ht="15">
      <c r="A24" s="192" t="s">
        <v>141</v>
      </c>
      <c r="B24" s="213">
        <v>113846.392</v>
      </c>
      <c r="C24" s="206">
        <v>252.95000000000073</v>
      </c>
      <c r="D24" s="314">
        <f t="shared" si="0"/>
        <v>0.2221853460230876</v>
      </c>
      <c r="E24" s="206">
        <v>108821.077</v>
      </c>
      <c r="F24" s="206">
        <v>-4266.398000000001</v>
      </c>
      <c r="G24" s="198">
        <f t="shared" si="1"/>
        <v>-3.920562190355827</v>
      </c>
    </row>
    <row r="25" spans="1:7" ht="15">
      <c r="A25" s="192" t="s">
        <v>142</v>
      </c>
      <c r="B25" s="213">
        <v>66861.486</v>
      </c>
      <c r="C25" s="206">
        <v>7543.154999999999</v>
      </c>
      <c r="D25" s="314">
        <f t="shared" si="0"/>
        <v>11.281763914131371</v>
      </c>
      <c r="E25" s="206">
        <v>65584.079</v>
      </c>
      <c r="F25" s="206">
        <v>8704.831999999999</v>
      </c>
      <c r="G25" s="198">
        <f t="shared" si="1"/>
        <v>13.272782255583705</v>
      </c>
    </row>
    <row r="26" spans="1:7" ht="15">
      <c r="A26" s="192" t="s">
        <v>143</v>
      </c>
      <c r="B26" s="213">
        <v>157314.145</v>
      </c>
      <c r="C26" s="206">
        <v>887.771999999999</v>
      </c>
      <c r="D26" s="314">
        <f t="shared" si="0"/>
        <v>0.5643306900342617</v>
      </c>
      <c r="E26" s="206">
        <v>150812.774</v>
      </c>
      <c r="F26" s="206">
        <v>-1677.3089999999993</v>
      </c>
      <c r="G26" s="198">
        <f t="shared" si="1"/>
        <v>-1.1121796619164364</v>
      </c>
    </row>
    <row r="27" spans="1:7" ht="15">
      <c r="A27" s="192" t="s">
        <v>144</v>
      </c>
      <c r="B27" s="213">
        <v>48189.914</v>
      </c>
      <c r="C27" s="206">
        <v>4752.985</v>
      </c>
      <c r="D27" s="314">
        <f t="shared" si="0"/>
        <v>9.86302859971902</v>
      </c>
      <c r="E27" s="206">
        <v>49411.632</v>
      </c>
      <c r="F27" s="206">
        <v>9254</v>
      </c>
      <c r="G27" s="198">
        <f t="shared" si="1"/>
        <v>18.728383632420805</v>
      </c>
    </row>
    <row r="28" spans="1:7" ht="15">
      <c r="A28" s="192" t="s">
        <v>145</v>
      </c>
      <c r="B28" s="213">
        <v>50203.117</v>
      </c>
      <c r="C28" s="206">
        <v>2198.5639999999994</v>
      </c>
      <c r="D28" s="314">
        <f t="shared" si="0"/>
        <v>4.379337641525325</v>
      </c>
      <c r="E28" s="206">
        <v>45982.047</v>
      </c>
      <c r="F28" s="206">
        <v>1223.874999999999</v>
      </c>
      <c r="G28" s="198">
        <f t="shared" si="1"/>
        <v>2.6616366165690692</v>
      </c>
    </row>
    <row r="29" spans="1:7" ht="15">
      <c r="A29" s="192" t="s">
        <v>146</v>
      </c>
      <c r="B29" s="213">
        <v>13550.049</v>
      </c>
      <c r="C29" s="206">
        <v>-270.41899999999987</v>
      </c>
      <c r="D29" s="314">
        <f t="shared" si="0"/>
        <v>-1.9957049601813237</v>
      </c>
      <c r="E29" s="206">
        <v>13147.265</v>
      </c>
      <c r="F29" s="206">
        <v>1445.916000000001</v>
      </c>
      <c r="G29" s="198">
        <f t="shared" si="1"/>
        <v>10.997846320128186</v>
      </c>
    </row>
    <row r="30" spans="1:7" ht="15">
      <c r="A30" s="192" t="s">
        <v>147</v>
      </c>
      <c r="B30" s="213">
        <v>26457</v>
      </c>
      <c r="C30" s="206">
        <v>774</v>
      </c>
      <c r="D30" s="314">
        <f t="shared" si="0"/>
        <v>2.9255017575688855</v>
      </c>
      <c r="E30" s="206">
        <v>22460</v>
      </c>
      <c r="F30" s="206">
        <v>1389</v>
      </c>
      <c r="G30" s="198">
        <f t="shared" si="1"/>
        <v>6.184327693677649</v>
      </c>
    </row>
    <row r="31" spans="1:7" ht="15">
      <c r="A31" s="193" t="s">
        <v>148</v>
      </c>
      <c r="B31" s="214">
        <v>83301</v>
      </c>
      <c r="C31" s="207">
        <v>17768</v>
      </c>
      <c r="D31" s="315">
        <f t="shared" si="0"/>
        <v>21.32987599188485</v>
      </c>
      <c r="E31" s="207">
        <v>78517</v>
      </c>
      <c r="F31" s="207">
        <v>12517</v>
      </c>
      <c r="G31" s="199">
        <f t="shared" si="1"/>
        <v>15.941770571978044</v>
      </c>
    </row>
    <row r="32" spans="1:28" s="106" customFormat="1" ht="15">
      <c r="A32" s="194" t="s">
        <v>149</v>
      </c>
      <c r="B32" s="215">
        <v>131028</v>
      </c>
      <c r="C32" s="208">
        <v>-25568</v>
      </c>
      <c r="D32" s="316">
        <f t="shared" si="0"/>
        <v>-19.513386451750772</v>
      </c>
      <c r="E32" s="207">
        <v>127028</v>
      </c>
      <c r="F32" s="208">
        <v>-33220</v>
      </c>
      <c r="G32" s="200">
        <f t="shared" si="1"/>
        <v>-26.151714582611707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7" ht="15">
      <c r="A33" s="195" t="s">
        <v>150</v>
      </c>
      <c r="B33" s="216">
        <v>18504.559</v>
      </c>
      <c r="C33" s="209">
        <v>0</v>
      </c>
      <c r="D33" s="317">
        <f t="shared" si="0"/>
        <v>0</v>
      </c>
      <c r="E33" s="205" t="s">
        <v>36</v>
      </c>
      <c r="F33" s="205" t="s">
        <v>36</v>
      </c>
      <c r="G33" s="197" t="s">
        <v>36</v>
      </c>
    </row>
    <row r="34" spans="1:7" ht="15">
      <c r="A34" s="193" t="s">
        <v>151</v>
      </c>
      <c r="B34" s="214">
        <v>418</v>
      </c>
      <c r="C34" s="207">
        <v>311</v>
      </c>
      <c r="D34" s="315">
        <f t="shared" si="0"/>
        <v>74.40191387559808</v>
      </c>
      <c r="E34" s="206" t="s">
        <v>36</v>
      </c>
      <c r="F34" s="209" t="s">
        <v>36</v>
      </c>
      <c r="G34" s="201" t="s">
        <v>36</v>
      </c>
    </row>
    <row r="35" spans="1:28" s="106" customFormat="1" ht="15">
      <c r="A35" s="194" t="s">
        <v>152</v>
      </c>
      <c r="B35" s="215">
        <v>128360.652</v>
      </c>
      <c r="C35" s="208">
        <v>-17583.819</v>
      </c>
      <c r="D35" s="316">
        <f t="shared" si="0"/>
        <v>-13.698761050232122</v>
      </c>
      <c r="E35" s="319">
        <v>124569.393</v>
      </c>
      <c r="F35" s="208">
        <v>-12522</v>
      </c>
      <c r="G35" s="200">
        <f t="shared" si="1"/>
        <v>-10.05222847959129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7" ht="15">
      <c r="A36" s="195" t="s">
        <v>157</v>
      </c>
      <c r="B36" s="216">
        <v>11147</v>
      </c>
      <c r="C36" s="209">
        <v>-4755</v>
      </c>
      <c r="D36" s="317">
        <f t="shared" si="0"/>
        <v>-42.657217188481205</v>
      </c>
      <c r="E36" s="209" t="s">
        <v>36</v>
      </c>
      <c r="F36" s="209" t="s">
        <v>36</v>
      </c>
      <c r="G36" s="201" t="s">
        <v>36</v>
      </c>
    </row>
    <row r="37" spans="1:7" ht="15">
      <c r="A37" s="192" t="s">
        <v>153</v>
      </c>
      <c r="B37" s="213">
        <v>2977.7</v>
      </c>
      <c r="C37" s="206">
        <v>-171</v>
      </c>
      <c r="D37" s="314">
        <f t="shared" si="0"/>
        <v>-5.742687308996877</v>
      </c>
      <c r="E37" s="206">
        <v>2859</v>
      </c>
      <c r="F37" s="206">
        <v>141.09999999999854</v>
      </c>
      <c r="G37" s="198">
        <f t="shared" si="1"/>
        <v>4.935292060160845</v>
      </c>
    </row>
    <row r="38" spans="1:7" ht="15">
      <c r="A38" s="192" t="s">
        <v>159</v>
      </c>
      <c r="B38" s="213">
        <v>4179</v>
      </c>
      <c r="C38" s="206">
        <v>3607</v>
      </c>
      <c r="D38" s="314">
        <f t="shared" si="0"/>
        <v>86.31251495573103</v>
      </c>
      <c r="E38" s="206">
        <v>3939</v>
      </c>
      <c r="F38" s="206">
        <v>3550</v>
      </c>
      <c r="G38" s="198">
        <f t="shared" si="1"/>
        <v>90.12439705509013</v>
      </c>
    </row>
    <row r="39" spans="1:7" ht="15">
      <c r="A39" s="192" t="s">
        <v>154</v>
      </c>
      <c r="B39" s="213">
        <v>6635.771</v>
      </c>
      <c r="C39" s="206">
        <v>2477.7270000000008</v>
      </c>
      <c r="D39" s="314">
        <f t="shared" si="0"/>
        <v>37.33894674786096</v>
      </c>
      <c r="E39" s="206">
        <v>5855.589</v>
      </c>
      <c r="F39" s="206">
        <v>1412.5249999999996</v>
      </c>
      <c r="G39" s="198">
        <f t="shared" si="1"/>
        <v>24.12268005831693</v>
      </c>
    </row>
    <row r="40" spans="1:7" ht="15">
      <c r="A40" s="192" t="s">
        <v>155</v>
      </c>
      <c r="B40" s="213">
        <v>7031.38</v>
      </c>
      <c r="C40" s="206">
        <v>-548</v>
      </c>
      <c r="D40" s="314">
        <f t="shared" si="0"/>
        <v>-7.793633682150587</v>
      </c>
      <c r="E40" s="206">
        <v>6907.714</v>
      </c>
      <c r="F40" s="206">
        <v>921.0059999999999</v>
      </c>
      <c r="G40" s="198">
        <f t="shared" si="1"/>
        <v>13.333007127973161</v>
      </c>
    </row>
    <row r="41" spans="1:7" ht="15">
      <c r="A41" s="192" t="s">
        <v>156</v>
      </c>
      <c r="B41" s="213">
        <v>30569.797</v>
      </c>
      <c r="C41" s="206">
        <v>650.9129999999996</v>
      </c>
      <c r="D41" s="314">
        <f t="shared" si="0"/>
        <v>2.129268310155935</v>
      </c>
      <c r="E41" s="207">
        <v>30709.161</v>
      </c>
      <c r="F41" s="207">
        <v>2623.464</v>
      </c>
      <c r="G41" s="199">
        <f t="shared" si="1"/>
        <v>8.542936096495767</v>
      </c>
    </row>
    <row r="42" spans="1:41" s="106" customFormat="1" ht="15">
      <c r="A42" s="193" t="s">
        <v>399</v>
      </c>
      <c r="B42" s="214">
        <v>286691.465</v>
      </c>
      <c r="C42" s="207">
        <v>-1851.9299999999998</v>
      </c>
      <c r="D42" s="315">
        <f t="shared" si="0"/>
        <v>-0.6459662131901972</v>
      </c>
      <c r="E42" s="207">
        <v>284841.449</v>
      </c>
      <c r="F42" s="207">
        <v>2703.959</v>
      </c>
      <c r="G42" s="199">
        <f t="shared" si="1"/>
        <v>0.9492856497861726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7" ht="15">
      <c r="A43" s="194" t="s">
        <v>160</v>
      </c>
      <c r="B43" s="215">
        <v>120968.149</v>
      </c>
      <c r="C43" s="208">
        <v>-2039.3000000000002</v>
      </c>
      <c r="D43" s="316">
        <f t="shared" si="0"/>
        <v>-1.6858156604512484</v>
      </c>
      <c r="E43" s="208" t="s">
        <v>36</v>
      </c>
      <c r="F43" s="208" t="s">
        <v>36</v>
      </c>
      <c r="G43" s="200" t="s">
        <v>36</v>
      </c>
    </row>
    <row r="44" spans="1:7" ht="15">
      <c r="A44" s="183" t="s">
        <v>400</v>
      </c>
      <c r="B44" s="217">
        <v>5938.266</v>
      </c>
      <c r="C44" s="210">
        <v>686.8239999999996</v>
      </c>
      <c r="D44" s="318">
        <f t="shared" si="0"/>
        <v>11.566069960490145</v>
      </c>
      <c r="E44" s="210">
        <v>548.541</v>
      </c>
      <c r="F44" s="210">
        <v>548.5410000000002</v>
      </c>
      <c r="G44" s="202">
        <f t="shared" si="1"/>
        <v>100.00000000000003</v>
      </c>
    </row>
    <row r="45" spans="1:7" ht="15">
      <c r="A45" s="194" t="s">
        <v>161</v>
      </c>
      <c r="B45" s="215">
        <v>13155.2</v>
      </c>
      <c r="C45" s="208">
        <v>1615.2</v>
      </c>
      <c r="D45" s="316">
        <f t="shared" si="0"/>
        <v>12.278034541474094</v>
      </c>
      <c r="E45" s="208">
        <v>13397.43</v>
      </c>
      <c r="F45" s="208">
        <v>562.1099999999997</v>
      </c>
      <c r="G45" s="200">
        <f t="shared" si="1"/>
        <v>4.195655435408132</v>
      </c>
    </row>
    <row r="46" spans="5:7" ht="11.5" customHeight="1">
      <c r="E46" s="161"/>
      <c r="G46" s="117"/>
    </row>
    <row r="47" spans="1:7" ht="11.5" customHeight="1">
      <c r="A47" s="80" t="s">
        <v>447</v>
      </c>
      <c r="E47" s="161"/>
      <c r="G47" s="117"/>
    </row>
    <row r="48" spans="1:7" ht="15" customHeight="1">
      <c r="A48" s="218" t="s">
        <v>448</v>
      </c>
      <c r="E48" s="161"/>
      <c r="G48" s="117"/>
    </row>
    <row r="49" spans="2:7" ht="16.5" customHeight="1">
      <c r="B49" s="81"/>
      <c r="C49" s="81"/>
      <c r="D49" s="118"/>
      <c r="E49" s="186"/>
      <c r="F49" s="81"/>
      <c r="G49" s="117"/>
    </row>
    <row r="50" spans="1:7" ht="16.5" customHeight="1">
      <c r="A50" s="81"/>
      <c r="B50" s="81"/>
      <c r="C50" s="81"/>
      <c r="D50" s="118"/>
      <c r="E50" s="186"/>
      <c r="F50" s="81"/>
      <c r="G50" s="117"/>
    </row>
    <row r="51" spans="1:7" ht="16.5" customHeight="1">
      <c r="A51" s="81"/>
      <c r="B51" s="81"/>
      <c r="C51" s="81"/>
      <c r="D51" s="118"/>
      <c r="E51" s="186"/>
      <c r="F51" s="81"/>
      <c r="G51" s="117"/>
    </row>
    <row r="52" spans="1:7" ht="16.5" customHeight="1">
      <c r="A52" s="81"/>
      <c r="B52" s="81"/>
      <c r="C52" s="81"/>
      <c r="D52" s="118"/>
      <c r="E52" s="186"/>
      <c r="F52" s="81"/>
      <c r="G52" s="117"/>
    </row>
    <row r="53" ht="15">
      <c r="E53" s="161"/>
    </row>
    <row r="54" ht="15">
      <c r="E54" s="161"/>
    </row>
    <row r="55" ht="15">
      <c r="E55" s="161"/>
    </row>
    <row r="56" ht="15">
      <c r="E56" s="161"/>
    </row>
    <row r="57" ht="15">
      <c r="E57" s="161"/>
    </row>
    <row r="58" spans="4:5" ht="15">
      <c r="D58" s="80"/>
      <c r="E58" s="80"/>
    </row>
    <row r="59" spans="4:5" ht="15">
      <c r="D59" s="80"/>
      <c r="E59" s="80"/>
    </row>
    <row r="60" spans="4:5" ht="15">
      <c r="D60" s="80"/>
      <c r="E60" s="80"/>
    </row>
    <row r="61" spans="4:5" ht="15">
      <c r="D61" s="80"/>
      <c r="E61" s="80"/>
    </row>
    <row r="62" spans="4:5" ht="15">
      <c r="D62" s="80"/>
      <c r="E62" s="80"/>
    </row>
    <row r="63" spans="4:5" ht="15">
      <c r="D63" s="80"/>
      <c r="E63" s="80"/>
    </row>
    <row r="64" spans="4:5" ht="15">
      <c r="D64" s="80"/>
      <c r="E64" s="80"/>
    </row>
    <row r="65" spans="4:5" ht="15">
      <c r="D65" s="80"/>
      <c r="E65" s="80"/>
    </row>
    <row r="66" spans="4:5" ht="15">
      <c r="D66" s="80"/>
      <c r="E66" s="80"/>
    </row>
    <row r="67" spans="4:5" ht="15">
      <c r="D67" s="80"/>
      <c r="E67" s="80"/>
    </row>
    <row r="68" spans="4:5" ht="15">
      <c r="D68" s="80"/>
      <c r="E68" s="80"/>
    </row>
    <row r="69" spans="4:5" ht="15">
      <c r="D69" s="80"/>
      <c r="E69" s="80"/>
    </row>
    <row r="70" spans="4:5" ht="15">
      <c r="D70" s="80"/>
      <c r="E70" s="80"/>
    </row>
    <row r="71" spans="4:5" ht="15">
      <c r="D71" s="80"/>
      <c r="E71" s="80"/>
    </row>
    <row r="72" spans="4:5" ht="15">
      <c r="D72" s="80"/>
      <c r="E72" s="80"/>
    </row>
    <row r="73" spans="4:5" ht="15">
      <c r="D73" s="80"/>
      <c r="E73" s="80"/>
    </row>
    <row r="74" spans="4:5" ht="15">
      <c r="D74" s="80"/>
      <c r="E74" s="80"/>
    </row>
    <row r="75" spans="4:5" ht="15">
      <c r="D75" s="80"/>
      <c r="E75" s="80"/>
    </row>
    <row r="76" spans="4:5" ht="15">
      <c r="D76" s="80"/>
      <c r="E76" s="80"/>
    </row>
    <row r="77" spans="4:5" ht="15">
      <c r="D77" s="80"/>
      <c r="E77" s="80"/>
    </row>
    <row r="78" spans="4:5" ht="15">
      <c r="D78" s="80"/>
      <c r="E78" s="80"/>
    </row>
    <row r="79" spans="4:5" ht="15">
      <c r="D79" s="80"/>
      <c r="E79" s="80"/>
    </row>
    <row r="80" spans="4:5" ht="15">
      <c r="D80" s="80"/>
      <c r="E80" s="80"/>
    </row>
    <row r="81" spans="4:5" ht="15">
      <c r="D81" s="80"/>
      <c r="E81" s="80"/>
    </row>
    <row r="82" spans="4:5" ht="15">
      <c r="D82" s="80"/>
      <c r="E82" s="80"/>
    </row>
    <row r="83" spans="4:5" ht="15">
      <c r="D83" s="80"/>
      <c r="E83" s="80"/>
    </row>
    <row r="84" spans="4:5" ht="15">
      <c r="D84" s="80"/>
      <c r="E84" s="80"/>
    </row>
    <row r="85" spans="4:5" ht="15">
      <c r="D85" s="80"/>
      <c r="E85" s="80"/>
    </row>
    <row r="86" spans="4:5" ht="15">
      <c r="D86" s="80"/>
      <c r="E86" s="80"/>
    </row>
    <row r="87" spans="4:5" ht="15">
      <c r="D87" s="80"/>
      <c r="E87" s="80"/>
    </row>
    <row r="88" spans="4:5" ht="15">
      <c r="D88" s="80"/>
      <c r="E88" s="80"/>
    </row>
    <row r="89" spans="4:5" ht="15">
      <c r="D89" s="80"/>
      <c r="E89" s="80"/>
    </row>
    <row r="90" spans="4:5" ht="15">
      <c r="D90" s="80"/>
      <c r="E90" s="80"/>
    </row>
    <row r="91" spans="4:5" ht="15">
      <c r="D91" s="80"/>
      <c r="E91" s="80"/>
    </row>
    <row r="92" spans="4:5" ht="15">
      <c r="D92" s="80"/>
      <c r="E92" s="80"/>
    </row>
    <row r="93" spans="4:5" ht="15">
      <c r="D93" s="80"/>
      <c r="E93" s="80"/>
    </row>
    <row r="94" spans="4:5" ht="15">
      <c r="D94" s="80"/>
      <c r="E94" s="80"/>
    </row>
    <row r="95" spans="4:5" ht="15">
      <c r="D95" s="80"/>
      <c r="E95" s="80"/>
    </row>
    <row r="96" spans="4:5" ht="15">
      <c r="D96" s="80"/>
      <c r="E96" s="80"/>
    </row>
    <row r="97" spans="4:5" ht="15">
      <c r="D97" s="80"/>
      <c r="E97" s="80"/>
    </row>
    <row r="98" spans="4:5" ht="15">
      <c r="D98" s="80"/>
      <c r="E98" s="80"/>
    </row>
    <row r="99" spans="4:5" ht="15">
      <c r="D99" s="80"/>
      <c r="E99" s="80"/>
    </row>
    <row r="100" spans="4:5" ht="15">
      <c r="D100" s="80"/>
      <c r="E100" s="80"/>
    </row>
    <row r="101" spans="4:5" ht="15">
      <c r="D101" s="80"/>
      <c r="E101" s="80"/>
    </row>
    <row r="102" spans="4:5" ht="15">
      <c r="D102" s="80"/>
      <c r="E102" s="80"/>
    </row>
    <row r="103" spans="4:5" ht="15">
      <c r="D103" s="80"/>
      <c r="E103" s="80"/>
    </row>
    <row r="104" spans="4:5" ht="15">
      <c r="D104" s="80"/>
      <c r="E104" s="80"/>
    </row>
    <row r="105" spans="4:5" ht="15">
      <c r="D105" s="80"/>
      <c r="E105" s="80"/>
    </row>
    <row r="106" spans="4:5" ht="15">
      <c r="D106" s="80"/>
      <c r="E106" s="80"/>
    </row>
    <row r="107" spans="4:5" ht="15">
      <c r="D107" s="80"/>
      <c r="E107" s="80"/>
    </row>
    <row r="108" spans="4:5" ht="15">
      <c r="D108" s="80"/>
      <c r="E108" s="80"/>
    </row>
    <row r="109" spans="4:5" ht="15">
      <c r="D109" s="80"/>
      <c r="E109" s="80"/>
    </row>
    <row r="110" spans="4:5" ht="15">
      <c r="D110" s="80"/>
      <c r="E110" s="80"/>
    </row>
    <row r="111" spans="4:5" ht="15">
      <c r="D111" s="80"/>
      <c r="E111" s="80"/>
    </row>
    <row r="112" spans="4:5" ht="15">
      <c r="D112" s="80"/>
      <c r="E112" s="80"/>
    </row>
    <row r="113" spans="4:5" ht="15">
      <c r="D113" s="80"/>
      <c r="E113" s="80"/>
    </row>
    <row r="114" spans="4:5" ht="15">
      <c r="D114" s="80"/>
      <c r="E114" s="80"/>
    </row>
    <row r="115" spans="4:5" ht="15">
      <c r="D115" s="80"/>
      <c r="E115" s="80"/>
    </row>
    <row r="116" spans="4:5" ht="15">
      <c r="D116" s="80"/>
      <c r="E116" s="80"/>
    </row>
    <row r="117" spans="4:5" ht="15">
      <c r="D117" s="80"/>
      <c r="E117" s="80"/>
    </row>
    <row r="118" spans="4:5" ht="15">
      <c r="D118" s="80"/>
      <c r="E118" s="80"/>
    </row>
    <row r="119" spans="4:5" ht="15">
      <c r="D119" s="80"/>
      <c r="E119" s="80"/>
    </row>
    <row r="120" spans="4:5" ht="15">
      <c r="D120" s="80"/>
      <c r="E120" s="80"/>
    </row>
    <row r="121" spans="4:5" ht="15">
      <c r="D121" s="80"/>
      <c r="E121" s="80"/>
    </row>
    <row r="122" spans="4:5" ht="15">
      <c r="D122" s="80"/>
      <c r="E122" s="80"/>
    </row>
    <row r="123" spans="4:5" ht="15">
      <c r="D123" s="80"/>
      <c r="E123" s="80"/>
    </row>
    <row r="124" spans="4:5" ht="15">
      <c r="D124" s="80"/>
      <c r="E124" s="80"/>
    </row>
    <row r="125" spans="4:5" ht="15">
      <c r="D125" s="80"/>
      <c r="E125" s="80"/>
    </row>
    <row r="126" spans="4:5" ht="15">
      <c r="D126" s="80"/>
      <c r="E126" s="80"/>
    </row>
    <row r="127" spans="4:5" ht="15">
      <c r="D127" s="80"/>
      <c r="E127" s="80"/>
    </row>
    <row r="128" spans="4:5" ht="15">
      <c r="D128" s="80"/>
      <c r="E128" s="80"/>
    </row>
    <row r="129" spans="4:5" ht="15">
      <c r="D129" s="80"/>
      <c r="E129" s="80"/>
    </row>
    <row r="130" spans="4:5" ht="15">
      <c r="D130" s="80"/>
      <c r="E130" s="80"/>
    </row>
    <row r="131" spans="4:5" ht="15">
      <c r="D131" s="80"/>
      <c r="E131" s="80"/>
    </row>
    <row r="132" spans="4:5" ht="15">
      <c r="D132" s="80"/>
      <c r="E132" s="80"/>
    </row>
    <row r="133" spans="4:5" ht="15">
      <c r="D133" s="80"/>
      <c r="E133" s="80"/>
    </row>
    <row r="134" spans="4:5" ht="15">
      <c r="D134" s="80"/>
      <c r="E134" s="80"/>
    </row>
    <row r="135" spans="4:5" ht="15">
      <c r="D135" s="80"/>
      <c r="E135" s="80"/>
    </row>
    <row r="136" spans="4:5" ht="15">
      <c r="D136" s="80"/>
      <c r="E136" s="80"/>
    </row>
    <row r="137" spans="4:5" ht="15">
      <c r="D137" s="80"/>
      <c r="E137" s="80"/>
    </row>
  </sheetData>
  <mergeCells count="2">
    <mergeCell ref="B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AA159"/>
  <sheetViews>
    <sheetView showGridLines="0" workbookViewId="0" topLeftCell="A3">
      <selection activeCell="X50" sqref="X50"/>
    </sheetView>
  </sheetViews>
  <sheetFormatPr defaultColWidth="9.140625" defaultRowHeight="15"/>
  <cols>
    <col min="1" max="1" width="9.140625" style="2" customWidth="1"/>
    <col min="2" max="2" width="34.8515625" style="2" customWidth="1"/>
    <col min="3" max="3" width="11.421875" style="2" customWidth="1"/>
    <col min="4" max="16384" width="9.140625" style="2" customWidth="1"/>
  </cols>
  <sheetData>
    <row r="1" ht="12"/>
    <row r="2" ht="12"/>
    <row r="3" ht="12"/>
    <row r="4" ht="12">
      <c r="B4" s="69" t="s">
        <v>446</v>
      </c>
    </row>
    <row r="5" ht="12">
      <c r="B5" s="38" t="s">
        <v>366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5" customHeight="1"/>
    <row r="39" ht="12"/>
    <row r="40" ht="12"/>
    <row r="41" ht="12"/>
    <row r="42" ht="12"/>
    <row r="43" ht="12"/>
    <row r="44" ht="12"/>
    <row r="45" ht="12"/>
    <row r="46" ht="12"/>
    <row r="48" spans="2:27" ht="15">
      <c r="B48" s="5"/>
      <c r="C48" s="6">
        <v>2000</v>
      </c>
      <c r="D48" s="6">
        <v>2001</v>
      </c>
      <c r="E48" s="6">
        <v>2002</v>
      </c>
      <c r="F48" s="6">
        <v>2003</v>
      </c>
      <c r="G48" s="6">
        <v>2004</v>
      </c>
      <c r="H48" s="6">
        <v>2005</v>
      </c>
      <c r="I48" s="6">
        <v>2006</v>
      </c>
      <c r="J48" s="6">
        <v>2007</v>
      </c>
      <c r="K48" s="6">
        <v>2008</v>
      </c>
      <c r="L48" s="6">
        <v>2009</v>
      </c>
      <c r="M48" s="6">
        <v>2010</v>
      </c>
      <c r="N48" s="6">
        <v>2011</v>
      </c>
      <c r="O48" s="6">
        <v>2012</v>
      </c>
      <c r="P48" s="6">
        <v>2013</v>
      </c>
      <c r="Q48" s="6">
        <v>2014</v>
      </c>
      <c r="R48" s="6">
        <v>2015</v>
      </c>
      <c r="S48" s="6">
        <v>2016</v>
      </c>
      <c r="T48" s="6">
        <v>2017</v>
      </c>
      <c r="U48" s="6">
        <v>2018</v>
      </c>
      <c r="V48" s="6">
        <v>2019</v>
      </c>
      <c r="W48" s="6">
        <v>2020</v>
      </c>
      <c r="X48" s="6">
        <v>2021</v>
      </c>
      <c r="Y48" s="6">
        <v>2022</v>
      </c>
      <c r="Z48" s="2" t="s">
        <v>442</v>
      </c>
      <c r="AA48" s="2" t="s">
        <v>443</v>
      </c>
    </row>
    <row r="49" spans="2:27" ht="15">
      <c r="B49" s="7" t="s">
        <v>324</v>
      </c>
      <c r="C49" s="42">
        <f>C86+C87+C88+C89+C93</f>
        <v>770281.183</v>
      </c>
      <c r="D49" s="42">
        <f aca="true" t="shared" si="0" ref="D49:Y49">D86+D87+D88+D89+D93</f>
        <v>878818.754</v>
      </c>
      <c r="E49" s="42">
        <f t="shared" si="0"/>
        <v>886419.194</v>
      </c>
      <c r="F49" s="42">
        <f t="shared" si="0"/>
        <v>973075.833</v>
      </c>
      <c r="G49" s="42">
        <f t="shared" si="0"/>
        <v>1119609.88</v>
      </c>
      <c r="H49" s="42">
        <f t="shared" si="0"/>
        <v>1133947.944</v>
      </c>
      <c r="I49" s="42">
        <f t="shared" si="0"/>
        <v>1097204.597</v>
      </c>
      <c r="J49" s="42">
        <f t="shared" si="0"/>
        <v>1051893.93</v>
      </c>
      <c r="K49" s="42">
        <f t="shared" si="0"/>
        <v>1043341.772</v>
      </c>
      <c r="L49" s="42">
        <f t="shared" si="0"/>
        <v>991953.777</v>
      </c>
      <c r="M49" s="42">
        <f t="shared" si="0"/>
        <v>1099731.284</v>
      </c>
      <c r="N49" s="42">
        <f t="shared" si="0"/>
        <v>1000845.0630000001</v>
      </c>
      <c r="O49" s="42">
        <f t="shared" si="0"/>
        <v>993798.781</v>
      </c>
      <c r="P49" s="42">
        <f t="shared" si="0"/>
        <v>957057.864</v>
      </c>
      <c r="Q49" s="42">
        <f t="shared" si="0"/>
        <v>847143.945</v>
      </c>
      <c r="R49" s="42">
        <f t="shared" si="0"/>
        <v>845573.2139999999</v>
      </c>
      <c r="S49" s="42">
        <f t="shared" si="0"/>
        <v>883572.498</v>
      </c>
      <c r="T49" s="42">
        <f t="shared" si="0"/>
        <v>884731.554</v>
      </c>
      <c r="U49" s="42">
        <f t="shared" si="0"/>
        <v>864727.7119999999</v>
      </c>
      <c r="V49" s="42">
        <f t="shared" si="0"/>
        <v>843086.0449999999</v>
      </c>
      <c r="W49" s="42">
        <f t="shared" si="0"/>
        <v>820324.313</v>
      </c>
      <c r="X49" s="42">
        <f t="shared" si="0"/>
        <v>882662.473</v>
      </c>
      <c r="Y49" s="42">
        <f t="shared" si="0"/>
        <v>778035.814</v>
      </c>
      <c r="Z49" s="169">
        <f>X49/C49</f>
        <v>1.1458964498682296</v>
      </c>
      <c r="AA49" s="169">
        <f>Y49/X49</f>
        <v>0.8814647023064274</v>
      </c>
    </row>
    <row r="50" spans="2:27" ht="15">
      <c r="B50" s="8" t="s">
        <v>325</v>
      </c>
      <c r="C50" s="42">
        <f>C106+C107+C108+C109+C110+C112+C139+C143+C150</f>
        <v>187920.049</v>
      </c>
      <c r="D50" s="42">
        <f aca="true" t="shared" si="1" ref="D50:W50">D106+D107+D108+D109+D110+D112+D139+D143+D150</f>
        <v>203162.049</v>
      </c>
      <c r="E50" s="42">
        <f t="shared" si="1"/>
        <v>214221.705</v>
      </c>
      <c r="F50" s="42">
        <f t="shared" si="1"/>
        <v>239502.804</v>
      </c>
      <c r="G50" s="42">
        <f t="shared" si="1"/>
        <v>257451.46</v>
      </c>
      <c r="H50" s="42">
        <f t="shared" si="1"/>
        <v>280365.6400000001</v>
      </c>
      <c r="I50" s="42">
        <f t="shared" si="1"/>
        <v>295114.26800000004</v>
      </c>
      <c r="J50" s="42">
        <f t="shared" si="1"/>
        <v>306648.123</v>
      </c>
      <c r="K50" s="42">
        <f t="shared" si="1"/>
        <v>336099.404</v>
      </c>
      <c r="L50" s="42">
        <f t="shared" si="1"/>
        <v>354945.242</v>
      </c>
      <c r="M50" s="42">
        <f t="shared" si="1"/>
        <v>423610.82700000005</v>
      </c>
      <c r="N50" s="42">
        <f t="shared" si="1"/>
        <v>439708.57999999996</v>
      </c>
      <c r="O50" s="42">
        <f t="shared" si="1"/>
        <v>502877.86600000004</v>
      </c>
      <c r="P50" s="42">
        <f t="shared" si="1"/>
        <v>532903.323</v>
      </c>
      <c r="Q50" s="42">
        <f t="shared" si="1"/>
        <v>546648.846</v>
      </c>
      <c r="R50" s="42">
        <f t="shared" si="1"/>
        <v>575472.3439999999</v>
      </c>
      <c r="S50" s="42">
        <f t="shared" si="1"/>
        <v>614526.624</v>
      </c>
      <c r="T50" s="42">
        <f t="shared" si="1"/>
        <v>639964.306</v>
      </c>
      <c r="U50" s="42">
        <f t="shared" si="1"/>
        <v>648249.804</v>
      </c>
      <c r="V50" s="42">
        <f t="shared" si="1"/>
        <v>679971.2600000001</v>
      </c>
      <c r="W50" s="42">
        <f t="shared" si="1"/>
        <v>683241.6699999999</v>
      </c>
      <c r="X50" s="42">
        <f>X106+X107+X108+X109+X110+X112+X139+X143+X150</f>
        <v>768033.3150000002</v>
      </c>
      <c r="Y50" s="42">
        <f>Y106+Y107+Y108+Y109+Y110+Y112+Y139+Y143+Y150</f>
        <v>718166.688</v>
      </c>
      <c r="Z50" s="169">
        <f>X50/C50</f>
        <v>4.087021683354288</v>
      </c>
      <c r="AA50" s="169">
        <f>Y50/X50</f>
        <v>0.9350723125858151</v>
      </c>
    </row>
    <row r="51" spans="2:27" s="173" customFormat="1" ht="15">
      <c r="B51" s="174" t="s">
        <v>12</v>
      </c>
      <c r="C51" s="171">
        <f>C76+C77+C78+C79+C80+C81+C82+C83+C84+C85</f>
        <v>758274</v>
      </c>
      <c r="D51" s="171">
        <f aca="true" t="shared" si="2" ref="D51:Y51">D76+D77+D78+D79+D80+D81+D82+D83+D84+D85</f>
        <v>752546</v>
      </c>
      <c r="E51" s="171">
        <f t="shared" si="2"/>
        <v>697681</v>
      </c>
      <c r="F51" s="171">
        <f t="shared" si="2"/>
        <v>789512</v>
      </c>
      <c r="G51" s="171">
        <f t="shared" si="2"/>
        <v>766615</v>
      </c>
      <c r="H51" s="171">
        <f t="shared" si="2"/>
        <v>740812.838</v>
      </c>
      <c r="I51" s="171">
        <f t="shared" si="2"/>
        <v>738156.2860000001</v>
      </c>
      <c r="J51" s="171">
        <f t="shared" si="2"/>
        <v>707784.4550000001</v>
      </c>
      <c r="K51" s="171">
        <f t="shared" si="2"/>
        <v>701235.5</v>
      </c>
      <c r="L51" s="171">
        <f t="shared" si="2"/>
        <v>676415.702</v>
      </c>
      <c r="M51" s="171">
        <f t="shared" si="2"/>
        <v>726701.268</v>
      </c>
      <c r="N51" s="171">
        <f t="shared" si="2"/>
        <v>653518.4890000001</v>
      </c>
      <c r="O51" s="171">
        <f t="shared" si="2"/>
        <v>654366.056</v>
      </c>
      <c r="P51" s="171">
        <f t="shared" si="2"/>
        <v>662668.0360000001</v>
      </c>
      <c r="Q51" s="171">
        <f t="shared" si="2"/>
        <v>588138.6780000001</v>
      </c>
      <c r="R51" s="171">
        <f t="shared" si="2"/>
        <v>583441.604</v>
      </c>
      <c r="S51" s="171">
        <f t="shared" si="2"/>
        <v>586014.975</v>
      </c>
      <c r="T51" s="171">
        <f t="shared" si="2"/>
        <v>560646.2430000001</v>
      </c>
      <c r="U51" s="171">
        <f t="shared" si="2"/>
        <v>532183.022</v>
      </c>
      <c r="V51" s="171">
        <f t="shared" si="2"/>
        <v>487331.639</v>
      </c>
      <c r="W51" s="171">
        <f t="shared" si="2"/>
        <v>421872.31399999995</v>
      </c>
      <c r="X51" s="171">
        <f t="shared" si="2"/>
        <v>451058.612</v>
      </c>
      <c r="Y51" s="171">
        <f t="shared" si="2"/>
        <v>425871.61000000004</v>
      </c>
      <c r="Z51" s="172">
        <f>X51/C51</f>
        <v>0.5948491073147701</v>
      </c>
      <c r="AA51" s="172">
        <f>Y51/X51</f>
        <v>0.944160245852927</v>
      </c>
    </row>
    <row r="52" spans="2:27" s="173" customFormat="1" ht="15">
      <c r="B52" s="170" t="s">
        <v>323</v>
      </c>
      <c r="C52" s="171">
        <f>C94+C95+C96+C97+C98+C99+C100+C101+C102+C103+C104+C105</f>
        <v>227777.45</v>
      </c>
      <c r="D52" s="171">
        <f aca="true" t="shared" si="3" ref="D52:W52">D94+D95+D96+D97+D98+D99+D100+D101+D102+D103+D104+D105</f>
        <v>243980.05</v>
      </c>
      <c r="E52" s="171">
        <f t="shared" si="3"/>
        <v>220304.51799999998</v>
      </c>
      <c r="F52" s="171">
        <f t="shared" si="3"/>
        <v>204482.189</v>
      </c>
      <c r="G52" s="171">
        <f t="shared" si="3"/>
        <v>238097.979</v>
      </c>
      <c r="H52" s="171">
        <f t="shared" si="3"/>
        <v>225294.50300000003</v>
      </c>
      <c r="I52" s="171">
        <f t="shared" si="3"/>
        <v>215496.552</v>
      </c>
      <c r="J52" s="171">
        <f t="shared" si="3"/>
        <v>180453.587</v>
      </c>
      <c r="K52" s="171">
        <f t="shared" si="3"/>
        <v>162626.682</v>
      </c>
      <c r="L52" s="171">
        <f t="shared" si="3"/>
        <v>178861.19199999998</v>
      </c>
      <c r="M52" s="171">
        <f t="shared" si="3"/>
        <v>184943.50199999998</v>
      </c>
      <c r="N52" s="171">
        <f t="shared" si="3"/>
        <v>149663.889</v>
      </c>
      <c r="O52" s="171">
        <f t="shared" si="3"/>
        <v>136577.424</v>
      </c>
      <c r="P52" s="171">
        <f t="shared" si="3"/>
        <v>121767.362</v>
      </c>
      <c r="Q52" s="171">
        <f t="shared" si="3"/>
        <v>105634.007</v>
      </c>
      <c r="R52" s="171">
        <f t="shared" si="3"/>
        <v>99092.08799999999</v>
      </c>
      <c r="S52" s="171">
        <f t="shared" si="3"/>
        <v>105387.101</v>
      </c>
      <c r="T52" s="171">
        <f t="shared" si="3"/>
        <v>96928.752</v>
      </c>
      <c r="U52" s="171">
        <f t="shared" si="3"/>
        <v>83334.36300000001</v>
      </c>
      <c r="V52" s="171">
        <f t="shared" si="3"/>
        <v>76135.465</v>
      </c>
      <c r="W52" s="171">
        <f t="shared" si="3"/>
        <v>74482.757</v>
      </c>
      <c r="X52" s="171">
        <f>X94+X95+X96+X97+X98+X99+X100+X101+X102+X103+X104+X105</f>
        <v>74712.127</v>
      </c>
      <c r="Y52" s="171">
        <f>Y94+Y95+Y96+Y97+Y98+Y99+Y100+Y101+Y102+Y103+Y104+Y105</f>
        <v>101020.849</v>
      </c>
      <c r="Z52" s="172">
        <f>X52/C52</f>
        <v>0.32800493200709724</v>
      </c>
      <c r="AA52" s="172">
        <f>Y52/X52</f>
        <v>1.3521345604308657</v>
      </c>
    </row>
    <row r="53" spans="2:27" ht="15">
      <c r="B53" s="30" t="s">
        <v>367</v>
      </c>
      <c r="C53" s="42">
        <f aca="true" t="shared" si="4" ref="C53:Y53">C111+C113</f>
        <v>51373</v>
      </c>
      <c r="D53" s="42">
        <f t="shared" si="4"/>
        <v>50983</v>
      </c>
      <c r="E53" s="42">
        <f t="shared" si="4"/>
        <v>52158</v>
      </c>
      <c r="F53" s="42">
        <f t="shared" si="4"/>
        <v>58148</v>
      </c>
      <c r="G53" s="42">
        <f t="shared" si="4"/>
        <v>61315</v>
      </c>
      <c r="H53" s="42">
        <f t="shared" si="4"/>
        <v>67427.586</v>
      </c>
      <c r="I53" s="42">
        <f t="shared" si="4"/>
        <v>70459.705</v>
      </c>
      <c r="J53" s="42">
        <f t="shared" si="4"/>
        <v>68320.205</v>
      </c>
      <c r="K53" s="42">
        <f t="shared" si="4"/>
        <v>75570.54</v>
      </c>
      <c r="L53" s="42">
        <f t="shared" si="4"/>
        <v>83914.18</v>
      </c>
      <c r="M53" s="42">
        <f t="shared" si="4"/>
        <v>87280.92700000001</v>
      </c>
      <c r="N53" s="42">
        <f t="shared" si="4"/>
        <v>90547.884</v>
      </c>
      <c r="O53" s="42">
        <f t="shared" si="4"/>
        <v>95426.152</v>
      </c>
      <c r="P53" s="42">
        <f t="shared" si="4"/>
        <v>100840.054</v>
      </c>
      <c r="Q53" s="42">
        <f t="shared" si="4"/>
        <v>104751.606</v>
      </c>
      <c r="R53" s="42">
        <f t="shared" si="4"/>
        <v>114597.81400000001</v>
      </c>
      <c r="S53" s="42">
        <f t="shared" si="4"/>
        <v>121895.11</v>
      </c>
      <c r="T53" s="42">
        <f t="shared" si="4"/>
        <v>126799.03</v>
      </c>
      <c r="U53" s="42">
        <f t="shared" si="4"/>
        <v>123988.73800000001</v>
      </c>
      <c r="V53" s="42">
        <f t="shared" si="4"/>
        <v>130631.927</v>
      </c>
      <c r="W53" s="42">
        <f t="shared" si="4"/>
        <v>131146.494</v>
      </c>
      <c r="X53" s="42">
        <f t="shared" si="4"/>
        <v>138790.797</v>
      </c>
      <c r="Y53" s="42">
        <f t="shared" si="4"/>
        <v>138366.498</v>
      </c>
      <c r="Z53" s="169"/>
      <c r="AA53" s="169"/>
    </row>
    <row r="54" spans="2:27" ht="15">
      <c r="B54" s="75" t="s">
        <v>28</v>
      </c>
      <c r="C54" s="42">
        <f>C90+C91</f>
        <v>32099</v>
      </c>
      <c r="D54" s="42">
        <f aca="true" t="shared" si="5" ref="D54:Y54">D90+D91</f>
        <v>37323</v>
      </c>
      <c r="E54" s="42">
        <f t="shared" si="5"/>
        <v>45027</v>
      </c>
      <c r="F54" s="42">
        <f t="shared" si="5"/>
        <v>46932</v>
      </c>
      <c r="G54" s="42">
        <f t="shared" si="5"/>
        <v>44232</v>
      </c>
      <c r="H54" s="42">
        <f t="shared" si="5"/>
        <v>38097</v>
      </c>
      <c r="I54" s="42">
        <f t="shared" si="5"/>
        <v>40848</v>
      </c>
      <c r="J54" s="42">
        <f t="shared" si="5"/>
        <v>46044</v>
      </c>
      <c r="K54" s="42">
        <f t="shared" si="5"/>
        <v>43685</v>
      </c>
      <c r="L54" s="42">
        <f t="shared" si="5"/>
        <v>43409</v>
      </c>
      <c r="M54" s="42">
        <f t="shared" si="5"/>
        <v>48321</v>
      </c>
      <c r="N54" s="42">
        <f t="shared" si="5"/>
        <v>41349</v>
      </c>
      <c r="O54" s="42">
        <f t="shared" si="5"/>
        <v>37367</v>
      </c>
      <c r="P54" s="42">
        <f t="shared" si="5"/>
        <v>31950</v>
      </c>
      <c r="Q54" s="42">
        <f t="shared" si="5"/>
        <v>31847</v>
      </c>
      <c r="R54" s="42">
        <f t="shared" si="5"/>
        <v>32326</v>
      </c>
      <c r="S54" s="42">
        <f t="shared" si="5"/>
        <v>31977</v>
      </c>
      <c r="T54" s="42">
        <f t="shared" si="5"/>
        <v>30225</v>
      </c>
      <c r="U54" s="42">
        <f t="shared" si="5"/>
        <v>33190.178</v>
      </c>
      <c r="V54" s="42">
        <f t="shared" si="5"/>
        <v>30455.108</v>
      </c>
      <c r="W54" s="42">
        <f t="shared" si="5"/>
        <v>23572.959</v>
      </c>
      <c r="X54" s="42">
        <f t="shared" si="5"/>
        <v>19234.236</v>
      </c>
      <c r="Y54" s="42">
        <f t="shared" si="5"/>
        <v>18678.422</v>
      </c>
      <c r="Z54" s="169"/>
      <c r="AA54" s="169"/>
    </row>
    <row r="55" spans="2:27" ht="15">
      <c r="B55" s="76" t="s">
        <v>347</v>
      </c>
      <c r="C55" s="42">
        <f>C151+C153+C154+C152+C92</f>
        <v>35349</v>
      </c>
      <c r="D55" s="42">
        <f aca="true" t="shared" si="6" ref="D55:Y55">D151+D153+D154+D152+D92</f>
        <v>38475</v>
      </c>
      <c r="E55" s="42">
        <f t="shared" si="6"/>
        <v>39242</v>
      </c>
      <c r="F55" s="42">
        <f t="shared" si="6"/>
        <v>45308</v>
      </c>
      <c r="G55" s="42">
        <f t="shared" si="6"/>
        <v>50404.2</v>
      </c>
      <c r="H55" s="42">
        <f t="shared" si="6"/>
        <v>47757.903</v>
      </c>
      <c r="I55" s="42">
        <f t="shared" si="6"/>
        <v>48373.261</v>
      </c>
      <c r="J55" s="42">
        <f t="shared" si="6"/>
        <v>52764.699</v>
      </c>
      <c r="K55" s="42">
        <f t="shared" si="6"/>
        <v>54536.93</v>
      </c>
      <c r="L55" s="42">
        <f t="shared" si="6"/>
        <v>53003.704</v>
      </c>
      <c r="M55" s="42">
        <f t="shared" si="6"/>
        <v>61744.962</v>
      </c>
      <c r="N55" s="42">
        <f t="shared" si="6"/>
        <v>64004.462999999996</v>
      </c>
      <c r="O55" s="42">
        <f t="shared" si="6"/>
        <v>67637.019</v>
      </c>
      <c r="P55" s="42">
        <f t="shared" si="6"/>
        <v>73279.788</v>
      </c>
      <c r="Q55" s="42">
        <f t="shared" si="6"/>
        <v>72846.10500000001</v>
      </c>
      <c r="R55" s="42">
        <f t="shared" si="6"/>
        <v>84678.406</v>
      </c>
      <c r="S55" s="42">
        <f t="shared" si="6"/>
        <v>88082.991</v>
      </c>
      <c r="T55" s="42">
        <f t="shared" si="6"/>
        <v>99346.541</v>
      </c>
      <c r="U55" s="42">
        <f t="shared" si="6"/>
        <v>93990.245</v>
      </c>
      <c r="V55" s="42">
        <f t="shared" si="6"/>
        <v>97797.01100000001</v>
      </c>
      <c r="W55" s="42">
        <f t="shared" si="6"/>
        <v>101059.968</v>
      </c>
      <c r="X55" s="42">
        <f t="shared" si="6"/>
        <v>108053.625</v>
      </c>
      <c r="Y55" s="42">
        <f t="shared" si="6"/>
        <v>117162.61299999998</v>
      </c>
      <c r="Z55" s="169"/>
      <c r="AA55" s="169"/>
    </row>
    <row r="58" ht="12">
      <c r="B58" s="12" t="s">
        <v>368</v>
      </c>
    </row>
    <row r="63" spans="2:24" ht="14.5">
      <c r="B63" s="34" t="s">
        <v>363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4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4.5">
      <c r="B65" s="34" t="s">
        <v>0</v>
      </c>
      <c r="C65" s="81" t="s">
        <v>437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4.5">
      <c r="B66" s="34" t="s">
        <v>2</v>
      </c>
      <c r="C66" s="70">
        <v>45112.76667824074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4.5">
      <c r="B67" s="34" t="s">
        <v>3</v>
      </c>
      <c r="C67" s="34" t="s">
        <v>4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4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4.5">
      <c r="B69" s="34" t="s">
        <v>351</v>
      </c>
      <c r="C69" s="34" t="s">
        <v>11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4.5">
      <c r="B70" s="34" t="s">
        <v>352</v>
      </c>
      <c r="C70" s="34" t="s">
        <v>11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4.5">
      <c r="B71" s="34" t="s">
        <v>8</v>
      </c>
      <c r="C71" s="34" t="s">
        <v>166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2:24" ht="14.5">
      <c r="B72" s="34" t="s">
        <v>5</v>
      </c>
      <c r="C72" s="34" t="s">
        <v>327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4.5">
      <c r="B73" s="34" t="s">
        <v>6</v>
      </c>
      <c r="C73" s="34" t="s">
        <v>369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4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25" ht="12.5">
      <c r="B75" s="71" t="s">
        <v>10</v>
      </c>
      <c r="C75" s="71" t="s">
        <v>82</v>
      </c>
      <c r="D75" s="71" t="s">
        <v>83</v>
      </c>
      <c r="E75" s="71" t="s">
        <v>84</v>
      </c>
      <c r="F75" s="71" t="s">
        <v>85</v>
      </c>
      <c r="G75" s="71" t="s">
        <v>86</v>
      </c>
      <c r="H75" s="71" t="s">
        <v>87</v>
      </c>
      <c r="I75" s="71" t="s">
        <v>88</v>
      </c>
      <c r="J75" s="71" t="s">
        <v>89</v>
      </c>
      <c r="K75" s="71" t="s">
        <v>90</v>
      </c>
      <c r="L75" s="71" t="s">
        <v>91</v>
      </c>
      <c r="M75" s="71" t="s">
        <v>92</v>
      </c>
      <c r="N75" s="71" t="s">
        <v>93</v>
      </c>
      <c r="O75" s="71" t="s">
        <v>94</v>
      </c>
      <c r="P75" s="71" t="s">
        <v>95</v>
      </c>
      <c r="Q75" s="71" t="s">
        <v>96</v>
      </c>
      <c r="R75" s="71" t="s">
        <v>97</v>
      </c>
      <c r="S75" s="71" t="s">
        <v>106</v>
      </c>
      <c r="T75" s="71" t="s">
        <v>332</v>
      </c>
      <c r="U75" s="71" t="s">
        <v>333</v>
      </c>
      <c r="V75" s="71" t="s">
        <v>334</v>
      </c>
      <c r="W75" s="71" t="s">
        <v>341</v>
      </c>
      <c r="X75" s="71" t="s">
        <v>353</v>
      </c>
      <c r="Y75" s="168">
        <v>2022</v>
      </c>
    </row>
    <row r="76" spans="2:25" ht="12.5">
      <c r="B76" s="71" t="s">
        <v>13</v>
      </c>
      <c r="C76" s="88">
        <v>76</v>
      </c>
      <c r="D76" s="88">
        <v>0</v>
      </c>
      <c r="E76" s="88">
        <v>0</v>
      </c>
      <c r="F76" s="88">
        <v>4149</v>
      </c>
      <c r="G76" s="88">
        <v>5320</v>
      </c>
      <c r="H76" s="88">
        <v>4923</v>
      </c>
      <c r="I76" s="88">
        <v>5610</v>
      </c>
      <c r="J76" s="88">
        <v>3637</v>
      </c>
      <c r="K76" s="88">
        <v>5471</v>
      </c>
      <c r="L76" s="88">
        <v>17461</v>
      </c>
      <c r="M76" s="88">
        <v>16940</v>
      </c>
      <c r="N76" s="88">
        <v>20767</v>
      </c>
      <c r="O76" s="88">
        <v>18030</v>
      </c>
      <c r="P76" s="88">
        <v>17124</v>
      </c>
      <c r="Q76" s="88">
        <v>24717</v>
      </c>
      <c r="R76" s="88">
        <v>8527</v>
      </c>
      <c r="S76" s="88">
        <v>3108</v>
      </c>
      <c r="T76" s="89">
        <v>3384.558</v>
      </c>
      <c r="U76" s="88">
        <v>5096</v>
      </c>
      <c r="V76" s="88">
        <v>1915</v>
      </c>
      <c r="W76" s="88">
        <v>1915</v>
      </c>
      <c r="X76" s="89">
        <v>1635.618</v>
      </c>
      <c r="Y76" s="89">
        <v>1205.447</v>
      </c>
    </row>
    <row r="77" spans="2:25" ht="12.5">
      <c r="B77" s="71" t="s">
        <v>14</v>
      </c>
      <c r="C77" s="91">
        <v>1352</v>
      </c>
      <c r="D77" s="91">
        <v>1350</v>
      </c>
      <c r="E77" s="91">
        <v>986</v>
      </c>
      <c r="F77" s="91">
        <v>38355</v>
      </c>
      <c r="G77" s="91">
        <v>42295</v>
      </c>
      <c r="H77" s="91">
        <v>36653</v>
      </c>
      <c r="I77" s="91">
        <v>31573</v>
      </c>
      <c r="J77" s="91">
        <v>33383</v>
      </c>
      <c r="K77" s="91">
        <v>30483</v>
      </c>
      <c r="L77" s="91">
        <v>24136</v>
      </c>
      <c r="M77" s="91">
        <v>19318</v>
      </c>
      <c r="N77" s="91">
        <v>20161</v>
      </c>
      <c r="O77" s="91">
        <v>26285</v>
      </c>
      <c r="P77" s="91">
        <v>6743</v>
      </c>
      <c r="Q77" s="91">
        <v>10230</v>
      </c>
      <c r="R77" s="91">
        <v>2021</v>
      </c>
      <c r="S77" s="91">
        <v>9075</v>
      </c>
      <c r="T77" s="90">
        <v>13150.182</v>
      </c>
      <c r="U77" s="90">
        <v>12431.302</v>
      </c>
      <c r="V77" s="90">
        <v>1003.177</v>
      </c>
      <c r="W77" s="90">
        <v>1110.725</v>
      </c>
      <c r="X77" s="90">
        <v>1272.245</v>
      </c>
      <c r="Y77" s="90">
        <v>1559.079</v>
      </c>
    </row>
    <row r="78" spans="2:25" ht="12.5">
      <c r="B78" s="71" t="s">
        <v>15</v>
      </c>
      <c r="C78" s="88">
        <v>525437</v>
      </c>
      <c r="D78" s="88">
        <v>566724</v>
      </c>
      <c r="E78" s="88">
        <v>532304</v>
      </c>
      <c r="F78" s="88">
        <v>567216</v>
      </c>
      <c r="G78" s="88">
        <v>555259</v>
      </c>
      <c r="H78" s="89">
        <v>535202.296</v>
      </c>
      <c r="I78" s="88">
        <v>542935.16</v>
      </c>
      <c r="J78" s="89">
        <v>510736.455</v>
      </c>
      <c r="K78" s="88">
        <v>503114.5</v>
      </c>
      <c r="L78" s="89">
        <v>485340.702</v>
      </c>
      <c r="M78" s="89">
        <v>525097.268</v>
      </c>
      <c r="N78" s="89">
        <v>457034.489</v>
      </c>
      <c r="O78" s="89">
        <v>454089.056</v>
      </c>
      <c r="P78" s="89">
        <v>480133.036</v>
      </c>
      <c r="Q78" s="89">
        <v>412948.678</v>
      </c>
      <c r="R78" s="89">
        <v>430440.604</v>
      </c>
      <c r="S78" s="89">
        <v>436522.975</v>
      </c>
      <c r="T78" s="89">
        <v>414408.525</v>
      </c>
      <c r="U78" s="89">
        <v>398204.029</v>
      </c>
      <c r="V78" s="88">
        <v>378383.96</v>
      </c>
      <c r="W78" s="89">
        <v>320836.076</v>
      </c>
      <c r="X78" s="88">
        <v>344731.95</v>
      </c>
      <c r="Y78" s="89">
        <v>328451.299</v>
      </c>
    </row>
    <row r="79" spans="2:25" ht="12.5">
      <c r="B79" s="71" t="s">
        <v>16</v>
      </c>
      <c r="C79" s="91">
        <v>4573</v>
      </c>
      <c r="D79" s="91">
        <v>4779</v>
      </c>
      <c r="E79" s="91">
        <v>4292</v>
      </c>
      <c r="F79" s="91">
        <v>4613</v>
      </c>
      <c r="G79" s="91">
        <v>8570</v>
      </c>
      <c r="H79" s="91">
        <v>11116</v>
      </c>
      <c r="I79" s="91">
        <v>10256</v>
      </c>
      <c r="J79" s="91">
        <v>10378</v>
      </c>
      <c r="K79" s="91">
        <v>11312</v>
      </c>
      <c r="L79" s="91">
        <v>8943</v>
      </c>
      <c r="M79" s="91">
        <v>7116</v>
      </c>
      <c r="N79" s="91">
        <v>9088</v>
      </c>
      <c r="O79" s="91">
        <v>10909</v>
      </c>
      <c r="P79" s="91">
        <v>8472</v>
      </c>
      <c r="Q79" s="91">
        <v>6497</v>
      </c>
      <c r="R79" s="91">
        <v>5290</v>
      </c>
      <c r="S79" s="91">
        <v>5257</v>
      </c>
      <c r="T79" s="90">
        <v>5001.731</v>
      </c>
      <c r="U79" s="90">
        <v>5245.906</v>
      </c>
      <c r="V79" s="91">
        <v>4442.68</v>
      </c>
      <c r="W79" s="91">
        <v>4096.01</v>
      </c>
      <c r="X79" s="90">
        <v>4211.521</v>
      </c>
      <c r="Y79" s="90">
        <v>3194.583</v>
      </c>
    </row>
    <row r="80" spans="2:25" ht="12.5">
      <c r="B80" s="71" t="s">
        <v>17</v>
      </c>
      <c r="C80" s="88">
        <v>215505</v>
      </c>
      <c r="D80" s="88">
        <v>167453</v>
      </c>
      <c r="E80" s="88">
        <v>146170</v>
      </c>
      <c r="F80" s="88">
        <v>162078</v>
      </c>
      <c r="G80" s="88">
        <v>144819</v>
      </c>
      <c r="H80" s="89">
        <v>142288.542</v>
      </c>
      <c r="I80" s="89">
        <v>138597.126</v>
      </c>
      <c r="J80" s="88">
        <v>138333</v>
      </c>
      <c r="K80" s="88">
        <v>137849</v>
      </c>
      <c r="L80" s="88">
        <v>129503</v>
      </c>
      <c r="M80" s="88">
        <v>147850</v>
      </c>
      <c r="N80" s="88">
        <v>137816</v>
      </c>
      <c r="O80" s="88">
        <v>135355</v>
      </c>
      <c r="P80" s="88">
        <v>139281</v>
      </c>
      <c r="Q80" s="88">
        <v>123042</v>
      </c>
      <c r="R80" s="88">
        <v>126543</v>
      </c>
      <c r="S80" s="88">
        <v>120492</v>
      </c>
      <c r="T80" s="89">
        <v>114980.617</v>
      </c>
      <c r="U80" s="89">
        <v>100922.361</v>
      </c>
      <c r="V80" s="89">
        <v>93677.101</v>
      </c>
      <c r="W80" s="89">
        <v>86932.264</v>
      </c>
      <c r="X80" s="89">
        <v>91573.201</v>
      </c>
      <c r="Y80" s="89">
        <v>84522.225</v>
      </c>
    </row>
    <row r="81" spans="2:25" ht="12.5">
      <c r="B81" s="71" t="s">
        <v>18</v>
      </c>
      <c r="C81" s="91">
        <v>1566</v>
      </c>
      <c r="D81" s="91">
        <v>1357</v>
      </c>
      <c r="E81" s="91">
        <v>942</v>
      </c>
      <c r="F81" s="91">
        <v>834</v>
      </c>
      <c r="G81" s="91">
        <v>510</v>
      </c>
      <c r="H81" s="91">
        <v>355</v>
      </c>
      <c r="I81" s="91">
        <v>209</v>
      </c>
      <c r="J81" s="91">
        <v>438</v>
      </c>
      <c r="K81" s="91">
        <v>369</v>
      </c>
      <c r="L81" s="91">
        <v>312</v>
      </c>
      <c r="M81" s="91">
        <v>303</v>
      </c>
      <c r="N81" s="91">
        <v>193</v>
      </c>
      <c r="O81" s="91">
        <v>100</v>
      </c>
      <c r="P81" s="91">
        <v>59</v>
      </c>
      <c r="Q81" s="91">
        <v>76</v>
      </c>
      <c r="R81" s="91">
        <v>31</v>
      </c>
      <c r="S81" s="91">
        <v>11</v>
      </c>
      <c r="T81" s="90">
        <v>21.011</v>
      </c>
      <c r="U81" s="90">
        <v>36.808</v>
      </c>
      <c r="V81" s="90">
        <v>29.157</v>
      </c>
      <c r="W81" s="91">
        <v>23.28</v>
      </c>
      <c r="X81" s="90">
        <v>41.465</v>
      </c>
      <c r="Y81" s="90">
        <v>37.278</v>
      </c>
    </row>
    <row r="82" spans="2:25" ht="12.5">
      <c r="B82" s="71" t="s">
        <v>19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</row>
    <row r="83" spans="2:25" ht="12.5">
      <c r="B83" s="71" t="s">
        <v>20</v>
      </c>
      <c r="C83" s="91">
        <v>0</v>
      </c>
      <c r="D83" s="91">
        <v>0</v>
      </c>
      <c r="E83" s="91">
        <v>1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145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</row>
    <row r="84" spans="2:25" ht="12.5">
      <c r="B84" s="71" t="s">
        <v>21</v>
      </c>
      <c r="C84" s="88">
        <v>9760</v>
      </c>
      <c r="D84" s="88">
        <v>10864</v>
      </c>
      <c r="E84" s="88">
        <v>10434</v>
      </c>
      <c r="F84" s="88">
        <v>9822</v>
      </c>
      <c r="G84" s="88">
        <v>7837</v>
      </c>
      <c r="H84" s="88">
        <v>8296</v>
      </c>
      <c r="I84" s="88">
        <v>7998</v>
      </c>
      <c r="J84" s="88">
        <v>10098</v>
      </c>
      <c r="K84" s="88">
        <v>12228</v>
      </c>
      <c r="L84" s="88">
        <v>10511</v>
      </c>
      <c r="M84" s="88">
        <v>9861</v>
      </c>
      <c r="N84" s="88">
        <v>8387</v>
      </c>
      <c r="O84" s="88">
        <v>9515</v>
      </c>
      <c r="P84" s="88">
        <v>10768</v>
      </c>
      <c r="Q84" s="88">
        <v>10532</v>
      </c>
      <c r="R84" s="88">
        <v>10489</v>
      </c>
      <c r="S84" s="88">
        <v>11435</v>
      </c>
      <c r="T84" s="89">
        <v>9551.047</v>
      </c>
      <c r="U84" s="88">
        <v>10127.63</v>
      </c>
      <c r="V84" s="89">
        <v>7797.241</v>
      </c>
      <c r="W84" s="89">
        <v>6874.474</v>
      </c>
      <c r="X84" s="89">
        <v>7487.952</v>
      </c>
      <c r="Y84" s="89">
        <v>6856.228</v>
      </c>
    </row>
    <row r="85" spans="2:25" ht="12.5">
      <c r="B85" s="71" t="s">
        <v>22</v>
      </c>
      <c r="C85" s="91">
        <v>5</v>
      </c>
      <c r="D85" s="91">
        <v>19</v>
      </c>
      <c r="E85" s="91">
        <v>2552</v>
      </c>
      <c r="F85" s="91">
        <v>2445</v>
      </c>
      <c r="G85" s="91">
        <v>2005</v>
      </c>
      <c r="H85" s="91">
        <v>1979</v>
      </c>
      <c r="I85" s="91">
        <v>978</v>
      </c>
      <c r="J85" s="91">
        <v>781</v>
      </c>
      <c r="K85" s="91">
        <v>264</v>
      </c>
      <c r="L85" s="91">
        <v>209</v>
      </c>
      <c r="M85" s="91">
        <v>216</v>
      </c>
      <c r="N85" s="91">
        <v>72</v>
      </c>
      <c r="O85" s="91">
        <v>83</v>
      </c>
      <c r="P85" s="91">
        <v>88</v>
      </c>
      <c r="Q85" s="91">
        <v>96</v>
      </c>
      <c r="R85" s="91">
        <v>100</v>
      </c>
      <c r="S85" s="91">
        <v>114</v>
      </c>
      <c r="T85" s="90">
        <v>148.572</v>
      </c>
      <c r="U85" s="90">
        <v>118.986</v>
      </c>
      <c r="V85" s="90">
        <v>83.323</v>
      </c>
      <c r="W85" s="90">
        <v>84.485</v>
      </c>
      <c r="X85" s="91">
        <v>104.66</v>
      </c>
      <c r="Y85" s="90">
        <v>45.471</v>
      </c>
    </row>
    <row r="86" spans="2:25" ht="12.5">
      <c r="B86" s="71" t="s">
        <v>24</v>
      </c>
      <c r="C86" s="89">
        <v>10908.258</v>
      </c>
      <c r="D86" s="88">
        <v>10052.9</v>
      </c>
      <c r="E86" s="89">
        <v>10714.346</v>
      </c>
      <c r="F86" s="89">
        <v>11948.929</v>
      </c>
      <c r="G86" s="88">
        <v>8721.44</v>
      </c>
      <c r="H86" s="88">
        <v>9094.15</v>
      </c>
      <c r="I86" s="89">
        <v>8485.679</v>
      </c>
      <c r="J86" s="89">
        <v>8388.365</v>
      </c>
      <c r="K86" s="89">
        <v>7724.954</v>
      </c>
      <c r="L86" s="89">
        <v>6521.008</v>
      </c>
      <c r="M86" s="89">
        <v>8318.491</v>
      </c>
      <c r="N86" s="89">
        <v>9093.144</v>
      </c>
      <c r="O86" s="89">
        <v>9921.512</v>
      </c>
      <c r="P86" s="89">
        <v>9988.392</v>
      </c>
      <c r="Q86" s="89">
        <v>9674.559</v>
      </c>
      <c r="R86" s="89">
        <v>9642.146</v>
      </c>
      <c r="S86" s="89">
        <v>10616.093</v>
      </c>
      <c r="T86" s="89">
        <v>13706.199</v>
      </c>
      <c r="U86" s="89">
        <v>13403.868</v>
      </c>
      <c r="V86" s="89">
        <v>13574.534</v>
      </c>
      <c r="W86" s="89">
        <v>10764.195</v>
      </c>
      <c r="X86" s="89">
        <v>12343.141</v>
      </c>
      <c r="Y86" s="88">
        <v>8479.1</v>
      </c>
    </row>
    <row r="87" spans="2:25" ht="12.5">
      <c r="B87" s="71" t="s">
        <v>25</v>
      </c>
      <c r="C87" s="90">
        <v>1009.742</v>
      </c>
      <c r="D87" s="91">
        <v>1113.1</v>
      </c>
      <c r="E87" s="90">
        <v>1014.654</v>
      </c>
      <c r="F87" s="90">
        <v>1322.071</v>
      </c>
      <c r="G87" s="91">
        <v>1213.56</v>
      </c>
      <c r="H87" s="91">
        <v>1072.97</v>
      </c>
      <c r="I87" s="90">
        <v>1242.924</v>
      </c>
      <c r="J87" s="90">
        <v>1394.857</v>
      </c>
      <c r="K87" s="90">
        <v>967.506</v>
      </c>
      <c r="L87" s="91">
        <v>1190.58</v>
      </c>
      <c r="M87" s="90">
        <v>1179.442</v>
      </c>
      <c r="N87" s="90">
        <v>938.504</v>
      </c>
      <c r="O87" s="90">
        <v>886.718</v>
      </c>
      <c r="P87" s="91">
        <v>1250.56</v>
      </c>
      <c r="Q87" s="90">
        <v>848.797</v>
      </c>
      <c r="R87" s="90">
        <v>393.105</v>
      </c>
      <c r="S87" s="90">
        <v>389.719</v>
      </c>
      <c r="T87" s="90">
        <v>412.225</v>
      </c>
      <c r="U87" s="90">
        <v>632.376</v>
      </c>
      <c r="V87" s="90">
        <v>815.201</v>
      </c>
      <c r="W87" s="91">
        <v>375.1</v>
      </c>
      <c r="X87" s="91">
        <v>264.24</v>
      </c>
      <c r="Y87" s="91">
        <v>428</v>
      </c>
    </row>
    <row r="88" spans="2:25" ht="12.5">
      <c r="B88" s="71" t="s">
        <v>26</v>
      </c>
      <c r="C88" s="88">
        <v>13580</v>
      </c>
      <c r="D88" s="88">
        <v>14827</v>
      </c>
      <c r="E88" s="88">
        <v>15158</v>
      </c>
      <c r="F88" s="88">
        <v>14421</v>
      </c>
      <c r="G88" s="88">
        <v>18057</v>
      </c>
      <c r="H88" s="89">
        <v>16920.346</v>
      </c>
      <c r="I88" s="89">
        <v>18022.134</v>
      </c>
      <c r="J88" s="89">
        <v>13920.124</v>
      </c>
      <c r="K88" s="88">
        <v>17256.83</v>
      </c>
      <c r="L88" s="89">
        <v>12977.474</v>
      </c>
      <c r="M88" s="89">
        <v>20476.497</v>
      </c>
      <c r="N88" s="89">
        <v>20203.358</v>
      </c>
      <c r="O88" s="89">
        <v>18303.895</v>
      </c>
      <c r="P88" s="89">
        <v>18501.243</v>
      </c>
      <c r="Q88" s="89">
        <v>17229.014</v>
      </c>
      <c r="R88" s="89">
        <v>24660.042</v>
      </c>
      <c r="S88" s="89">
        <v>21818.765</v>
      </c>
      <c r="T88" s="89">
        <v>21059.649</v>
      </c>
      <c r="U88" s="89">
        <v>19901.626</v>
      </c>
      <c r="V88" s="89">
        <v>18845.693</v>
      </c>
      <c r="W88" s="89">
        <v>18867.277</v>
      </c>
      <c r="X88" s="89">
        <v>17357.313</v>
      </c>
      <c r="Y88" s="89">
        <v>17728.264</v>
      </c>
    </row>
    <row r="89" spans="2:25" ht="12.5">
      <c r="B89" s="71" t="s">
        <v>27</v>
      </c>
      <c r="C89" s="91">
        <v>1046</v>
      </c>
      <c r="D89" s="91">
        <v>1079</v>
      </c>
      <c r="E89" s="91">
        <v>1435</v>
      </c>
      <c r="F89" s="91">
        <v>3922</v>
      </c>
      <c r="G89" s="91">
        <v>4807</v>
      </c>
      <c r="H89" s="91">
        <v>5417</v>
      </c>
      <c r="I89" s="91">
        <v>4916</v>
      </c>
      <c r="J89" s="91">
        <v>3605</v>
      </c>
      <c r="K89" s="91">
        <v>2841</v>
      </c>
      <c r="L89" s="91">
        <v>2610</v>
      </c>
      <c r="M89" s="91">
        <v>3346</v>
      </c>
      <c r="N89" s="91">
        <v>3125</v>
      </c>
      <c r="O89" s="91">
        <v>3605</v>
      </c>
      <c r="P89" s="91">
        <v>4009</v>
      </c>
      <c r="Q89" s="91">
        <v>3668</v>
      </c>
      <c r="R89" s="91">
        <v>3696</v>
      </c>
      <c r="S89" s="91">
        <v>3240</v>
      </c>
      <c r="T89" s="90">
        <v>2501.224</v>
      </c>
      <c r="U89" s="90">
        <v>3264.186</v>
      </c>
      <c r="V89" s="90">
        <v>3345.172</v>
      </c>
      <c r="W89" s="90">
        <v>2700.418</v>
      </c>
      <c r="X89" s="90">
        <v>2251.335</v>
      </c>
      <c r="Y89" s="90">
        <v>2244.089</v>
      </c>
    </row>
    <row r="90" spans="2:25" ht="12.5">
      <c r="B90" s="71" t="s">
        <v>29</v>
      </c>
      <c r="C90" s="88">
        <v>32099</v>
      </c>
      <c r="D90" s="88">
        <v>37323</v>
      </c>
      <c r="E90" s="88">
        <v>45027</v>
      </c>
      <c r="F90" s="88">
        <v>46922</v>
      </c>
      <c r="G90" s="88">
        <v>44232</v>
      </c>
      <c r="H90" s="88">
        <v>38091</v>
      </c>
      <c r="I90" s="88">
        <v>40848</v>
      </c>
      <c r="J90" s="88">
        <v>46044</v>
      </c>
      <c r="K90" s="88">
        <v>43274</v>
      </c>
      <c r="L90" s="88">
        <v>43010</v>
      </c>
      <c r="M90" s="88">
        <v>47995</v>
      </c>
      <c r="N90" s="88">
        <v>40719</v>
      </c>
      <c r="O90" s="88">
        <v>36991</v>
      </c>
      <c r="P90" s="88">
        <v>31721</v>
      </c>
      <c r="Q90" s="88">
        <v>31736</v>
      </c>
      <c r="R90" s="88">
        <v>32199</v>
      </c>
      <c r="S90" s="88">
        <v>31959</v>
      </c>
      <c r="T90" s="88">
        <v>30217</v>
      </c>
      <c r="U90" s="89">
        <v>33182.178</v>
      </c>
      <c r="V90" s="89">
        <v>30434.108</v>
      </c>
      <c r="W90" s="89">
        <v>23536.959</v>
      </c>
      <c r="X90" s="89">
        <v>19233.236</v>
      </c>
      <c r="Y90" s="89">
        <v>18678.285</v>
      </c>
    </row>
    <row r="91" spans="2:25" ht="12.5">
      <c r="B91" s="71" t="s">
        <v>30</v>
      </c>
      <c r="C91" s="91">
        <v>0</v>
      </c>
      <c r="D91" s="91">
        <v>0</v>
      </c>
      <c r="E91" s="91">
        <v>0</v>
      </c>
      <c r="F91" s="91">
        <v>10</v>
      </c>
      <c r="G91" s="91">
        <v>0</v>
      </c>
      <c r="H91" s="91">
        <v>6</v>
      </c>
      <c r="I91" s="91">
        <v>0</v>
      </c>
      <c r="J91" s="91">
        <v>0</v>
      </c>
      <c r="K91" s="91">
        <v>411</v>
      </c>
      <c r="L91" s="91">
        <v>399</v>
      </c>
      <c r="M91" s="91">
        <v>326</v>
      </c>
      <c r="N91" s="91">
        <v>630</v>
      </c>
      <c r="O91" s="91">
        <v>376</v>
      </c>
      <c r="P91" s="91">
        <v>229</v>
      </c>
      <c r="Q91" s="91">
        <v>111</v>
      </c>
      <c r="R91" s="91">
        <v>127</v>
      </c>
      <c r="S91" s="91">
        <v>18</v>
      </c>
      <c r="T91" s="91">
        <v>8</v>
      </c>
      <c r="U91" s="91">
        <v>8</v>
      </c>
      <c r="V91" s="91">
        <v>21</v>
      </c>
      <c r="W91" s="91">
        <v>36</v>
      </c>
      <c r="X91" s="91">
        <v>1</v>
      </c>
      <c r="Y91" s="90">
        <v>0.137</v>
      </c>
    </row>
    <row r="92" spans="2:25" ht="12.5">
      <c r="B92" s="71" t="s">
        <v>31</v>
      </c>
      <c r="C92" s="88">
        <v>6139</v>
      </c>
      <c r="D92" s="88">
        <v>6236</v>
      </c>
      <c r="E92" s="88">
        <v>6057</v>
      </c>
      <c r="F92" s="88">
        <v>7105</v>
      </c>
      <c r="G92" s="88">
        <v>5310</v>
      </c>
      <c r="H92" s="88">
        <v>4593</v>
      </c>
      <c r="I92" s="88">
        <v>4598</v>
      </c>
      <c r="J92" s="88">
        <v>4137</v>
      </c>
      <c r="K92" s="88">
        <v>4186</v>
      </c>
      <c r="L92" s="88">
        <v>3539</v>
      </c>
      <c r="M92" s="88">
        <v>3610</v>
      </c>
      <c r="N92" s="88">
        <v>2862</v>
      </c>
      <c r="O92" s="88">
        <v>2933</v>
      </c>
      <c r="P92" s="88">
        <v>2947</v>
      </c>
      <c r="Q92" s="88">
        <v>2995</v>
      </c>
      <c r="R92" s="88">
        <v>2431</v>
      </c>
      <c r="S92" s="88">
        <v>2122</v>
      </c>
      <c r="T92" s="88">
        <v>1910</v>
      </c>
      <c r="U92" s="88">
        <v>2271</v>
      </c>
      <c r="V92" s="88">
        <v>1958.13</v>
      </c>
      <c r="W92" s="89">
        <v>1207.483</v>
      </c>
      <c r="X92" s="89">
        <v>1696.347</v>
      </c>
      <c r="Y92" s="88">
        <v>1782</v>
      </c>
    </row>
    <row r="93" spans="2:27" ht="12.5">
      <c r="B93" s="71" t="s">
        <v>32</v>
      </c>
      <c r="C93" s="90">
        <v>743737.183</v>
      </c>
      <c r="D93" s="90">
        <v>851746.754</v>
      </c>
      <c r="E93" s="90">
        <v>858097.194</v>
      </c>
      <c r="F93" s="90">
        <v>941461.833</v>
      </c>
      <c r="G93" s="91">
        <v>1086810.88</v>
      </c>
      <c r="H93" s="90">
        <v>1101443.478</v>
      </c>
      <c r="I93" s="91">
        <v>1064537.86</v>
      </c>
      <c r="J93" s="90">
        <v>1024585.584</v>
      </c>
      <c r="K93" s="90">
        <v>1014551.482</v>
      </c>
      <c r="L93" s="90">
        <v>968654.715</v>
      </c>
      <c r="M93" s="90">
        <v>1066410.854</v>
      </c>
      <c r="N93" s="90">
        <v>967485.057</v>
      </c>
      <c r="O93" s="90">
        <v>961081.656</v>
      </c>
      <c r="P93" s="90">
        <v>923308.669</v>
      </c>
      <c r="Q93" s="90">
        <v>815723.575</v>
      </c>
      <c r="R93" s="90">
        <v>807181.921</v>
      </c>
      <c r="S93" s="90">
        <v>847507.921</v>
      </c>
      <c r="T93" s="90">
        <v>847052.257</v>
      </c>
      <c r="U93" s="90">
        <v>827525.656</v>
      </c>
      <c r="V93" s="90">
        <v>806505.445</v>
      </c>
      <c r="W93" s="90">
        <v>787617.323</v>
      </c>
      <c r="X93" s="90">
        <v>850446.444</v>
      </c>
      <c r="Y93" s="90">
        <v>749156.361</v>
      </c>
      <c r="Z93" s="169">
        <f>X93/C93</f>
        <v>1.1434771091712381</v>
      </c>
      <c r="AA93" s="2">
        <f>W93/C93</f>
        <v>1.058999524298357</v>
      </c>
    </row>
    <row r="94" spans="2:25" ht="12.5">
      <c r="B94" s="71" t="s">
        <v>175</v>
      </c>
      <c r="C94" s="88">
        <v>58</v>
      </c>
      <c r="D94" s="88">
        <v>55</v>
      </c>
      <c r="E94" s="88">
        <v>15</v>
      </c>
      <c r="F94" s="88">
        <v>15</v>
      </c>
      <c r="G94" s="88">
        <v>105</v>
      </c>
      <c r="H94" s="88">
        <v>110</v>
      </c>
      <c r="I94" s="88">
        <v>105</v>
      </c>
      <c r="J94" s="88">
        <v>75</v>
      </c>
      <c r="K94" s="88">
        <v>11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</row>
    <row r="95" spans="2:25" ht="12.5">
      <c r="B95" s="71" t="s">
        <v>34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</row>
    <row r="96" spans="2:25" ht="12.5">
      <c r="B96" s="71" t="s">
        <v>39</v>
      </c>
      <c r="C96" s="88">
        <v>53541</v>
      </c>
      <c r="D96" s="88">
        <v>54961</v>
      </c>
      <c r="E96" s="88">
        <v>53728</v>
      </c>
      <c r="F96" s="88">
        <v>51356</v>
      </c>
      <c r="G96" s="88">
        <v>65085</v>
      </c>
      <c r="H96" s="89">
        <v>64115.278</v>
      </c>
      <c r="I96" s="89">
        <v>43189.838</v>
      </c>
      <c r="J96" s="89">
        <v>39746.911</v>
      </c>
      <c r="K96" s="88">
        <v>39753.11</v>
      </c>
      <c r="L96" s="89">
        <v>34213.759</v>
      </c>
      <c r="M96" s="89">
        <v>44063.928</v>
      </c>
      <c r="N96" s="89">
        <v>46300.726</v>
      </c>
      <c r="O96" s="89">
        <v>42694.364</v>
      </c>
      <c r="P96" s="89">
        <v>43815.232</v>
      </c>
      <c r="Q96" s="89">
        <v>42746.326</v>
      </c>
      <c r="R96" s="89">
        <v>37232.452</v>
      </c>
      <c r="S96" s="89">
        <v>41541.289</v>
      </c>
      <c r="T96" s="88">
        <v>41351.09</v>
      </c>
      <c r="U96" s="89">
        <v>40112.838</v>
      </c>
      <c r="V96" s="89">
        <v>39780.925</v>
      </c>
      <c r="W96" s="89">
        <v>36840.909</v>
      </c>
      <c r="X96" s="89">
        <v>34875.771</v>
      </c>
      <c r="Y96" s="89">
        <v>39144.706</v>
      </c>
    </row>
    <row r="97" spans="2:25" ht="12.5">
      <c r="B97" s="71" t="s">
        <v>41</v>
      </c>
      <c r="C97" s="91">
        <v>873</v>
      </c>
      <c r="D97" s="91">
        <v>1026</v>
      </c>
      <c r="E97" s="91">
        <v>1103</v>
      </c>
      <c r="F97" s="91">
        <v>904</v>
      </c>
      <c r="G97" s="91">
        <v>1402</v>
      </c>
      <c r="H97" s="90">
        <v>1040.567</v>
      </c>
      <c r="I97" s="91">
        <v>1228.63</v>
      </c>
      <c r="J97" s="90">
        <v>1018.928</v>
      </c>
      <c r="K97" s="90">
        <v>871.603</v>
      </c>
      <c r="L97" s="91">
        <v>1058</v>
      </c>
      <c r="M97" s="91">
        <v>2095</v>
      </c>
      <c r="N97" s="91">
        <v>1245</v>
      </c>
      <c r="O97" s="91">
        <v>1269</v>
      </c>
      <c r="P97" s="91">
        <v>960</v>
      </c>
      <c r="Q97" s="91">
        <v>624</v>
      </c>
      <c r="R97" s="90">
        <v>568.895</v>
      </c>
      <c r="S97" s="90">
        <v>838.682</v>
      </c>
      <c r="T97" s="90">
        <v>830.596</v>
      </c>
      <c r="U97" s="90">
        <v>901.548</v>
      </c>
      <c r="V97" s="90">
        <v>1157.004</v>
      </c>
      <c r="W97" s="90">
        <v>918.817</v>
      </c>
      <c r="X97" s="90">
        <v>1066.917</v>
      </c>
      <c r="Y97" s="90">
        <v>1080.149</v>
      </c>
    </row>
    <row r="98" spans="2:25" ht="12.5">
      <c r="B98" s="71" t="s">
        <v>42</v>
      </c>
      <c r="C98" s="88">
        <v>0</v>
      </c>
      <c r="D98" s="88">
        <v>0</v>
      </c>
      <c r="E98" s="88">
        <v>0</v>
      </c>
      <c r="F98" s="88">
        <v>0</v>
      </c>
      <c r="G98" s="88">
        <v>1</v>
      </c>
      <c r="H98" s="88">
        <v>1</v>
      </c>
      <c r="I98" s="88">
        <v>1</v>
      </c>
      <c r="J98" s="88">
        <v>1</v>
      </c>
      <c r="K98" s="88">
        <v>1670</v>
      </c>
      <c r="L98" s="88">
        <v>2453</v>
      </c>
      <c r="M98" s="88">
        <v>1820</v>
      </c>
      <c r="N98" s="88">
        <v>1712</v>
      </c>
      <c r="O98" s="88">
        <v>1103</v>
      </c>
      <c r="P98" s="88">
        <v>1032</v>
      </c>
      <c r="Q98" s="88">
        <v>270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</row>
    <row r="99" spans="2:25" ht="12.5">
      <c r="B99" s="71" t="s">
        <v>99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4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</row>
    <row r="100" spans="2:25" ht="12.5">
      <c r="B100" s="71" t="s">
        <v>47</v>
      </c>
      <c r="C100" s="88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65</v>
      </c>
      <c r="L100" s="88">
        <v>16</v>
      </c>
      <c r="M100" s="88">
        <v>29</v>
      </c>
      <c r="N100" s="88">
        <v>3</v>
      </c>
      <c r="O100" s="88">
        <v>8</v>
      </c>
      <c r="P100" s="88">
        <v>35</v>
      </c>
      <c r="Q100" s="88">
        <v>57</v>
      </c>
      <c r="R100" s="88">
        <v>9</v>
      </c>
      <c r="S100" s="88">
        <v>2</v>
      </c>
      <c r="T100" s="89">
        <v>0.434</v>
      </c>
      <c r="U100" s="89">
        <v>0.265</v>
      </c>
      <c r="V100" s="89">
        <v>0.028</v>
      </c>
      <c r="W100" s="88">
        <v>0</v>
      </c>
      <c r="X100" s="88">
        <v>0</v>
      </c>
      <c r="Y100" s="88">
        <v>59</v>
      </c>
    </row>
    <row r="101" spans="2:25" ht="12.5">
      <c r="B101" s="71" t="s">
        <v>100</v>
      </c>
      <c r="C101" s="91">
        <v>8174.45</v>
      </c>
      <c r="D101" s="91">
        <v>8570.05</v>
      </c>
      <c r="E101" s="90">
        <v>10160.518</v>
      </c>
      <c r="F101" s="90">
        <v>20243.189</v>
      </c>
      <c r="G101" s="90">
        <v>17845.979</v>
      </c>
      <c r="H101" s="90">
        <v>16115.861</v>
      </c>
      <c r="I101" s="90">
        <v>15188.794</v>
      </c>
      <c r="J101" s="90">
        <v>12212.016</v>
      </c>
      <c r="K101" s="90">
        <v>10836.278</v>
      </c>
      <c r="L101" s="90">
        <v>14568.188</v>
      </c>
      <c r="M101" s="90">
        <v>18728.769</v>
      </c>
      <c r="N101" s="90">
        <v>11760.848</v>
      </c>
      <c r="O101" s="90">
        <v>11839.561</v>
      </c>
      <c r="P101" s="91">
        <v>9318.42</v>
      </c>
      <c r="Q101" s="90">
        <v>6104.062</v>
      </c>
      <c r="R101" s="90">
        <v>7765.652</v>
      </c>
      <c r="S101" s="90">
        <v>9476.007</v>
      </c>
      <c r="T101" s="90">
        <v>9063.436</v>
      </c>
      <c r="U101" s="90">
        <v>9660.845</v>
      </c>
      <c r="V101" s="90">
        <v>8910.886</v>
      </c>
      <c r="W101" s="90">
        <v>8076.166</v>
      </c>
      <c r="X101" s="91">
        <v>15824.44</v>
      </c>
      <c r="Y101" s="90">
        <v>25967.853</v>
      </c>
    </row>
    <row r="102" spans="2:25" ht="12.5">
      <c r="B102" s="71" t="s">
        <v>49</v>
      </c>
      <c r="C102" s="88">
        <v>78258</v>
      </c>
      <c r="D102" s="88">
        <v>90638</v>
      </c>
      <c r="E102" s="88">
        <v>76684</v>
      </c>
      <c r="F102" s="88">
        <v>72850</v>
      </c>
      <c r="G102" s="88">
        <v>129654</v>
      </c>
      <c r="H102" s="89">
        <v>121958.797</v>
      </c>
      <c r="I102" s="88">
        <v>118736.29</v>
      </c>
      <c r="J102" s="89">
        <v>97852.732</v>
      </c>
      <c r="K102" s="89">
        <v>87188.691</v>
      </c>
      <c r="L102" s="89">
        <v>105199.245</v>
      </c>
      <c r="M102" s="89">
        <v>91076.805</v>
      </c>
      <c r="N102" s="89">
        <v>63488.189</v>
      </c>
      <c r="O102" s="89">
        <v>56416.138</v>
      </c>
      <c r="P102" s="88">
        <v>41800.78</v>
      </c>
      <c r="Q102" s="89">
        <v>30324.222</v>
      </c>
      <c r="R102" s="89">
        <v>31286.909</v>
      </c>
      <c r="S102" s="89">
        <v>27750.284</v>
      </c>
      <c r="T102" s="89">
        <v>24353.889</v>
      </c>
      <c r="U102" s="89">
        <v>15717.843</v>
      </c>
      <c r="V102" s="89">
        <v>12329.332</v>
      </c>
      <c r="W102" s="89">
        <v>12422.492</v>
      </c>
      <c r="X102" s="89">
        <v>13307.763</v>
      </c>
      <c r="Y102" s="89">
        <v>18796.611</v>
      </c>
    </row>
    <row r="103" spans="2:25" ht="12.5">
      <c r="B103" s="71" t="s">
        <v>173</v>
      </c>
      <c r="C103" s="91">
        <v>86045</v>
      </c>
      <c r="D103" s="91">
        <v>87795</v>
      </c>
      <c r="E103" s="91">
        <v>77796</v>
      </c>
      <c r="F103" s="91">
        <v>58275</v>
      </c>
      <c r="G103" s="91">
        <v>22916</v>
      </c>
      <c r="H103" s="91">
        <v>19917</v>
      </c>
      <c r="I103" s="91">
        <v>29159</v>
      </c>
      <c r="J103" s="91">
        <v>20355</v>
      </c>
      <c r="K103" s="91">
        <v>15423</v>
      </c>
      <c r="L103" s="91">
        <v>13856</v>
      </c>
      <c r="M103" s="91">
        <v>16249</v>
      </c>
      <c r="N103" s="90">
        <v>15324.126</v>
      </c>
      <c r="O103" s="90">
        <v>16035.361</v>
      </c>
      <c r="P103" s="91">
        <v>17177.93</v>
      </c>
      <c r="Q103" s="90">
        <v>18650.397</v>
      </c>
      <c r="R103" s="91">
        <v>16389.18</v>
      </c>
      <c r="S103" s="90">
        <v>17707.839</v>
      </c>
      <c r="T103" s="90">
        <v>16344.421</v>
      </c>
      <c r="U103" s="90">
        <v>15330.024</v>
      </c>
      <c r="V103" s="90">
        <v>13872.211</v>
      </c>
      <c r="W103" s="90">
        <v>16206.168</v>
      </c>
      <c r="X103" s="90">
        <v>9636.234</v>
      </c>
      <c r="Y103" s="91">
        <v>15972.53</v>
      </c>
    </row>
    <row r="104" spans="2:25" ht="12.5">
      <c r="B104" s="71" t="s">
        <v>53</v>
      </c>
      <c r="C104" s="88">
        <v>0</v>
      </c>
      <c r="D104" s="88">
        <v>0</v>
      </c>
      <c r="E104" s="88">
        <v>0</v>
      </c>
      <c r="F104" s="88">
        <v>696</v>
      </c>
      <c r="G104" s="88">
        <v>983</v>
      </c>
      <c r="H104" s="88">
        <v>1916</v>
      </c>
      <c r="I104" s="88">
        <v>7876</v>
      </c>
      <c r="J104" s="88">
        <v>9083</v>
      </c>
      <c r="K104" s="88">
        <v>6808</v>
      </c>
      <c r="L104" s="88">
        <v>7497</v>
      </c>
      <c r="M104" s="88">
        <v>10881</v>
      </c>
      <c r="N104" s="88">
        <v>9830</v>
      </c>
      <c r="O104" s="88">
        <v>7212</v>
      </c>
      <c r="P104" s="88">
        <v>7628</v>
      </c>
      <c r="Q104" s="88">
        <v>6858</v>
      </c>
      <c r="R104" s="88">
        <v>5840</v>
      </c>
      <c r="S104" s="88">
        <v>8071</v>
      </c>
      <c r="T104" s="89">
        <v>4984.886</v>
      </c>
      <c r="U104" s="88">
        <v>1611</v>
      </c>
      <c r="V104" s="89">
        <v>85.079</v>
      </c>
      <c r="W104" s="89">
        <v>18.205</v>
      </c>
      <c r="X104" s="89">
        <v>1.002</v>
      </c>
      <c r="Y104" s="88">
        <v>0</v>
      </c>
    </row>
    <row r="105" spans="2:25" ht="12.5">
      <c r="B105" s="71" t="s">
        <v>54</v>
      </c>
      <c r="C105" s="91">
        <v>828</v>
      </c>
      <c r="D105" s="91">
        <v>935</v>
      </c>
      <c r="E105" s="91">
        <v>818</v>
      </c>
      <c r="F105" s="91">
        <v>143</v>
      </c>
      <c r="G105" s="91">
        <v>106</v>
      </c>
      <c r="H105" s="91">
        <v>116</v>
      </c>
      <c r="I105" s="91">
        <v>12</v>
      </c>
      <c r="J105" s="91">
        <v>109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</row>
    <row r="106" spans="2:25" ht="12.5">
      <c r="B106" s="71" t="s">
        <v>364</v>
      </c>
      <c r="C106" s="89">
        <v>137321.049</v>
      </c>
      <c r="D106" s="89">
        <v>150437.049</v>
      </c>
      <c r="E106" s="89">
        <v>160147.705</v>
      </c>
      <c r="F106" s="89">
        <v>181708.804</v>
      </c>
      <c r="G106" s="88">
        <v>195538.46</v>
      </c>
      <c r="H106" s="89">
        <v>205242.929</v>
      </c>
      <c r="I106" s="89">
        <v>215796.975</v>
      </c>
      <c r="J106" s="89">
        <v>217268.318</v>
      </c>
      <c r="K106" s="89">
        <v>238598.622</v>
      </c>
      <c r="L106" s="89">
        <v>252626.236</v>
      </c>
      <c r="M106" s="88">
        <v>316614.95</v>
      </c>
      <c r="N106" s="88">
        <v>305655.25</v>
      </c>
      <c r="O106" s="89">
        <v>362732.982</v>
      </c>
      <c r="P106" s="89">
        <v>381608.171</v>
      </c>
      <c r="Q106" s="89">
        <v>384910.402</v>
      </c>
      <c r="R106" s="89">
        <v>398914.874</v>
      </c>
      <c r="S106" s="89">
        <v>436515.502</v>
      </c>
      <c r="T106" s="89">
        <v>454873.328</v>
      </c>
      <c r="U106" s="89">
        <v>455792.675</v>
      </c>
      <c r="V106" s="89">
        <v>476222.036</v>
      </c>
      <c r="W106" s="89">
        <v>472349.681</v>
      </c>
      <c r="X106" s="88">
        <v>550128.08</v>
      </c>
      <c r="Y106" s="88">
        <v>505962.78</v>
      </c>
    </row>
    <row r="107" spans="2:25" ht="12.5">
      <c r="B107" s="71" t="s">
        <v>66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</row>
    <row r="108" spans="2:25" ht="12.5">
      <c r="B108" s="71" t="s">
        <v>68</v>
      </c>
      <c r="C108" s="88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0</v>
      </c>
      <c r="M108" s="88">
        <v>3</v>
      </c>
      <c r="N108" s="88">
        <v>4</v>
      </c>
      <c r="O108" s="88">
        <v>3</v>
      </c>
      <c r="P108" s="88">
        <v>10</v>
      </c>
      <c r="Q108" s="88">
        <v>20</v>
      </c>
      <c r="R108" s="88">
        <v>31</v>
      </c>
      <c r="S108" s="88">
        <v>27</v>
      </c>
      <c r="T108" s="88">
        <v>34.83</v>
      </c>
      <c r="U108" s="89">
        <v>39.054</v>
      </c>
      <c r="V108" s="89">
        <v>35.795</v>
      </c>
      <c r="W108" s="89">
        <v>36.137</v>
      </c>
      <c r="X108" s="89">
        <v>26.567</v>
      </c>
      <c r="Y108" s="89">
        <v>22.685</v>
      </c>
    </row>
    <row r="109" spans="2:25" ht="12.5">
      <c r="B109" s="71" t="s">
        <v>72</v>
      </c>
      <c r="C109" s="91">
        <v>39</v>
      </c>
      <c r="D109" s="91">
        <v>180</v>
      </c>
      <c r="E109" s="91">
        <v>124</v>
      </c>
      <c r="F109" s="91">
        <v>332</v>
      </c>
      <c r="G109" s="91">
        <v>1186</v>
      </c>
      <c r="H109" s="90">
        <v>3694.844</v>
      </c>
      <c r="I109" s="91">
        <v>5198.14</v>
      </c>
      <c r="J109" s="90">
        <v>6224.189</v>
      </c>
      <c r="K109" s="90">
        <v>5551.176</v>
      </c>
      <c r="L109" s="90">
        <v>9051.392</v>
      </c>
      <c r="M109" s="90">
        <v>9564.935</v>
      </c>
      <c r="N109" s="90">
        <v>4955.095</v>
      </c>
      <c r="O109" s="91">
        <v>6190.9</v>
      </c>
      <c r="P109" s="90">
        <v>6083.424</v>
      </c>
      <c r="Q109" s="90">
        <v>4473.911</v>
      </c>
      <c r="R109" s="91">
        <v>4306.22</v>
      </c>
      <c r="S109" s="90">
        <v>4764.184</v>
      </c>
      <c r="T109" s="90">
        <v>4135.506</v>
      </c>
      <c r="U109" s="90">
        <v>5351.867</v>
      </c>
      <c r="V109" s="90">
        <v>5349.696</v>
      </c>
      <c r="W109" s="90">
        <v>3904.575</v>
      </c>
      <c r="X109" s="90">
        <v>6476.121</v>
      </c>
      <c r="Y109" s="90">
        <v>4671.789</v>
      </c>
    </row>
    <row r="110" spans="2:25" ht="12.5">
      <c r="B110" s="71" t="s">
        <v>73</v>
      </c>
      <c r="C110" s="88">
        <v>2678</v>
      </c>
      <c r="D110" s="88">
        <v>2868</v>
      </c>
      <c r="E110" s="88">
        <v>2959</v>
      </c>
      <c r="F110" s="88">
        <v>3144</v>
      </c>
      <c r="G110" s="88">
        <v>4278</v>
      </c>
      <c r="H110" s="89">
        <v>5336.597</v>
      </c>
      <c r="I110" s="89">
        <v>5234.631</v>
      </c>
      <c r="J110" s="89">
        <v>5717.685</v>
      </c>
      <c r="K110" s="89">
        <v>5481.471</v>
      </c>
      <c r="L110" s="88">
        <v>5893.57</v>
      </c>
      <c r="M110" s="88">
        <v>6569.42</v>
      </c>
      <c r="N110" s="89">
        <v>19801.208</v>
      </c>
      <c r="O110" s="89">
        <v>13477.292</v>
      </c>
      <c r="P110" s="89">
        <v>19679.113</v>
      </c>
      <c r="Q110" s="89">
        <v>23957.476</v>
      </c>
      <c r="R110" s="89">
        <v>26920.421</v>
      </c>
      <c r="S110" s="89">
        <v>27591.138</v>
      </c>
      <c r="T110" s="89">
        <v>29221.419</v>
      </c>
      <c r="U110" s="89">
        <v>35762.537</v>
      </c>
      <c r="V110" s="89">
        <v>40086.913</v>
      </c>
      <c r="W110" s="89">
        <v>42209.797</v>
      </c>
      <c r="X110" s="89">
        <v>36128.957</v>
      </c>
      <c r="Y110" s="89">
        <v>35732.372</v>
      </c>
    </row>
    <row r="111" spans="2:25" ht="12.5">
      <c r="B111" s="71" t="s">
        <v>74</v>
      </c>
      <c r="C111" s="91">
        <v>5165</v>
      </c>
      <c r="D111" s="91">
        <v>3145</v>
      </c>
      <c r="E111" s="91">
        <v>3593</v>
      </c>
      <c r="F111" s="91">
        <v>2886</v>
      </c>
      <c r="G111" s="91">
        <v>3648</v>
      </c>
      <c r="H111" s="90">
        <v>3541.984</v>
      </c>
      <c r="I111" s="90">
        <v>3580.303</v>
      </c>
      <c r="J111" s="90">
        <v>3372.526</v>
      </c>
      <c r="K111" s="90">
        <v>2979.242</v>
      </c>
      <c r="L111" s="90">
        <v>9873.256</v>
      </c>
      <c r="M111" s="90">
        <v>12234.073</v>
      </c>
      <c r="N111" s="90">
        <v>14967.111</v>
      </c>
      <c r="O111" s="90">
        <v>14675.696</v>
      </c>
      <c r="P111" s="90">
        <v>11131.816</v>
      </c>
      <c r="Q111" s="90">
        <v>11925.813</v>
      </c>
      <c r="R111" s="90">
        <v>14371.676</v>
      </c>
      <c r="S111" s="90">
        <v>14108.184</v>
      </c>
      <c r="T111" s="90">
        <v>13777.231</v>
      </c>
      <c r="U111" s="91">
        <v>12083.54</v>
      </c>
      <c r="V111" s="90">
        <v>14554.192</v>
      </c>
      <c r="W111" s="90">
        <v>11706.066</v>
      </c>
      <c r="X111" s="90">
        <v>13693.213</v>
      </c>
      <c r="Y111" s="91">
        <v>13205.54</v>
      </c>
    </row>
    <row r="112" spans="2:25" ht="12.5">
      <c r="B112" s="71" t="s">
        <v>75</v>
      </c>
      <c r="C112" s="88">
        <v>47073</v>
      </c>
      <c r="D112" s="88">
        <v>48584</v>
      </c>
      <c r="E112" s="88">
        <v>49681</v>
      </c>
      <c r="F112" s="88">
        <v>53251</v>
      </c>
      <c r="G112" s="88">
        <v>55352</v>
      </c>
      <c r="H112" s="89">
        <v>61327.484</v>
      </c>
      <c r="I112" s="89">
        <v>64326.253</v>
      </c>
      <c r="J112" s="89">
        <v>72705.806</v>
      </c>
      <c r="K112" s="89">
        <v>81037.966</v>
      </c>
      <c r="L112" s="89">
        <v>82105.998</v>
      </c>
      <c r="M112" s="89">
        <v>84035.693</v>
      </c>
      <c r="N112" s="89">
        <v>84659.455</v>
      </c>
      <c r="O112" s="89">
        <v>91964.892</v>
      </c>
      <c r="P112" s="89">
        <v>100733.731</v>
      </c>
      <c r="Q112" s="89">
        <v>104743.392</v>
      </c>
      <c r="R112" s="89">
        <v>113949.636</v>
      </c>
      <c r="S112" s="89">
        <v>113370.193</v>
      </c>
      <c r="T112" s="89">
        <v>118122.339</v>
      </c>
      <c r="U112" s="89">
        <v>115688.896</v>
      </c>
      <c r="V112" s="89">
        <v>120771.747</v>
      </c>
      <c r="W112" s="89">
        <v>124036.351</v>
      </c>
      <c r="X112" s="88">
        <v>131004.15</v>
      </c>
      <c r="Y112" s="89">
        <v>131189.438</v>
      </c>
    </row>
    <row r="113" spans="2:25" ht="12.5">
      <c r="B113" s="71" t="s">
        <v>76</v>
      </c>
      <c r="C113" s="91">
        <v>46208</v>
      </c>
      <c r="D113" s="91">
        <v>47838</v>
      </c>
      <c r="E113" s="91">
        <v>48565</v>
      </c>
      <c r="F113" s="91">
        <v>55262</v>
      </c>
      <c r="G113" s="91">
        <v>57667</v>
      </c>
      <c r="H113" s="90">
        <v>63885.602</v>
      </c>
      <c r="I113" s="90">
        <v>66879.402</v>
      </c>
      <c r="J113" s="90">
        <v>64947.679</v>
      </c>
      <c r="K113" s="90">
        <v>72591.298</v>
      </c>
      <c r="L113" s="90">
        <v>74040.924</v>
      </c>
      <c r="M113" s="90">
        <v>75046.854</v>
      </c>
      <c r="N113" s="90">
        <v>75580.773</v>
      </c>
      <c r="O113" s="90">
        <v>80750.456</v>
      </c>
      <c r="P113" s="90">
        <v>89708.238</v>
      </c>
      <c r="Q113" s="90">
        <v>92825.793</v>
      </c>
      <c r="R113" s="90">
        <v>100226.138</v>
      </c>
      <c r="S113" s="90">
        <v>107786.926</v>
      </c>
      <c r="T113" s="90">
        <v>113021.799</v>
      </c>
      <c r="U113" s="90">
        <v>111905.198</v>
      </c>
      <c r="V113" s="90">
        <v>116077.735</v>
      </c>
      <c r="W113" s="90">
        <v>119440.428</v>
      </c>
      <c r="X113" s="90">
        <v>125097.584</v>
      </c>
      <c r="Y113" s="90">
        <v>125160.958</v>
      </c>
    </row>
    <row r="114" spans="2:24" ht="14.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 ht="14.5">
      <c r="B115" s="34" t="s">
        <v>80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 ht="14.5">
      <c r="B116" s="34" t="s">
        <v>36</v>
      </c>
      <c r="C116" s="34" t="s">
        <v>81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20" spans="2:24" ht="14.5">
      <c r="B120" s="34" t="s">
        <v>350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 ht="14.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 ht="14.5">
      <c r="B122" s="34" t="s">
        <v>0</v>
      </c>
      <c r="C122" s="81" t="s">
        <v>437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 ht="14.5">
      <c r="B123" s="34" t="s">
        <v>2</v>
      </c>
      <c r="C123" s="70">
        <v>45112.770370370374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 ht="14.5">
      <c r="B124" s="34" t="s">
        <v>3</v>
      </c>
      <c r="C124" s="34" t="s">
        <v>4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 ht="14.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2:24" ht="14.5">
      <c r="B126" s="34" t="s">
        <v>351</v>
      </c>
      <c r="C126" s="34" t="s">
        <v>11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2:24" ht="14.5">
      <c r="B127" s="34" t="s">
        <v>352</v>
      </c>
      <c r="C127" s="34" t="s">
        <v>11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2:24" ht="14.5">
      <c r="B128" s="34" t="s">
        <v>8</v>
      </c>
      <c r="C128" s="34" t="s">
        <v>166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2:24" ht="14.5">
      <c r="B129" s="34" t="s">
        <v>5</v>
      </c>
      <c r="C129" s="34" t="s">
        <v>327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2:24" ht="14.5">
      <c r="B130" s="34" t="s">
        <v>6</v>
      </c>
      <c r="C130" s="34" t="s">
        <v>369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2:24" ht="14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2:25" ht="12.5">
      <c r="B132" s="71" t="s">
        <v>10</v>
      </c>
      <c r="C132" s="71" t="s">
        <v>82</v>
      </c>
      <c r="D132" s="71" t="s">
        <v>83</v>
      </c>
      <c r="E132" s="71" t="s">
        <v>84</v>
      </c>
      <c r="F132" s="71" t="s">
        <v>85</v>
      </c>
      <c r="G132" s="71" t="s">
        <v>86</v>
      </c>
      <c r="H132" s="71" t="s">
        <v>87</v>
      </c>
      <c r="I132" s="71" t="s">
        <v>88</v>
      </c>
      <c r="J132" s="71" t="s">
        <v>89</v>
      </c>
      <c r="K132" s="71" t="s">
        <v>90</v>
      </c>
      <c r="L132" s="71" t="s">
        <v>91</v>
      </c>
      <c r="M132" s="71" t="s">
        <v>92</v>
      </c>
      <c r="N132" s="71" t="s">
        <v>93</v>
      </c>
      <c r="O132" s="71" t="s">
        <v>94</v>
      </c>
      <c r="P132" s="71" t="s">
        <v>95</v>
      </c>
      <c r="Q132" s="71" t="s">
        <v>96</v>
      </c>
      <c r="R132" s="71" t="s">
        <v>97</v>
      </c>
      <c r="S132" s="71" t="s">
        <v>106</v>
      </c>
      <c r="T132" s="71" t="s">
        <v>332</v>
      </c>
      <c r="U132" s="71" t="s">
        <v>333</v>
      </c>
      <c r="V132" s="71" t="s">
        <v>334</v>
      </c>
      <c r="W132" s="71" t="s">
        <v>341</v>
      </c>
      <c r="X132" s="71" t="s">
        <v>353</v>
      </c>
      <c r="Y132" s="71">
        <v>2022</v>
      </c>
    </row>
    <row r="133" spans="2:25" ht="12.5">
      <c r="B133" s="71" t="s">
        <v>57</v>
      </c>
      <c r="C133" s="159" t="s">
        <v>36</v>
      </c>
      <c r="D133" s="159" t="s">
        <v>36</v>
      </c>
      <c r="E133" s="159" t="s">
        <v>36</v>
      </c>
      <c r="F133" s="159" t="s">
        <v>36</v>
      </c>
      <c r="G133" s="159" t="s">
        <v>36</v>
      </c>
      <c r="H133" s="159" t="s">
        <v>36</v>
      </c>
      <c r="I133" s="159" t="s">
        <v>36</v>
      </c>
      <c r="J133" s="159" t="s">
        <v>36</v>
      </c>
      <c r="K133" s="159" t="s">
        <v>36</v>
      </c>
      <c r="L133" s="159" t="s">
        <v>36</v>
      </c>
      <c r="M133" s="159" t="s">
        <v>36</v>
      </c>
      <c r="N133" s="159" t="s">
        <v>36</v>
      </c>
      <c r="O133" s="159" t="s">
        <v>36</v>
      </c>
      <c r="P133" s="159" t="s">
        <v>36</v>
      </c>
      <c r="Q133" s="159" t="s">
        <v>36</v>
      </c>
      <c r="R133" s="159" t="s">
        <v>36</v>
      </c>
      <c r="S133" s="159" t="s">
        <v>36</v>
      </c>
      <c r="T133" s="159" t="s">
        <v>36</v>
      </c>
      <c r="U133" s="159" t="s">
        <v>36</v>
      </c>
      <c r="V133" s="159" t="s">
        <v>36</v>
      </c>
      <c r="W133" s="159" t="s">
        <v>36</v>
      </c>
      <c r="X133" s="159" t="s">
        <v>36</v>
      </c>
      <c r="Y133" s="159" t="s">
        <v>36</v>
      </c>
    </row>
    <row r="134" spans="2:25" ht="12.5">
      <c r="B134" s="71" t="s">
        <v>110</v>
      </c>
      <c r="C134" s="160" t="s">
        <v>36</v>
      </c>
      <c r="D134" s="160" t="s">
        <v>36</v>
      </c>
      <c r="E134" s="160" t="s">
        <v>36</v>
      </c>
      <c r="F134" s="160" t="s">
        <v>36</v>
      </c>
      <c r="G134" s="160" t="s">
        <v>36</v>
      </c>
      <c r="H134" s="160" t="s">
        <v>36</v>
      </c>
      <c r="I134" s="160" t="s">
        <v>36</v>
      </c>
      <c r="J134" s="160" t="s">
        <v>36</v>
      </c>
      <c r="K134" s="160" t="s">
        <v>36</v>
      </c>
      <c r="L134" s="160" t="s">
        <v>36</v>
      </c>
      <c r="M134" s="160" t="s">
        <v>36</v>
      </c>
      <c r="N134" s="160" t="s">
        <v>36</v>
      </c>
      <c r="O134" s="160" t="s">
        <v>36</v>
      </c>
      <c r="P134" s="160" t="s">
        <v>36</v>
      </c>
      <c r="Q134" s="160" t="s">
        <v>36</v>
      </c>
      <c r="R134" s="160" t="s">
        <v>36</v>
      </c>
      <c r="S134" s="160" t="s">
        <v>36</v>
      </c>
      <c r="T134" s="160" t="s">
        <v>36</v>
      </c>
      <c r="U134" s="160" t="s">
        <v>36</v>
      </c>
      <c r="V134" s="160" t="s">
        <v>36</v>
      </c>
      <c r="W134" s="160" t="s">
        <v>36</v>
      </c>
      <c r="X134" s="160" t="s">
        <v>36</v>
      </c>
      <c r="Y134" s="160" t="s">
        <v>36</v>
      </c>
    </row>
    <row r="135" spans="2:25" ht="12.5">
      <c r="B135" s="71" t="s">
        <v>354</v>
      </c>
      <c r="C135" s="159" t="s">
        <v>36</v>
      </c>
      <c r="D135" s="159" t="s">
        <v>36</v>
      </c>
      <c r="E135" s="159" t="s">
        <v>36</v>
      </c>
      <c r="F135" s="159" t="s">
        <v>36</v>
      </c>
      <c r="G135" s="159" t="s">
        <v>36</v>
      </c>
      <c r="H135" s="159" t="s">
        <v>36</v>
      </c>
      <c r="I135" s="159" t="s">
        <v>36</v>
      </c>
      <c r="J135" s="159" t="s">
        <v>36</v>
      </c>
      <c r="K135" s="159" t="s">
        <v>36</v>
      </c>
      <c r="L135" s="159" t="s">
        <v>36</v>
      </c>
      <c r="M135" s="159" t="s">
        <v>36</v>
      </c>
      <c r="N135" s="159" t="s">
        <v>36</v>
      </c>
      <c r="O135" s="159" t="s">
        <v>36</v>
      </c>
      <c r="P135" s="159" t="s">
        <v>36</v>
      </c>
      <c r="Q135" s="159" t="s">
        <v>36</v>
      </c>
      <c r="R135" s="159" t="s">
        <v>36</v>
      </c>
      <c r="S135" s="159" t="s">
        <v>36</v>
      </c>
      <c r="T135" s="159" t="s">
        <v>36</v>
      </c>
      <c r="U135" s="159" t="s">
        <v>36</v>
      </c>
      <c r="V135" s="159" t="s">
        <v>36</v>
      </c>
      <c r="W135" s="159" t="s">
        <v>36</v>
      </c>
      <c r="X135" s="159" t="s">
        <v>36</v>
      </c>
      <c r="Y135" s="159" t="s">
        <v>36</v>
      </c>
    </row>
    <row r="136" spans="2:25" ht="12.5">
      <c r="B136" s="71" t="s">
        <v>111</v>
      </c>
      <c r="C136" s="160" t="s">
        <v>36</v>
      </c>
      <c r="D136" s="160" t="s">
        <v>36</v>
      </c>
      <c r="E136" s="160" t="s">
        <v>36</v>
      </c>
      <c r="F136" s="160" t="s">
        <v>36</v>
      </c>
      <c r="G136" s="160" t="s">
        <v>36</v>
      </c>
      <c r="H136" s="160" t="s">
        <v>36</v>
      </c>
      <c r="I136" s="160" t="s">
        <v>36</v>
      </c>
      <c r="J136" s="160" t="s">
        <v>36</v>
      </c>
      <c r="K136" s="160" t="s">
        <v>36</v>
      </c>
      <c r="L136" s="160" t="s">
        <v>36</v>
      </c>
      <c r="M136" s="160" t="s">
        <v>36</v>
      </c>
      <c r="N136" s="160" t="s">
        <v>36</v>
      </c>
      <c r="O136" s="160" t="s">
        <v>36</v>
      </c>
      <c r="P136" s="160" t="s">
        <v>36</v>
      </c>
      <c r="Q136" s="160" t="s">
        <v>36</v>
      </c>
      <c r="R136" s="160" t="s">
        <v>36</v>
      </c>
      <c r="S136" s="160" t="s">
        <v>36</v>
      </c>
      <c r="T136" s="160" t="s">
        <v>36</v>
      </c>
      <c r="U136" s="160" t="s">
        <v>36</v>
      </c>
      <c r="V136" s="160" t="s">
        <v>36</v>
      </c>
      <c r="W136" s="160" t="s">
        <v>36</v>
      </c>
      <c r="X136" s="160" t="s">
        <v>36</v>
      </c>
      <c r="Y136" s="160" t="s">
        <v>36</v>
      </c>
    </row>
    <row r="137" spans="2:25" ht="12.5">
      <c r="B137" s="71" t="s">
        <v>355</v>
      </c>
      <c r="C137" s="159" t="s">
        <v>36</v>
      </c>
      <c r="D137" s="159" t="s">
        <v>36</v>
      </c>
      <c r="E137" s="159" t="s">
        <v>36</v>
      </c>
      <c r="F137" s="159" t="s">
        <v>36</v>
      </c>
      <c r="G137" s="159" t="s">
        <v>36</v>
      </c>
      <c r="H137" s="159" t="s">
        <v>36</v>
      </c>
      <c r="I137" s="159" t="s">
        <v>36</v>
      </c>
      <c r="J137" s="159" t="s">
        <v>36</v>
      </c>
      <c r="K137" s="159" t="s">
        <v>36</v>
      </c>
      <c r="L137" s="159" t="s">
        <v>36</v>
      </c>
      <c r="M137" s="159" t="s">
        <v>36</v>
      </c>
      <c r="N137" s="159" t="s">
        <v>36</v>
      </c>
      <c r="O137" s="159" t="s">
        <v>36</v>
      </c>
      <c r="P137" s="159" t="s">
        <v>36</v>
      </c>
      <c r="Q137" s="159" t="s">
        <v>36</v>
      </c>
      <c r="R137" s="159" t="s">
        <v>36</v>
      </c>
      <c r="S137" s="159" t="s">
        <v>36</v>
      </c>
      <c r="T137" s="159" t="s">
        <v>36</v>
      </c>
      <c r="U137" s="159" t="s">
        <v>36</v>
      </c>
      <c r="V137" s="159" t="s">
        <v>36</v>
      </c>
      <c r="W137" s="159" t="s">
        <v>36</v>
      </c>
      <c r="X137" s="159" t="s">
        <v>36</v>
      </c>
      <c r="Y137" s="159" t="s">
        <v>36</v>
      </c>
    </row>
    <row r="138" spans="2:25" ht="12.5">
      <c r="B138" s="71" t="s">
        <v>112</v>
      </c>
      <c r="C138" s="160" t="s">
        <v>36</v>
      </c>
      <c r="D138" s="160" t="s">
        <v>36</v>
      </c>
      <c r="E138" s="160" t="s">
        <v>36</v>
      </c>
      <c r="F138" s="160" t="s">
        <v>36</v>
      </c>
      <c r="G138" s="160" t="s">
        <v>36</v>
      </c>
      <c r="H138" s="160" t="s">
        <v>36</v>
      </c>
      <c r="I138" s="160" t="s">
        <v>36</v>
      </c>
      <c r="J138" s="160" t="s">
        <v>36</v>
      </c>
      <c r="K138" s="160" t="s">
        <v>36</v>
      </c>
      <c r="L138" s="160" t="s">
        <v>36</v>
      </c>
      <c r="M138" s="160" t="s">
        <v>36</v>
      </c>
      <c r="N138" s="160" t="s">
        <v>36</v>
      </c>
      <c r="O138" s="160" t="s">
        <v>36</v>
      </c>
      <c r="P138" s="160" t="s">
        <v>36</v>
      </c>
      <c r="Q138" s="160" t="s">
        <v>36</v>
      </c>
      <c r="R138" s="160" t="s">
        <v>36</v>
      </c>
      <c r="S138" s="160" t="s">
        <v>36</v>
      </c>
      <c r="T138" s="160" t="s">
        <v>36</v>
      </c>
      <c r="U138" s="160" t="s">
        <v>36</v>
      </c>
      <c r="V138" s="160" t="s">
        <v>36</v>
      </c>
      <c r="W138" s="160" t="s">
        <v>36</v>
      </c>
      <c r="X138" s="160" t="s">
        <v>36</v>
      </c>
      <c r="Y138" s="160" t="s">
        <v>36</v>
      </c>
    </row>
    <row r="139" spans="2:25" ht="12.5">
      <c r="B139" s="71" t="s">
        <v>58</v>
      </c>
      <c r="C139" s="88">
        <v>716</v>
      </c>
      <c r="D139" s="88">
        <v>1025</v>
      </c>
      <c r="E139" s="88">
        <v>1204</v>
      </c>
      <c r="F139" s="88">
        <v>1005</v>
      </c>
      <c r="G139" s="88">
        <v>1035</v>
      </c>
      <c r="H139" s="89">
        <v>4689.786</v>
      </c>
      <c r="I139" s="89">
        <v>4501.269</v>
      </c>
      <c r="J139" s="89">
        <v>4331.125</v>
      </c>
      <c r="K139" s="89">
        <v>4466.169</v>
      </c>
      <c r="L139" s="89">
        <v>4283.846</v>
      </c>
      <c r="M139" s="89">
        <v>5221.106</v>
      </c>
      <c r="N139" s="89">
        <v>4746.554</v>
      </c>
      <c r="O139" s="89">
        <v>5276.846</v>
      </c>
      <c r="P139" s="89">
        <v>6233.974</v>
      </c>
      <c r="Q139" s="89">
        <v>7065.358</v>
      </c>
      <c r="R139" s="89">
        <v>8155.099</v>
      </c>
      <c r="S139" s="89">
        <v>9910.698</v>
      </c>
      <c r="T139" s="89">
        <v>10956.771</v>
      </c>
      <c r="U139" s="89">
        <v>11871.035</v>
      </c>
      <c r="V139" s="89">
        <v>12944.665</v>
      </c>
      <c r="W139" s="89">
        <v>13385.829</v>
      </c>
      <c r="X139" s="89">
        <v>14079.067</v>
      </c>
      <c r="Y139" s="89">
        <v>13864.279</v>
      </c>
    </row>
    <row r="140" spans="2:25" ht="12.5">
      <c r="B140" s="71" t="s">
        <v>59</v>
      </c>
      <c r="C140" s="160" t="s">
        <v>36</v>
      </c>
      <c r="D140" s="160" t="s">
        <v>36</v>
      </c>
      <c r="E140" s="160" t="s">
        <v>36</v>
      </c>
      <c r="F140" s="160" t="s">
        <v>36</v>
      </c>
      <c r="G140" s="160" t="s">
        <v>36</v>
      </c>
      <c r="H140" s="160" t="s">
        <v>36</v>
      </c>
      <c r="I140" s="160" t="s">
        <v>36</v>
      </c>
      <c r="J140" s="160" t="s">
        <v>36</v>
      </c>
      <c r="K140" s="160" t="s">
        <v>36</v>
      </c>
      <c r="L140" s="160" t="s">
        <v>36</v>
      </c>
      <c r="M140" s="160" t="s">
        <v>36</v>
      </c>
      <c r="N140" s="160" t="s">
        <v>36</v>
      </c>
      <c r="O140" s="160" t="s">
        <v>36</v>
      </c>
      <c r="P140" s="160" t="s">
        <v>36</v>
      </c>
      <c r="Q140" s="160" t="s">
        <v>36</v>
      </c>
      <c r="R140" s="160" t="s">
        <v>36</v>
      </c>
      <c r="S140" s="160" t="s">
        <v>36</v>
      </c>
      <c r="T140" s="160" t="s">
        <v>36</v>
      </c>
      <c r="U140" s="160" t="s">
        <v>36</v>
      </c>
      <c r="V140" s="160" t="s">
        <v>36</v>
      </c>
      <c r="W140" s="160" t="s">
        <v>36</v>
      </c>
      <c r="X140" s="160" t="s">
        <v>36</v>
      </c>
      <c r="Y140" s="160" t="s">
        <v>36</v>
      </c>
    </row>
    <row r="141" spans="2:25" ht="12.5">
      <c r="B141" s="71" t="s">
        <v>356</v>
      </c>
      <c r="C141" s="159" t="s">
        <v>36</v>
      </c>
      <c r="D141" s="159" t="s">
        <v>36</v>
      </c>
      <c r="E141" s="159" t="s">
        <v>36</v>
      </c>
      <c r="F141" s="159" t="s">
        <v>36</v>
      </c>
      <c r="G141" s="159" t="s">
        <v>36</v>
      </c>
      <c r="H141" s="159" t="s">
        <v>36</v>
      </c>
      <c r="I141" s="159" t="s">
        <v>36</v>
      </c>
      <c r="J141" s="159" t="s">
        <v>36</v>
      </c>
      <c r="K141" s="159" t="s">
        <v>36</v>
      </c>
      <c r="L141" s="159" t="s">
        <v>36</v>
      </c>
      <c r="M141" s="159" t="s">
        <v>36</v>
      </c>
      <c r="N141" s="159" t="s">
        <v>36</v>
      </c>
      <c r="O141" s="159" t="s">
        <v>36</v>
      </c>
      <c r="P141" s="159" t="s">
        <v>36</v>
      </c>
      <c r="Q141" s="159" t="s">
        <v>36</v>
      </c>
      <c r="R141" s="159" t="s">
        <v>36</v>
      </c>
      <c r="S141" s="159" t="s">
        <v>36</v>
      </c>
      <c r="T141" s="159" t="s">
        <v>36</v>
      </c>
      <c r="U141" s="159" t="s">
        <v>36</v>
      </c>
      <c r="V141" s="159" t="s">
        <v>36</v>
      </c>
      <c r="W141" s="159" t="s">
        <v>36</v>
      </c>
      <c r="X141" s="159" t="s">
        <v>36</v>
      </c>
      <c r="Y141" s="159" t="s">
        <v>36</v>
      </c>
    </row>
    <row r="142" spans="2:25" ht="12.5">
      <c r="B142" s="71" t="s">
        <v>357</v>
      </c>
      <c r="C142" s="160" t="s">
        <v>36</v>
      </c>
      <c r="D142" s="160" t="s">
        <v>36</v>
      </c>
      <c r="E142" s="160" t="s">
        <v>36</v>
      </c>
      <c r="F142" s="160" t="s">
        <v>36</v>
      </c>
      <c r="G142" s="160" t="s">
        <v>36</v>
      </c>
      <c r="H142" s="160" t="s">
        <v>36</v>
      </c>
      <c r="I142" s="160" t="s">
        <v>36</v>
      </c>
      <c r="J142" s="160" t="s">
        <v>36</v>
      </c>
      <c r="K142" s="160" t="s">
        <v>36</v>
      </c>
      <c r="L142" s="160" t="s">
        <v>36</v>
      </c>
      <c r="M142" s="160" t="s">
        <v>36</v>
      </c>
      <c r="N142" s="160" t="s">
        <v>36</v>
      </c>
      <c r="O142" s="160" t="s">
        <v>36</v>
      </c>
      <c r="P142" s="160" t="s">
        <v>36</v>
      </c>
      <c r="Q142" s="160" t="s">
        <v>36</v>
      </c>
      <c r="R142" s="160" t="s">
        <v>36</v>
      </c>
      <c r="S142" s="160" t="s">
        <v>36</v>
      </c>
      <c r="T142" s="160" t="s">
        <v>36</v>
      </c>
      <c r="U142" s="160" t="s">
        <v>36</v>
      </c>
      <c r="V142" s="160" t="s">
        <v>36</v>
      </c>
      <c r="W142" s="160" t="s">
        <v>36</v>
      </c>
      <c r="X142" s="160" t="s">
        <v>36</v>
      </c>
      <c r="Y142" s="160" t="s">
        <v>36</v>
      </c>
    </row>
    <row r="143" spans="2:25" ht="12.5">
      <c r="B143" s="71" t="s">
        <v>60</v>
      </c>
      <c r="C143" s="88">
        <v>24</v>
      </c>
      <c r="D143" s="88">
        <v>27</v>
      </c>
      <c r="E143" s="88">
        <v>37</v>
      </c>
      <c r="F143" s="88">
        <v>51</v>
      </c>
      <c r="G143" s="88">
        <v>51</v>
      </c>
      <c r="H143" s="88">
        <v>55</v>
      </c>
      <c r="I143" s="88">
        <v>49</v>
      </c>
      <c r="J143" s="88">
        <v>62</v>
      </c>
      <c r="K143" s="88">
        <v>69</v>
      </c>
      <c r="L143" s="88">
        <v>164.2</v>
      </c>
      <c r="M143" s="89">
        <v>206.299</v>
      </c>
      <c r="N143" s="89">
        <v>297.774</v>
      </c>
      <c r="O143" s="89">
        <v>454.587</v>
      </c>
      <c r="P143" s="89">
        <v>579.536</v>
      </c>
      <c r="Q143" s="88">
        <v>829.65</v>
      </c>
      <c r="R143" s="89">
        <v>1062.051</v>
      </c>
      <c r="S143" s="89">
        <v>1493.284</v>
      </c>
      <c r="T143" s="89">
        <v>1837.712</v>
      </c>
      <c r="U143" s="89">
        <v>2266.768</v>
      </c>
      <c r="V143" s="89">
        <v>2461.753</v>
      </c>
      <c r="W143" s="88">
        <v>2844.2</v>
      </c>
      <c r="X143" s="89">
        <v>2472.609</v>
      </c>
      <c r="Y143" s="89">
        <v>3035.519</v>
      </c>
    </row>
    <row r="144" spans="2:25" ht="12.5">
      <c r="B144" s="71" t="s">
        <v>61</v>
      </c>
      <c r="C144" s="160" t="s">
        <v>36</v>
      </c>
      <c r="D144" s="160" t="s">
        <v>36</v>
      </c>
      <c r="E144" s="160" t="s">
        <v>36</v>
      </c>
      <c r="F144" s="160" t="s">
        <v>36</v>
      </c>
      <c r="G144" s="160" t="s">
        <v>36</v>
      </c>
      <c r="H144" s="160" t="s">
        <v>36</v>
      </c>
      <c r="I144" s="160" t="s">
        <v>36</v>
      </c>
      <c r="J144" s="160" t="s">
        <v>36</v>
      </c>
      <c r="K144" s="160" t="s">
        <v>36</v>
      </c>
      <c r="L144" s="160" t="s">
        <v>36</v>
      </c>
      <c r="M144" s="160" t="s">
        <v>36</v>
      </c>
      <c r="N144" s="160" t="s">
        <v>36</v>
      </c>
      <c r="O144" s="160" t="s">
        <v>36</v>
      </c>
      <c r="P144" s="160" t="s">
        <v>36</v>
      </c>
      <c r="Q144" s="160" t="s">
        <v>36</v>
      </c>
      <c r="R144" s="160" t="s">
        <v>36</v>
      </c>
      <c r="S144" s="160" t="s">
        <v>36</v>
      </c>
      <c r="T144" s="160" t="s">
        <v>36</v>
      </c>
      <c r="U144" s="160" t="s">
        <v>36</v>
      </c>
      <c r="V144" s="160" t="s">
        <v>36</v>
      </c>
      <c r="W144" s="160" t="s">
        <v>36</v>
      </c>
      <c r="X144" s="160" t="s">
        <v>36</v>
      </c>
      <c r="Y144" s="160" t="s">
        <v>36</v>
      </c>
    </row>
    <row r="145" spans="2:25" ht="12.5">
      <c r="B145" s="71" t="s">
        <v>358</v>
      </c>
      <c r="C145" s="159" t="s">
        <v>36</v>
      </c>
      <c r="D145" s="159" t="s">
        <v>36</v>
      </c>
      <c r="E145" s="159" t="s">
        <v>36</v>
      </c>
      <c r="F145" s="159" t="s">
        <v>36</v>
      </c>
      <c r="G145" s="159" t="s">
        <v>36</v>
      </c>
      <c r="H145" s="159" t="s">
        <v>36</v>
      </c>
      <c r="I145" s="159" t="s">
        <v>36</v>
      </c>
      <c r="J145" s="159" t="s">
        <v>36</v>
      </c>
      <c r="K145" s="159" t="s">
        <v>36</v>
      </c>
      <c r="L145" s="159" t="s">
        <v>36</v>
      </c>
      <c r="M145" s="159" t="s">
        <v>36</v>
      </c>
      <c r="N145" s="159" t="s">
        <v>36</v>
      </c>
      <c r="O145" s="159" t="s">
        <v>36</v>
      </c>
      <c r="P145" s="159" t="s">
        <v>36</v>
      </c>
      <c r="Q145" s="159" t="s">
        <v>36</v>
      </c>
      <c r="R145" s="159" t="s">
        <v>36</v>
      </c>
      <c r="S145" s="159" t="s">
        <v>36</v>
      </c>
      <c r="T145" s="159" t="s">
        <v>36</v>
      </c>
      <c r="U145" s="159" t="s">
        <v>36</v>
      </c>
      <c r="V145" s="159" t="s">
        <v>36</v>
      </c>
      <c r="W145" s="159" t="s">
        <v>36</v>
      </c>
      <c r="X145" s="159" t="s">
        <v>36</v>
      </c>
      <c r="Y145" s="159" t="s">
        <v>36</v>
      </c>
    </row>
    <row r="146" spans="2:25" ht="12.5">
      <c r="B146" s="71" t="s">
        <v>359</v>
      </c>
      <c r="C146" s="160" t="s">
        <v>36</v>
      </c>
      <c r="D146" s="160" t="s">
        <v>36</v>
      </c>
      <c r="E146" s="160" t="s">
        <v>36</v>
      </c>
      <c r="F146" s="160" t="s">
        <v>36</v>
      </c>
      <c r="G146" s="160" t="s">
        <v>36</v>
      </c>
      <c r="H146" s="160" t="s">
        <v>36</v>
      </c>
      <c r="I146" s="160" t="s">
        <v>36</v>
      </c>
      <c r="J146" s="160" t="s">
        <v>36</v>
      </c>
      <c r="K146" s="160" t="s">
        <v>36</v>
      </c>
      <c r="L146" s="160" t="s">
        <v>36</v>
      </c>
      <c r="M146" s="160" t="s">
        <v>36</v>
      </c>
      <c r="N146" s="160" t="s">
        <v>36</v>
      </c>
      <c r="O146" s="160" t="s">
        <v>36</v>
      </c>
      <c r="P146" s="160" t="s">
        <v>36</v>
      </c>
      <c r="Q146" s="160" t="s">
        <v>36</v>
      </c>
      <c r="R146" s="160" t="s">
        <v>36</v>
      </c>
      <c r="S146" s="160" t="s">
        <v>36</v>
      </c>
      <c r="T146" s="160" t="s">
        <v>36</v>
      </c>
      <c r="U146" s="160" t="s">
        <v>36</v>
      </c>
      <c r="V146" s="160" t="s">
        <v>36</v>
      </c>
      <c r="W146" s="160" t="s">
        <v>36</v>
      </c>
      <c r="X146" s="160" t="s">
        <v>36</v>
      </c>
      <c r="Y146" s="160" t="s">
        <v>36</v>
      </c>
    </row>
    <row r="147" spans="2:25" ht="12.5">
      <c r="B147" s="71" t="s">
        <v>360</v>
      </c>
      <c r="C147" s="159" t="s">
        <v>36</v>
      </c>
      <c r="D147" s="159" t="s">
        <v>36</v>
      </c>
      <c r="E147" s="159" t="s">
        <v>36</v>
      </c>
      <c r="F147" s="159" t="s">
        <v>36</v>
      </c>
      <c r="G147" s="159" t="s">
        <v>36</v>
      </c>
      <c r="H147" s="159" t="s">
        <v>36</v>
      </c>
      <c r="I147" s="159" t="s">
        <v>36</v>
      </c>
      <c r="J147" s="159" t="s">
        <v>36</v>
      </c>
      <c r="K147" s="159" t="s">
        <v>36</v>
      </c>
      <c r="L147" s="159" t="s">
        <v>36</v>
      </c>
      <c r="M147" s="159" t="s">
        <v>36</v>
      </c>
      <c r="N147" s="159" t="s">
        <v>36</v>
      </c>
      <c r="O147" s="159" t="s">
        <v>36</v>
      </c>
      <c r="P147" s="159" t="s">
        <v>36</v>
      </c>
      <c r="Q147" s="159" t="s">
        <v>36</v>
      </c>
      <c r="R147" s="159" t="s">
        <v>36</v>
      </c>
      <c r="S147" s="159" t="s">
        <v>36</v>
      </c>
      <c r="T147" s="159" t="s">
        <v>36</v>
      </c>
      <c r="U147" s="159" t="s">
        <v>36</v>
      </c>
      <c r="V147" s="159" t="s">
        <v>36</v>
      </c>
      <c r="W147" s="159" t="s">
        <v>36</v>
      </c>
      <c r="X147" s="159" t="s">
        <v>36</v>
      </c>
      <c r="Y147" s="159" t="s">
        <v>36</v>
      </c>
    </row>
    <row r="148" spans="2:25" ht="12.5">
      <c r="B148" s="71" t="s">
        <v>361</v>
      </c>
      <c r="C148" s="160" t="s">
        <v>36</v>
      </c>
      <c r="D148" s="160" t="s">
        <v>36</v>
      </c>
      <c r="E148" s="160" t="s">
        <v>36</v>
      </c>
      <c r="F148" s="160" t="s">
        <v>36</v>
      </c>
      <c r="G148" s="160" t="s">
        <v>36</v>
      </c>
      <c r="H148" s="160" t="s">
        <v>36</v>
      </c>
      <c r="I148" s="160" t="s">
        <v>36</v>
      </c>
      <c r="J148" s="160" t="s">
        <v>36</v>
      </c>
      <c r="K148" s="160" t="s">
        <v>36</v>
      </c>
      <c r="L148" s="160" t="s">
        <v>36</v>
      </c>
      <c r="M148" s="160" t="s">
        <v>36</v>
      </c>
      <c r="N148" s="160" t="s">
        <v>36</v>
      </c>
      <c r="O148" s="160" t="s">
        <v>36</v>
      </c>
      <c r="P148" s="160" t="s">
        <v>36</v>
      </c>
      <c r="Q148" s="160" t="s">
        <v>36</v>
      </c>
      <c r="R148" s="160" t="s">
        <v>36</v>
      </c>
      <c r="S148" s="160" t="s">
        <v>36</v>
      </c>
      <c r="T148" s="160" t="s">
        <v>36</v>
      </c>
      <c r="U148" s="160" t="s">
        <v>36</v>
      </c>
      <c r="V148" s="160" t="s">
        <v>36</v>
      </c>
      <c r="W148" s="160" t="s">
        <v>36</v>
      </c>
      <c r="X148" s="160" t="s">
        <v>36</v>
      </c>
      <c r="Y148" s="160" t="s">
        <v>36</v>
      </c>
    </row>
    <row r="149" spans="2:25" ht="12.5">
      <c r="B149" s="71" t="s">
        <v>62</v>
      </c>
      <c r="C149" s="159" t="s">
        <v>36</v>
      </c>
      <c r="D149" s="159" t="s">
        <v>36</v>
      </c>
      <c r="E149" s="159" t="s">
        <v>36</v>
      </c>
      <c r="F149" s="159" t="s">
        <v>36</v>
      </c>
      <c r="G149" s="159" t="s">
        <v>36</v>
      </c>
      <c r="H149" s="159" t="s">
        <v>36</v>
      </c>
      <c r="I149" s="159" t="s">
        <v>36</v>
      </c>
      <c r="J149" s="159" t="s">
        <v>36</v>
      </c>
      <c r="K149" s="159" t="s">
        <v>36</v>
      </c>
      <c r="L149" s="159" t="s">
        <v>36</v>
      </c>
      <c r="M149" s="159" t="s">
        <v>36</v>
      </c>
      <c r="N149" s="159" t="s">
        <v>36</v>
      </c>
      <c r="O149" s="159" t="s">
        <v>36</v>
      </c>
      <c r="P149" s="159" t="s">
        <v>36</v>
      </c>
      <c r="Q149" s="159" t="s">
        <v>36</v>
      </c>
      <c r="R149" s="159" t="s">
        <v>36</v>
      </c>
      <c r="S149" s="159" t="s">
        <v>36</v>
      </c>
      <c r="T149" s="159" t="s">
        <v>36</v>
      </c>
      <c r="U149" s="159" t="s">
        <v>36</v>
      </c>
      <c r="V149" s="159" t="s">
        <v>36</v>
      </c>
      <c r="W149" s="159" t="s">
        <v>36</v>
      </c>
      <c r="X149" s="159" t="s">
        <v>36</v>
      </c>
      <c r="Y149" s="159" t="s">
        <v>36</v>
      </c>
    </row>
    <row r="150" spans="2:25" ht="12.5">
      <c r="B150" s="71" t="s">
        <v>63</v>
      </c>
      <c r="C150" s="91">
        <v>69</v>
      </c>
      <c r="D150" s="91">
        <v>41</v>
      </c>
      <c r="E150" s="91">
        <v>69</v>
      </c>
      <c r="F150" s="91">
        <v>11</v>
      </c>
      <c r="G150" s="91">
        <v>11</v>
      </c>
      <c r="H150" s="91">
        <v>19</v>
      </c>
      <c r="I150" s="91">
        <v>8</v>
      </c>
      <c r="J150" s="91">
        <v>339</v>
      </c>
      <c r="K150" s="91">
        <v>895</v>
      </c>
      <c r="L150" s="91">
        <v>820</v>
      </c>
      <c r="M150" s="90">
        <v>1395.424</v>
      </c>
      <c r="N150" s="90">
        <v>19589.244</v>
      </c>
      <c r="O150" s="90">
        <v>22777.367</v>
      </c>
      <c r="P150" s="90">
        <v>17975.374</v>
      </c>
      <c r="Q150" s="90">
        <v>20648.657</v>
      </c>
      <c r="R150" s="90">
        <v>22133.043</v>
      </c>
      <c r="S150" s="90">
        <v>20854.625</v>
      </c>
      <c r="T150" s="90">
        <v>20782.401</v>
      </c>
      <c r="U150" s="90">
        <v>21476.972</v>
      </c>
      <c r="V150" s="90">
        <v>22098.655</v>
      </c>
      <c r="W150" s="91">
        <v>24475.1</v>
      </c>
      <c r="X150" s="90">
        <v>27717.764</v>
      </c>
      <c r="Y150" s="90">
        <v>23687.826</v>
      </c>
    </row>
    <row r="151" spans="2:25" ht="12.5">
      <c r="B151" s="71" t="s">
        <v>113</v>
      </c>
      <c r="C151" s="88">
        <v>3201</v>
      </c>
      <c r="D151" s="88">
        <v>5543</v>
      </c>
      <c r="E151" s="88">
        <v>5501</v>
      </c>
      <c r="F151" s="88">
        <v>5599</v>
      </c>
      <c r="G151" s="88">
        <v>6539</v>
      </c>
      <c r="H151" s="88">
        <v>6530</v>
      </c>
      <c r="I151" s="88">
        <v>6559</v>
      </c>
      <c r="J151" s="88">
        <v>6359</v>
      </c>
      <c r="K151" s="88">
        <v>6311</v>
      </c>
      <c r="L151" s="88">
        <v>6672</v>
      </c>
      <c r="M151" s="88">
        <v>5006</v>
      </c>
      <c r="N151" s="88">
        <v>4563</v>
      </c>
      <c r="O151" s="88">
        <v>4566</v>
      </c>
      <c r="P151" s="88">
        <v>4205</v>
      </c>
      <c r="Q151" s="88">
        <v>4048</v>
      </c>
      <c r="R151" s="88">
        <v>4104</v>
      </c>
      <c r="S151" s="88">
        <v>4120</v>
      </c>
      <c r="T151" s="89">
        <v>4337.204</v>
      </c>
      <c r="U151" s="89">
        <v>4119.066</v>
      </c>
      <c r="V151" s="89">
        <v>3979.972</v>
      </c>
      <c r="W151" s="89">
        <v>3686.271</v>
      </c>
      <c r="X151" s="89">
        <v>3913.244</v>
      </c>
      <c r="Y151" s="89">
        <v>3783.789</v>
      </c>
    </row>
    <row r="152" spans="2:25" ht="12.5">
      <c r="B152" s="71" t="s">
        <v>77</v>
      </c>
      <c r="C152" s="91">
        <v>7651</v>
      </c>
      <c r="D152" s="91">
        <v>6339</v>
      </c>
      <c r="E152" s="91">
        <v>4901</v>
      </c>
      <c r="F152" s="91">
        <v>1974</v>
      </c>
      <c r="G152" s="91">
        <v>1402</v>
      </c>
      <c r="H152" s="91">
        <v>1269</v>
      </c>
      <c r="I152" s="91">
        <v>1077</v>
      </c>
      <c r="J152" s="91">
        <v>1054</v>
      </c>
      <c r="K152" s="91">
        <v>749</v>
      </c>
      <c r="L152" s="91">
        <v>929</v>
      </c>
      <c r="M152" s="91">
        <v>857</v>
      </c>
      <c r="N152" s="90">
        <v>823.272</v>
      </c>
      <c r="O152" s="90">
        <v>1680.627</v>
      </c>
      <c r="P152" s="90">
        <v>1555.049</v>
      </c>
      <c r="Q152" s="91">
        <v>1453.72</v>
      </c>
      <c r="R152" s="90">
        <v>2043.809</v>
      </c>
      <c r="S152" s="90">
        <v>1719.121</v>
      </c>
      <c r="T152" s="90">
        <v>1929.458</v>
      </c>
      <c r="U152" s="90">
        <v>1953.529</v>
      </c>
      <c r="V152" s="91">
        <v>2397.61</v>
      </c>
      <c r="W152" s="90">
        <v>4396.481</v>
      </c>
      <c r="X152" s="90">
        <v>4632.281</v>
      </c>
      <c r="Y152" s="91">
        <v>5038.28</v>
      </c>
    </row>
    <row r="153" spans="2:25" ht="12.5">
      <c r="B153" s="71" t="s">
        <v>362</v>
      </c>
      <c r="C153" s="88">
        <v>8640</v>
      </c>
      <c r="D153" s="88">
        <v>7587</v>
      </c>
      <c r="E153" s="88">
        <v>10226</v>
      </c>
      <c r="F153" s="88">
        <v>10984</v>
      </c>
      <c r="G153" s="88">
        <v>15660.2</v>
      </c>
      <c r="H153" s="89">
        <v>16839.903</v>
      </c>
      <c r="I153" s="89">
        <v>17487.261</v>
      </c>
      <c r="J153" s="89">
        <v>19323.699</v>
      </c>
      <c r="K153" s="88">
        <v>23193.93</v>
      </c>
      <c r="L153" s="89">
        <v>20342.704</v>
      </c>
      <c r="M153" s="89">
        <v>24098.962</v>
      </c>
      <c r="N153" s="89">
        <v>24370.262</v>
      </c>
      <c r="O153" s="89">
        <v>25667.961</v>
      </c>
      <c r="P153" s="89">
        <v>26861.678</v>
      </c>
      <c r="Q153" s="89">
        <v>28389.419</v>
      </c>
      <c r="R153" s="89">
        <v>33791.852</v>
      </c>
      <c r="S153" s="89">
        <v>37262.387</v>
      </c>
      <c r="T153" s="89">
        <v>38961.526</v>
      </c>
      <c r="U153" s="89">
        <v>37127.954</v>
      </c>
      <c r="V153" s="89">
        <v>38038.694</v>
      </c>
      <c r="W153" s="89">
        <v>38505.569</v>
      </c>
      <c r="X153" s="89">
        <v>38637.281</v>
      </c>
      <c r="Y153" s="89">
        <v>31920.761</v>
      </c>
    </row>
    <row r="154" spans="2:25" ht="12.5">
      <c r="B154" s="71" t="s">
        <v>114</v>
      </c>
      <c r="C154" s="91">
        <v>9718</v>
      </c>
      <c r="D154" s="91">
        <v>12770</v>
      </c>
      <c r="E154" s="91">
        <v>12557</v>
      </c>
      <c r="F154" s="91">
        <v>19646</v>
      </c>
      <c r="G154" s="91">
        <v>21493</v>
      </c>
      <c r="H154" s="91">
        <v>18526</v>
      </c>
      <c r="I154" s="91">
        <v>18652</v>
      </c>
      <c r="J154" s="91">
        <v>21891</v>
      </c>
      <c r="K154" s="91">
        <v>20097</v>
      </c>
      <c r="L154" s="91">
        <v>21521</v>
      </c>
      <c r="M154" s="91">
        <v>28173</v>
      </c>
      <c r="N154" s="90">
        <v>31385.929</v>
      </c>
      <c r="O154" s="90">
        <v>32789.431</v>
      </c>
      <c r="P154" s="90">
        <v>37711.061</v>
      </c>
      <c r="Q154" s="90">
        <v>35959.966</v>
      </c>
      <c r="R154" s="90">
        <v>42307.745</v>
      </c>
      <c r="S154" s="90">
        <v>42859.483</v>
      </c>
      <c r="T154" s="90">
        <v>52208.353</v>
      </c>
      <c r="U154" s="90">
        <v>48518.696</v>
      </c>
      <c r="V154" s="90">
        <v>51422.605</v>
      </c>
      <c r="W154" s="90">
        <v>53264.164</v>
      </c>
      <c r="X154" s="90">
        <v>59174.472</v>
      </c>
      <c r="Y154" s="90">
        <v>74637.783</v>
      </c>
    </row>
    <row r="155" spans="2:24" ht="14.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2:24" ht="14.5">
      <c r="B156" s="34" t="s">
        <v>80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2:24" ht="14.5">
      <c r="B157" s="34" t="s">
        <v>36</v>
      </c>
      <c r="C157" s="34" t="s">
        <v>81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2:24" ht="14.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2:24" ht="14.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Z151"/>
  <sheetViews>
    <sheetView showGridLines="0" workbookViewId="0" topLeftCell="F3">
      <selection activeCell="B3" sqref="B3:X56"/>
    </sheetView>
  </sheetViews>
  <sheetFormatPr defaultColWidth="9.140625" defaultRowHeight="15"/>
  <cols>
    <col min="1" max="1" width="11.57421875" style="2" customWidth="1"/>
    <col min="2" max="2" width="35.140625" style="2" customWidth="1"/>
    <col min="3" max="3" width="10.421875" style="2" customWidth="1"/>
    <col min="4" max="21" width="8.00390625" style="2" customWidth="1"/>
    <col min="22" max="16384" width="9.140625" style="2" customWidth="1"/>
  </cols>
  <sheetData>
    <row r="3" spans="2:26" ht="15.5">
      <c r="B3" s="83" t="s">
        <v>439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0"/>
      <c r="Z3" s="83"/>
    </row>
    <row r="4" spans="2:26" ht="12.5">
      <c r="B4" s="84" t="s">
        <v>104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0"/>
      <c r="Z4" s="84"/>
    </row>
    <row r="5" spans="2:26" s="4" customFormat="1" ht="15">
      <c r="B5" s="61" t="s">
        <v>335</v>
      </c>
      <c r="C5" s="264" t="s">
        <v>82</v>
      </c>
      <c r="D5" s="264" t="s">
        <v>83</v>
      </c>
      <c r="E5" s="264" t="s">
        <v>84</v>
      </c>
      <c r="F5" s="264" t="s">
        <v>85</v>
      </c>
      <c r="G5" s="264" t="s">
        <v>86</v>
      </c>
      <c r="H5" s="264" t="s">
        <v>87</v>
      </c>
      <c r="I5" s="264" t="s">
        <v>88</v>
      </c>
      <c r="J5" s="264" t="s">
        <v>89</v>
      </c>
      <c r="K5" s="264" t="s">
        <v>90</v>
      </c>
      <c r="L5" s="264" t="s">
        <v>91</v>
      </c>
      <c r="M5" s="264" t="s">
        <v>92</v>
      </c>
      <c r="N5" s="264" t="s">
        <v>93</v>
      </c>
      <c r="O5" s="264" t="s">
        <v>94</v>
      </c>
      <c r="P5" s="264" t="s">
        <v>95</v>
      </c>
      <c r="Q5" s="264" t="s">
        <v>96</v>
      </c>
      <c r="R5" s="264" t="s">
        <v>97</v>
      </c>
      <c r="S5" s="264" t="s">
        <v>106</v>
      </c>
      <c r="T5" s="264" t="s">
        <v>332</v>
      </c>
      <c r="U5" s="264" t="s">
        <v>333</v>
      </c>
      <c r="V5" s="264" t="s">
        <v>334</v>
      </c>
      <c r="W5" s="264" t="s">
        <v>341</v>
      </c>
      <c r="X5" s="264" t="s">
        <v>353</v>
      </c>
      <c r="Y5" s="80"/>
      <c r="Z5" s="80"/>
    </row>
    <row r="6" spans="2:26" s="4" customFormat="1" ht="15">
      <c r="B6" s="182" t="s">
        <v>170</v>
      </c>
      <c r="C6" s="265">
        <v>567976.58</v>
      </c>
      <c r="D6" s="265">
        <v>606925.236</v>
      </c>
      <c r="E6" s="265">
        <v>592297.34</v>
      </c>
      <c r="F6" s="265">
        <v>646241.895</v>
      </c>
      <c r="G6" s="265">
        <v>694634.808</v>
      </c>
      <c r="H6" s="265">
        <v>694070.42</v>
      </c>
      <c r="I6" s="265">
        <v>686032.89</v>
      </c>
      <c r="J6" s="265">
        <v>659175.639</v>
      </c>
      <c r="K6" s="265">
        <v>659458.025</v>
      </c>
      <c r="L6" s="265">
        <v>650359.749</v>
      </c>
      <c r="M6" s="265">
        <v>716854.947</v>
      </c>
      <c r="N6" s="265">
        <v>662490.326</v>
      </c>
      <c r="O6" s="265">
        <v>675214.696</v>
      </c>
      <c r="P6" s="265">
        <v>671086.859</v>
      </c>
      <c r="Q6" s="265">
        <v>620189.113</v>
      </c>
      <c r="R6" s="265">
        <v>627528.856</v>
      </c>
      <c r="S6" s="265">
        <v>653148.202</v>
      </c>
      <c r="T6" s="265">
        <v>652075.483</v>
      </c>
      <c r="U6" s="265">
        <v>637226.98</v>
      </c>
      <c r="V6" s="265">
        <v>626651.707</v>
      </c>
      <c r="W6" s="265">
        <v>601091.595</v>
      </c>
      <c r="X6" s="265">
        <v>651314.84</v>
      </c>
      <c r="Y6" s="80"/>
      <c r="Z6" s="120">
        <f>100/W6*X6</f>
        <v>108.35533975483386</v>
      </c>
    </row>
    <row r="7" spans="2:26" s="4" customFormat="1" ht="15">
      <c r="B7" s="189" t="s">
        <v>98</v>
      </c>
      <c r="C7" s="266">
        <v>210631.665</v>
      </c>
      <c r="D7" s="266">
        <v>209040.557</v>
      </c>
      <c r="E7" s="266">
        <v>193800.278</v>
      </c>
      <c r="F7" s="266">
        <v>219308.887</v>
      </c>
      <c r="G7" s="266">
        <v>212948.61</v>
      </c>
      <c r="H7" s="266">
        <v>205781.346</v>
      </c>
      <c r="I7" s="266">
        <v>205043.412</v>
      </c>
      <c r="J7" s="266">
        <v>196606.791</v>
      </c>
      <c r="K7" s="266">
        <v>194787.637</v>
      </c>
      <c r="L7" s="266">
        <v>187893.251</v>
      </c>
      <c r="M7" s="266">
        <v>201861.465</v>
      </c>
      <c r="N7" s="266">
        <v>181532.914</v>
      </c>
      <c r="O7" s="266">
        <v>181768.35</v>
      </c>
      <c r="P7" s="266">
        <v>184074.454</v>
      </c>
      <c r="Q7" s="266">
        <v>163371.855</v>
      </c>
      <c r="R7" s="266">
        <v>162067.112</v>
      </c>
      <c r="S7" s="266">
        <v>162781.937</v>
      </c>
      <c r="T7" s="266">
        <v>155735.068</v>
      </c>
      <c r="U7" s="266">
        <v>147828.615</v>
      </c>
      <c r="V7" s="266">
        <v>135369.898</v>
      </c>
      <c r="W7" s="266">
        <v>117186.755</v>
      </c>
      <c r="X7" s="266">
        <v>125294.059</v>
      </c>
      <c r="Y7" s="80"/>
      <c r="Z7" s="121">
        <f>100/X6*X7</f>
        <v>19.237095687855046</v>
      </c>
    </row>
    <row r="8" spans="2:26" s="4" customFormat="1" ht="15">
      <c r="B8" s="220" t="s">
        <v>13</v>
      </c>
      <c r="C8" s="267">
        <v>21.111</v>
      </c>
      <c r="D8" s="267">
        <v>0</v>
      </c>
      <c r="E8" s="267">
        <v>0</v>
      </c>
      <c r="F8" s="267">
        <v>1152.5</v>
      </c>
      <c r="G8" s="267">
        <v>1477.778</v>
      </c>
      <c r="H8" s="267">
        <v>1367.5</v>
      </c>
      <c r="I8" s="267">
        <v>1558.333</v>
      </c>
      <c r="J8" s="267">
        <v>1010.278</v>
      </c>
      <c r="K8" s="267">
        <v>1519.722</v>
      </c>
      <c r="L8" s="267">
        <v>4850.278</v>
      </c>
      <c r="M8" s="267">
        <v>4705.555</v>
      </c>
      <c r="N8" s="267">
        <v>5768.611</v>
      </c>
      <c r="O8" s="267">
        <v>5008.333</v>
      </c>
      <c r="P8" s="267">
        <v>4756.666</v>
      </c>
      <c r="Q8" s="267">
        <v>6865.834</v>
      </c>
      <c r="R8" s="267">
        <v>2368.611</v>
      </c>
      <c r="S8" s="267">
        <v>863.333</v>
      </c>
      <c r="T8" s="267">
        <v>940.155</v>
      </c>
      <c r="U8" s="267">
        <v>1415.556</v>
      </c>
      <c r="V8" s="267">
        <v>531.944</v>
      </c>
      <c r="W8" s="267">
        <v>531.944</v>
      </c>
      <c r="X8" s="267">
        <v>454.338</v>
      </c>
      <c r="Y8" s="80"/>
      <c r="Z8" s="80"/>
    </row>
    <row r="9" spans="2:26" s="4" customFormat="1" ht="15">
      <c r="B9" s="192" t="s">
        <v>14</v>
      </c>
      <c r="C9" s="268">
        <v>375.556</v>
      </c>
      <c r="D9" s="268">
        <v>375</v>
      </c>
      <c r="E9" s="268">
        <v>273.889</v>
      </c>
      <c r="F9" s="268">
        <v>10654.166</v>
      </c>
      <c r="G9" s="268">
        <v>11748.611</v>
      </c>
      <c r="H9" s="268">
        <v>10181.389</v>
      </c>
      <c r="I9" s="268">
        <v>8770.277</v>
      </c>
      <c r="J9" s="268">
        <v>9273.056</v>
      </c>
      <c r="K9" s="268">
        <v>8467.5</v>
      </c>
      <c r="L9" s="268">
        <v>6704.444</v>
      </c>
      <c r="M9" s="268">
        <v>5366.111</v>
      </c>
      <c r="N9" s="268">
        <v>5600.278</v>
      </c>
      <c r="O9" s="268">
        <v>7301.389</v>
      </c>
      <c r="P9" s="268">
        <v>1873.056</v>
      </c>
      <c r="Q9" s="268">
        <v>2841.667</v>
      </c>
      <c r="R9" s="268">
        <v>561.389</v>
      </c>
      <c r="S9" s="268">
        <v>2520.833</v>
      </c>
      <c r="T9" s="268">
        <v>3652.829</v>
      </c>
      <c r="U9" s="268">
        <v>3453.14</v>
      </c>
      <c r="V9" s="268">
        <v>278.66</v>
      </c>
      <c r="W9" s="268">
        <v>308.535</v>
      </c>
      <c r="X9" s="268">
        <v>353.401</v>
      </c>
      <c r="Y9" s="80"/>
      <c r="Z9" s="80"/>
    </row>
    <row r="10" spans="2:26" s="4" customFormat="1" ht="15">
      <c r="B10" s="192" t="s">
        <v>15</v>
      </c>
      <c r="C10" s="268">
        <v>145954.721</v>
      </c>
      <c r="D10" s="268">
        <v>157423.334</v>
      </c>
      <c r="E10" s="268">
        <v>147862.22</v>
      </c>
      <c r="F10" s="268">
        <v>157559.999</v>
      </c>
      <c r="G10" s="268">
        <v>154238.611</v>
      </c>
      <c r="H10" s="268">
        <v>148667.306</v>
      </c>
      <c r="I10" s="268">
        <v>150815.321</v>
      </c>
      <c r="J10" s="268">
        <v>141871.237</v>
      </c>
      <c r="K10" s="268">
        <v>139754.027</v>
      </c>
      <c r="L10" s="268">
        <v>134816.863</v>
      </c>
      <c r="M10" s="268">
        <v>145860.352</v>
      </c>
      <c r="N10" s="268">
        <v>126954.025</v>
      </c>
      <c r="O10" s="268">
        <v>126135.849</v>
      </c>
      <c r="P10" s="268">
        <v>133370.287</v>
      </c>
      <c r="Q10" s="268">
        <v>114707.967</v>
      </c>
      <c r="R10" s="268">
        <v>119566.834</v>
      </c>
      <c r="S10" s="268">
        <v>121256.384</v>
      </c>
      <c r="T10" s="268">
        <v>115113.48</v>
      </c>
      <c r="U10" s="268">
        <v>110612.23</v>
      </c>
      <c r="V10" s="268">
        <v>105106.655</v>
      </c>
      <c r="W10" s="268">
        <v>89121.131</v>
      </c>
      <c r="X10" s="268">
        <v>95758.875</v>
      </c>
      <c r="Y10" s="80"/>
      <c r="Z10" s="80"/>
    </row>
    <row r="11" spans="2:26" s="4" customFormat="1" ht="15">
      <c r="B11" s="192" t="s">
        <v>16</v>
      </c>
      <c r="C11" s="268">
        <v>1270.278</v>
      </c>
      <c r="D11" s="268">
        <v>1327.5</v>
      </c>
      <c r="E11" s="268">
        <v>1192.223</v>
      </c>
      <c r="F11" s="268">
        <v>1281.389</v>
      </c>
      <c r="G11" s="268">
        <v>2380.555</v>
      </c>
      <c r="H11" s="268">
        <v>3087.778</v>
      </c>
      <c r="I11" s="268">
        <v>2848.888</v>
      </c>
      <c r="J11" s="268">
        <v>2882.778</v>
      </c>
      <c r="K11" s="268">
        <v>3142.222</v>
      </c>
      <c r="L11" s="268">
        <v>2484.167</v>
      </c>
      <c r="M11" s="268">
        <v>1976.667</v>
      </c>
      <c r="N11" s="268">
        <v>2524.444</v>
      </c>
      <c r="O11" s="268">
        <v>3030.278</v>
      </c>
      <c r="P11" s="268">
        <v>2353.333</v>
      </c>
      <c r="Q11" s="268">
        <v>1804.723</v>
      </c>
      <c r="R11" s="268">
        <v>1469.444</v>
      </c>
      <c r="S11" s="268">
        <v>1460.278</v>
      </c>
      <c r="T11" s="268">
        <v>1389.37</v>
      </c>
      <c r="U11" s="268">
        <v>1457.196</v>
      </c>
      <c r="V11" s="268">
        <v>1234.078</v>
      </c>
      <c r="W11" s="268">
        <v>1137.781</v>
      </c>
      <c r="X11" s="268">
        <v>1169.867</v>
      </c>
      <c r="Y11" s="80"/>
      <c r="Z11" s="80"/>
    </row>
    <row r="12" spans="2:26" s="4" customFormat="1" ht="15">
      <c r="B12" s="192" t="s">
        <v>17</v>
      </c>
      <c r="C12" s="268">
        <v>59862.5</v>
      </c>
      <c r="D12" s="268">
        <v>46514.721</v>
      </c>
      <c r="E12" s="268">
        <v>40602.779</v>
      </c>
      <c r="F12" s="268">
        <v>45021.666</v>
      </c>
      <c r="G12" s="268">
        <v>40227.501</v>
      </c>
      <c r="H12" s="268">
        <v>39524.594</v>
      </c>
      <c r="I12" s="268">
        <v>38499.202</v>
      </c>
      <c r="J12" s="268">
        <v>38425.832</v>
      </c>
      <c r="K12" s="268">
        <v>38291.387</v>
      </c>
      <c r="L12" s="268">
        <v>35973.057</v>
      </c>
      <c r="M12" s="268">
        <v>41069.445</v>
      </c>
      <c r="N12" s="268">
        <v>38282.222</v>
      </c>
      <c r="O12" s="268">
        <v>37598.613</v>
      </c>
      <c r="P12" s="268">
        <v>38689.166</v>
      </c>
      <c r="Q12" s="268">
        <v>34178.333</v>
      </c>
      <c r="R12" s="268">
        <v>35150.832</v>
      </c>
      <c r="S12" s="268">
        <v>33470</v>
      </c>
      <c r="T12" s="268">
        <v>31939.062</v>
      </c>
      <c r="U12" s="268">
        <v>28033.989</v>
      </c>
      <c r="V12" s="268">
        <v>26021.417</v>
      </c>
      <c r="W12" s="268">
        <v>24147.851</v>
      </c>
      <c r="X12" s="268">
        <v>25436.999</v>
      </c>
      <c r="Y12" s="80"/>
      <c r="Z12" s="80"/>
    </row>
    <row r="13" spans="2:26" s="4" customFormat="1" ht="15">
      <c r="B13" s="192" t="s">
        <v>18</v>
      </c>
      <c r="C13" s="268">
        <v>435</v>
      </c>
      <c r="D13" s="268">
        <v>376.944</v>
      </c>
      <c r="E13" s="268">
        <v>261.667</v>
      </c>
      <c r="F13" s="268">
        <v>231.667</v>
      </c>
      <c r="G13" s="268">
        <v>141.666</v>
      </c>
      <c r="H13" s="268">
        <v>98.611</v>
      </c>
      <c r="I13" s="268">
        <v>58.056</v>
      </c>
      <c r="J13" s="268">
        <v>121.666</v>
      </c>
      <c r="K13" s="268">
        <v>102.501</v>
      </c>
      <c r="L13" s="268">
        <v>86.666</v>
      </c>
      <c r="M13" s="268">
        <v>84.165</v>
      </c>
      <c r="N13" s="268">
        <v>53.612</v>
      </c>
      <c r="O13" s="268">
        <v>27.779</v>
      </c>
      <c r="P13" s="268">
        <v>16.389</v>
      </c>
      <c r="Q13" s="268">
        <v>21.11</v>
      </c>
      <c r="R13" s="268">
        <v>8.611</v>
      </c>
      <c r="S13" s="268">
        <v>3.055</v>
      </c>
      <c r="T13" s="268">
        <v>5.837</v>
      </c>
      <c r="U13" s="268">
        <v>10.225</v>
      </c>
      <c r="V13" s="268">
        <v>8.1</v>
      </c>
      <c r="W13" s="268">
        <v>6.467</v>
      </c>
      <c r="X13" s="268">
        <v>11.518</v>
      </c>
      <c r="Y13" s="80"/>
      <c r="Z13" s="80"/>
    </row>
    <row r="14" spans="2:26" s="4" customFormat="1" ht="15">
      <c r="B14" s="192" t="s">
        <v>19</v>
      </c>
      <c r="C14" s="268">
        <v>0</v>
      </c>
      <c r="D14" s="268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8">
        <v>0</v>
      </c>
      <c r="P14" s="268">
        <v>0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80"/>
      <c r="Z14" s="80"/>
    </row>
    <row r="15" spans="2:26" s="4" customFormat="1" ht="15">
      <c r="B15" s="192" t="s">
        <v>20</v>
      </c>
      <c r="C15" s="268">
        <v>0</v>
      </c>
      <c r="D15" s="268">
        <v>0</v>
      </c>
      <c r="E15" s="268">
        <v>0.278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40.278</v>
      </c>
      <c r="L15" s="268">
        <v>0</v>
      </c>
      <c r="M15" s="268">
        <v>0</v>
      </c>
      <c r="N15" s="268">
        <v>0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80"/>
      <c r="Z15" s="80"/>
    </row>
    <row r="16" spans="2:26" s="4" customFormat="1" ht="15">
      <c r="B16" s="192" t="s">
        <v>21</v>
      </c>
      <c r="C16" s="268">
        <v>2711.112</v>
      </c>
      <c r="D16" s="268">
        <v>3017.778</v>
      </c>
      <c r="E16" s="268">
        <v>2898.333</v>
      </c>
      <c r="F16" s="268">
        <v>2728.333</v>
      </c>
      <c r="G16" s="268">
        <v>2176.945</v>
      </c>
      <c r="H16" s="268">
        <v>2304.445</v>
      </c>
      <c r="I16" s="268">
        <v>2221.667</v>
      </c>
      <c r="J16" s="268">
        <v>2805.001</v>
      </c>
      <c r="K16" s="268">
        <v>3396.667</v>
      </c>
      <c r="L16" s="268">
        <v>2919.722</v>
      </c>
      <c r="M16" s="268">
        <v>2739.167</v>
      </c>
      <c r="N16" s="268">
        <v>2329.722</v>
      </c>
      <c r="O16" s="268">
        <v>2643.056</v>
      </c>
      <c r="P16" s="268">
        <v>2991.111</v>
      </c>
      <c r="Q16" s="268">
        <v>2925.556</v>
      </c>
      <c r="R16" s="268">
        <v>2913.611</v>
      </c>
      <c r="S16" s="268">
        <v>3176.389</v>
      </c>
      <c r="T16" s="268">
        <v>2653.069</v>
      </c>
      <c r="U16" s="268">
        <v>2813.23</v>
      </c>
      <c r="V16" s="268">
        <v>2165.9</v>
      </c>
      <c r="W16" s="268">
        <v>1909.576</v>
      </c>
      <c r="X16" s="268">
        <v>2079.986</v>
      </c>
      <c r="Y16" s="80"/>
      <c r="Z16" s="80"/>
    </row>
    <row r="17" spans="2:26" s="4" customFormat="1" ht="15">
      <c r="B17" s="194" t="s">
        <v>22</v>
      </c>
      <c r="C17" s="269">
        <v>1.389</v>
      </c>
      <c r="D17" s="269">
        <v>5.278</v>
      </c>
      <c r="E17" s="269">
        <v>708.889</v>
      </c>
      <c r="F17" s="269">
        <v>679.167</v>
      </c>
      <c r="G17" s="269">
        <v>556.945</v>
      </c>
      <c r="H17" s="269">
        <v>549.723</v>
      </c>
      <c r="I17" s="269">
        <v>271.667</v>
      </c>
      <c r="J17" s="269">
        <v>216.945</v>
      </c>
      <c r="K17" s="269">
        <v>73.333</v>
      </c>
      <c r="L17" s="269">
        <v>58.055</v>
      </c>
      <c r="M17" s="269">
        <v>60</v>
      </c>
      <c r="N17" s="269">
        <v>20</v>
      </c>
      <c r="O17" s="269">
        <v>23.056</v>
      </c>
      <c r="P17" s="269">
        <v>24.444</v>
      </c>
      <c r="Q17" s="269">
        <v>26.667</v>
      </c>
      <c r="R17" s="269">
        <v>27.778</v>
      </c>
      <c r="S17" s="269">
        <v>31.667</v>
      </c>
      <c r="T17" s="269">
        <v>41.27</v>
      </c>
      <c r="U17" s="269">
        <v>33.052</v>
      </c>
      <c r="V17" s="269">
        <v>23.145</v>
      </c>
      <c r="W17" s="269">
        <v>23.468</v>
      </c>
      <c r="X17" s="269">
        <v>29.072</v>
      </c>
      <c r="Y17" s="80"/>
      <c r="Z17" s="80"/>
    </row>
    <row r="18" spans="2:26" s="4" customFormat="1" ht="15">
      <c r="B18" s="182" t="s">
        <v>171</v>
      </c>
      <c r="C18" s="265">
        <v>8916.388</v>
      </c>
      <c r="D18" s="265">
        <v>10367.499</v>
      </c>
      <c r="E18" s="265">
        <v>12507.5</v>
      </c>
      <c r="F18" s="265">
        <v>13036.665</v>
      </c>
      <c r="G18" s="265">
        <v>12286.666</v>
      </c>
      <c r="H18" s="265">
        <v>10582.499</v>
      </c>
      <c r="I18" s="265">
        <v>11346.666</v>
      </c>
      <c r="J18" s="265">
        <v>12790</v>
      </c>
      <c r="K18" s="265">
        <v>12134.722</v>
      </c>
      <c r="L18" s="265">
        <v>12058.055</v>
      </c>
      <c r="M18" s="265">
        <v>13422.5</v>
      </c>
      <c r="N18" s="265">
        <v>11485.834</v>
      </c>
      <c r="O18" s="265">
        <v>10379.723</v>
      </c>
      <c r="P18" s="265">
        <v>8875.001</v>
      </c>
      <c r="Q18" s="265">
        <v>8846.389</v>
      </c>
      <c r="R18" s="265">
        <v>8979.445</v>
      </c>
      <c r="S18" s="265">
        <v>8882.5</v>
      </c>
      <c r="T18" s="265">
        <v>8395.834</v>
      </c>
      <c r="U18" s="265">
        <v>9219.494</v>
      </c>
      <c r="V18" s="265">
        <v>8459.753</v>
      </c>
      <c r="W18" s="265">
        <v>6548.044</v>
      </c>
      <c r="X18" s="265">
        <v>5342.843</v>
      </c>
      <c r="Y18" s="80"/>
      <c r="Z18" s="80"/>
    </row>
    <row r="19" spans="2:26" s="4" customFormat="1" ht="15">
      <c r="B19" s="191" t="s">
        <v>29</v>
      </c>
      <c r="C19" s="270">
        <v>8916.388</v>
      </c>
      <c r="D19" s="270">
        <v>10367.499</v>
      </c>
      <c r="E19" s="270">
        <v>12507.5</v>
      </c>
      <c r="F19" s="270">
        <v>13033.888</v>
      </c>
      <c r="G19" s="270">
        <v>12286.666</v>
      </c>
      <c r="H19" s="270">
        <v>10580.833</v>
      </c>
      <c r="I19" s="270">
        <v>11346.666</v>
      </c>
      <c r="J19" s="270">
        <v>12790</v>
      </c>
      <c r="K19" s="270">
        <v>12020.556</v>
      </c>
      <c r="L19" s="270">
        <v>11947.222</v>
      </c>
      <c r="M19" s="270">
        <v>13331.944</v>
      </c>
      <c r="N19" s="270">
        <v>11310.834</v>
      </c>
      <c r="O19" s="270">
        <v>10275.278</v>
      </c>
      <c r="P19" s="270">
        <v>8811.39</v>
      </c>
      <c r="Q19" s="270">
        <v>8815.555</v>
      </c>
      <c r="R19" s="270">
        <v>8944.167</v>
      </c>
      <c r="S19" s="270">
        <v>8877.5</v>
      </c>
      <c r="T19" s="270">
        <v>8393.611</v>
      </c>
      <c r="U19" s="270">
        <v>9217.271</v>
      </c>
      <c r="V19" s="270">
        <v>8453.92</v>
      </c>
      <c r="W19" s="270">
        <v>6538.043</v>
      </c>
      <c r="X19" s="270">
        <v>5342.565</v>
      </c>
      <c r="Y19" s="80"/>
      <c r="Z19" s="80"/>
    </row>
    <row r="20" spans="2:26" s="4" customFormat="1" ht="15">
      <c r="B20" s="194" t="s">
        <v>30</v>
      </c>
      <c r="C20" s="271">
        <v>0</v>
      </c>
      <c r="D20" s="271">
        <v>0</v>
      </c>
      <c r="E20" s="271">
        <v>0</v>
      </c>
      <c r="F20" s="271">
        <v>2.778</v>
      </c>
      <c r="G20" s="271">
        <v>0</v>
      </c>
      <c r="H20" s="271">
        <v>1.667</v>
      </c>
      <c r="I20" s="271">
        <v>0</v>
      </c>
      <c r="J20" s="271">
        <v>0</v>
      </c>
      <c r="K20" s="271">
        <v>114.167</v>
      </c>
      <c r="L20" s="271">
        <v>110.833</v>
      </c>
      <c r="M20" s="271">
        <v>90.556</v>
      </c>
      <c r="N20" s="271">
        <v>175</v>
      </c>
      <c r="O20" s="271">
        <v>104.444</v>
      </c>
      <c r="P20" s="271">
        <v>63.611</v>
      </c>
      <c r="Q20" s="271">
        <v>30.833</v>
      </c>
      <c r="R20" s="271">
        <v>35.278</v>
      </c>
      <c r="S20" s="271">
        <v>5</v>
      </c>
      <c r="T20" s="271">
        <v>2.222</v>
      </c>
      <c r="U20" s="271">
        <v>2.223</v>
      </c>
      <c r="V20" s="271">
        <v>5.833</v>
      </c>
      <c r="W20" s="271">
        <v>10</v>
      </c>
      <c r="X20" s="271">
        <v>0.278</v>
      </c>
      <c r="Y20" s="80"/>
      <c r="Z20" s="80"/>
    </row>
    <row r="21" spans="2:26" s="4" customFormat="1" ht="15">
      <c r="B21" s="182" t="s">
        <v>172</v>
      </c>
      <c r="C21" s="265">
        <v>1705.278</v>
      </c>
      <c r="D21" s="265">
        <v>1732.222</v>
      </c>
      <c r="E21" s="265">
        <v>1682.5</v>
      </c>
      <c r="F21" s="265">
        <v>1973.611</v>
      </c>
      <c r="G21" s="265">
        <v>1475</v>
      </c>
      <c r="H21" s="265">
        <v>1275.833</v>
      </c>
      <c r="I21" s="265">
        <v>1277.222</v>
      </c>
      <c r="J21" s="265">
        <v>1149.167</v>
      </c>
      <c r="K21" s="265">
        <v>1162.778</v>
      </c>
      <c r="L21" s="265">
        <v>983.056</v>
      </c>
      <c r="M21" s="265">
        <v>1002.778</v>
      </c>
      <c r="N21" s="265">
        <v>795</v>
      </c>
      <c r="O21" s="265">
        <v>814.722</v>
      </c>
      <c r="P21" s="265">
        <v>818.611</v>
      </c>
      <c r="Q21" s="265">
        <v>831.944</v>
      </c>
      <c r="R21" s="265">
        <v>675.278</v>
      </c>
      <c r="S21" s="265">
        <v>589.444</v>
      </c>
      <c r="T21" s="265">
        <v>530.556</v>
      </c>
      <c r="U21" s="265">
        <v>630.833</v>
      </c>
      <c r="V21" s="265">
        <v>543.925</v>
      </c>
      <c r="W21" s="265">
        <v>335.412</v>
      </c>
      <c r="X21" s="265">
        <v>471.208</v>
      </c>
      <c r="Y21" s="80"/>
      <c r="Z21" s="80"/>
    </row>
    <row r="22" spans="2:26" s="4" customFormat="1" ht="15">
      <c r="B22" s="189" t="s">
        <v>169</v>
      </c>
      <c r="C22" s="266">
        <v>63271.512</v>
      </c>
      <c r="D22" s="266">
        <v>67772.237</v>
      </c>
      <c r="E22" s="266">
        <v>61195.699</v>
      </c>
      <c r="F22" s="266">
        <v>56800.608</v>
      </c>
      <c r="G22" s="266">
        <v>66138.329</v>
      </c>
      <c r="H22" s="266">
        <v>62581.805</v>
      </c>
      <c r="I22" s="266">
        <v>59860.153</v>
      </c>
      <c r="J22" s="266">
        <v>50125.997</v>
      </c>
      <c r="K22" s="266">
        <v>45174.081</v>
      </c>
      <c r="L22" s="266">
        <v>49683.663</v>
      </c>
      <c r="M22" s="266">
        <v>51373.195</v>
      </c>
      <c r="N22" s="266">
        <v>41573.302</v>
      </c>
      <c r="O22" s="266">
        <v>37938.172</v>
      </c>
      <c r="P22" s="266">
        <v>33824.268</v>
      </c>
      <c r="Q22" s="266">
        <v>29342.781</v>
      </c>
      <c r="R22" s="266">
        <v>27525.578</v>
      </c>
      <c r="S22" s="266">
        <v>29274.195</v>
      </c>
      <c r="T22" s="266">
        <v>26924.653</v>
      </c>
      <c r="U22" s="266">
        <v>23148.435</v>
      </c>
      <c r="V22" s="266">
        <v>21148.742</v>
      </c>
      <c r="W22" s="266">
        <v>20689.656</v>
      </c>
      <c r="X22" s="266">
        <v>20753.369</v>
      </c>
      <c r="Y22" s="80"/>
      <c r="Z22" s="80"/>
    </row>
    <row r="23" spans="2:26" s="4" customFormat="1" ht="15">
      <c r="B23" s="191" t="s">
        <v>175</v>
      </c>
      <c r="C23" s="272">
        <v>16.111</v>
      </c>
      <c r="D23" s="272">
        <v>15.278</v>
      </c>
      <c r="E23" s="272">
        <v>4.167</v>
      </c>
      <c r="F23" s="272">
        <v>4.167</v>
      </c>
      <c r="G23" s="272">
        <v>29.167</v>
      </c>
      <c r="H23" s="272">
        <v>30.556</v>
      </c>
      <c r="I23" s="272">
        <v>29.167</v>
      </c>
      <c r="J23" s="272">
        <v>20.833</v>
      </c>
      <c r="K23" s="272">
        <v>3.056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80"/>
      <c r="Z23" s="80"/>
    </row>
    <row r="24" spans="2:26" s="4" customFormat="1" ht="15">
      <c r="B24" s="192" t="s">
        <v>39</v>
      </c>
      <c r="C24" s="268">
        <v>14872.5</v>
      </c>
      <c r="D24" s="268">
        <v>15266.944</v>
      </c>
      <c r="E24" s="268">
        <v>14924.445</v>
      </c>
      <c r="F24" s="268">
        <v>14265.556</v>
      </c>
      <c r="G24" s="268">
        <v>18079.168</v>
      </c>
      <c r="H24" s="268">
        <v>17809.8</v>
      </c>
      <c r="I24" s="268">
        <v>11997.176</v>
      </c>
      <c r="J24" s="268">
        <v>11040.809</v>
      </c>
      <c r="K24" s="268">
        <v>11042.532</v>
      </c>
      <c r="L24" s="268">
        <v>9503.822</v>
      </c>
      <c r="M24" s="268">
        <v>12239.981</v>
      </c>
      <c r="N24" s="268">
        <v>12861.31</v>
      </c>
      <c r="O24" s="268">
        <v>11859.545</v>
      </c>
      <c r="P24" s="268">
        <v>12170.897</v>
      </c>
      <c r="Q24" s="268">
        <v>11873.979</v>
      </c>
      <c r="R24" s="268">
        <v>10342.346</v>
      </c>
      <c r="S24" s="268">
        <v>11539.248</v>
      </c>
      <c r="T24" s="268">
        <v>11486.414</v>
      </c>
      <c r="U24" s="268">
        <v>11142.456</v>
      </c>
      <c r="V24" s="268">
        <v>11050.258</v>
      </c>
      <c r="W24" s="268">
        <v>10233.588</v>
      </c>
      <c r="X24" s="268">
        <v>9687.714</v>
      </c>
      <c r="Y24" s="80"/>
      <c r="Z24" s="80"/>
    </row>
    <row r="25" spans="2:26" s="4" customFormat="1" ht="15">
      <c r="B25" s="192" t="s">
        <v>41</v>
      </c>
      <c r="C25" s="268">
        <v>242.501</v>
      </c>
      <c r="D25" s="268">
        <v>285</v>
      </c>
      <c r="E25" s="268">
        <v>306.39</v>
      </c>
      <c r="F25" s="268">
        <v>251.111</v>
      </c>
      <c r="G25" s="268">
        <v>389.444</v>
      </c>
      <c r="H25" s="268">
        <v>289.048</v>
      </c>
      <c r="I25" s="268">
        <v>341.287</v>
      </c>
      <c r="J25" s="268">
        <v>283.036</v>
      </c>
      <c r="K25" s="268">
        <v>242.113</v>
      </c>
      <c r="L25" s="268">
        <v>293.889</v>
      </c>
      <c r="M25" s="268">
        <v>581.945</v>
      </c>
      <c r="N25" s="268">
        <v>345.834</v>
      </c>
      <c r="O25" s="268">
        <v>352.5</v>
      </c>
      <c r="P25" s="268">
        <v>266.666</v>
      </c>
      <c r="Q25" s="268">
        <v>173.335</v>
      </c>
      <c r="R25" s="268">
        <v>158.027</v>
      </c>
      <c r="S25" s="268">
        <v>232.967</v>
      </c>
      <c r="T25" s="268">
        <v>230.721</v>
      </c>
      <c r="U25" s="268">
        <v>250.431</v>
      </c>
      <c r="V25" s="268">
        <v>321.39</v>
      </c>
      <c r="W25" s="268">
        <v>255.229</v>
      </c>
      <c r="X25" s="268">
        <v>296.368</v>
      </c>
      <c r="Y25" s="80"/>
      <c r="Z25" s="80"/>
    </row>
    <row r="26" spans="2:26" s="4" customFormat="1" ht="15">
      <c r="B26" s="192" t="s">
        <v>42</v>
      </c>
      <c r="C26" s="268">
        <v>0</v>
      </c>
      <c r="D26" s="268">
        <v>0</v>
      </c>
      <c r="E26" s="268">
        <v>0</v>
      </c>
      <c r="F26" s="268">
        <v>0</v>
      </c>
      <c r="G26" s="268">
        <v>0.278</v>
      </c>
      <c r="H26" s="268">
        <v>0.278</v>
      </c>
      <c r="I26" s="268">
        <v>0.278</v>
      </c>
      <c r="J26" s="268">
        <v>0.278</v>
      </c>
      <c r="K26" s="268">
        <v>463.889</v>
      </c>
      <c r="L26" s="268">
        <v>681.389</v>
      </c>
      <c r="M26" s="268">
        <v>505.556</v>
      </c>
      <c r="N26" s="268">
        <v>475.556</v>
      </c>
      <c r="O26" s="268">
        <v>306.389</v>
      </c>
      <c r="P26" s="268">
        <v>286.667</v>
      </c>
      <c r="Q26" s="268">
        <v>75</v>
      </c>
      <c r="R26" s="268">
        <v>0</v>
      </c>
      <c r="S26" s="268">
        <v>0</v>
      </c>
      <c r="T26" s="268">
        <v>0</v>
      </c>
      <c r="U26" s="268">
        <v>0</v>
      </c>
      <c r="V26" s="268">
        <v>0</v>
      </c>
      <c r="W26" s="268">
        <v>0</v>
      </c>
      <c r="X26" s="268">
        <v>0</v>
      </c>
      <c r="Y26" s="80"/>
      <c r="Z26" s="80"/>
    </row>
    <row r="27" spans="2:26" s="4" customFormat="1" ht="15">
      <c r="B27" s="192" t="s">
        <v>99</v>
      </c>
      <c r="C27" s="268">
        <v>0</v>
      </c>
      <c r="D27" s="268">
        <v>0</v>
      </c>
      <c r="E27" s="268">
        <v>0</v>
      </c>
      <c r="F27" s="268">
        <v>0</v>
      </c>
      <c r="G27" s="268">
        <v>0</v>
      </c>
      <c r="H27" s="268">
        <v>1.111</v>
      </c>
      <c r="I27" s="268">
        <v>0</v>
      </c>
      <c r="J27" s="268">
        <v>0</v>
      </c>
      <c r="K27" s="268">
        <v>0</v>
      </c>
      <c r="L27" s="268">
        <v>0</v>
      </c>
      <c r="M27" s="268">
        <v>0</v>
      </c>
      <c r="N27" s="268">
        <v>0</v>
      </c>
      <c r="O27" s="268">
        <v>0</v>
      </c>
      <c r="P27" s="268">
        <v>0</v>
      </c>
      <c r="Q27" s="268">
        <v>0</v>
      </c>
      <c r="R27" s="268">
        <v>0</v>
      </c>
      <c r="S27" s="268">
        <v>0</v>
      </c>
      <c r="T27" s="268">
        <v>0</v>
      </c>
      <c r="U27" s="268">
        <v>0</v>
      </c>
      <c r="V27" s="268">
        <v>0</v>
      </c>
      <c r="W27" s="268">
        <v>0</v>
      </c>
      <c r="X27" s="268">
        <v>0</v>
      </c>
      <c r="Y27" s="80"/>
      <c r="Z27" s="80"/>
    </row>
    <row r="28" spans="2:26" s="4" customFormat="1" ht="15">
      <c r="B28" s="192" t="s">
        <v>47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18.056</v>
      </c>
      <c r="L28" s="268">
        <v>4.444</v>
      </c>
      <c r="M28" s="268">
        <v>8.056</v>
      </c>
      <c r="N28" s="268">
        <v>0.833</v>
      </c>
      <c r="O28" s="268">
        <v>2.222</v>
      </c>
      <c r="P28" s="268">
        <v>9.722</v>
      </c>
      <c r="Q28" s="268">
        <v>15.834</v>
      </c>
      <c r="R28" s="268">
        <v>2.5</v>
      </c>
      <c r="S28" s="268">
        <v>0.556</v>
      </c>
      <c r="T28" s="268">
        <v>0.121</v>
      </c>
      <c r="U28" s="268">
        <v>0.074</v>
      </c>
      <c r="V28" s="268">
        <v>0.008</v>
      </c>
      <c r="W28" s="268">
        <v>0</v>
      </c>
      <c r="X28" s="268">
        <v>0</v>
      </c>
      <c r="Y28" s="80"/>
      <c r="Z28" s="80"/>
    </row>
    <row r="29" spans="2:26" s="4" customFormat="1" ht="15">
      <c r="B29" s="192" t="s">
        <v>100</v>
      </c>
      <c r="C29" s="268">
        <v>2270.681</v>
      </c>
      <c r="D29" s="268">
        <v>2380.569</v>
      </c>
      <c r="E29" s="268">
        <v>2822.365</v>
      </c>
      <c r="F29" s="268">
        <v>5623.107</v>
      </c>
      <c r="G29" s="268">
        <v>4957.218</v>
      </c>
      <c r="H29" s="268">
        <v>4476.628</v>
      </c>
      <c r="I29" s="268">
        <v>4219.11</v>
      </c>
      <c r="J29" s="268">
        <v>3392.226</v>
      </c>
      <c r="K29" s="268">
        <v>3010.08</v>
      </c>
      <c r="L29" s="268">
        <v>4046.72</v>
      </c>
      <c r="M29" s="268">
        <v>5202.434</v>
      </c>
      <c r="N29" s="268">
        <v>3266.904</v>
      </c>
      <c r="O29" s="268">
        <v>3288.769</v>
      </c>
      <c r="P29" s="268">
        <v>2588.449</v>
      </c>
      <c r="Q29" s="268">
        <v>1695.573</v>
      </c>
      <c r="R29" s="268">
        <v>2157.126</v>
      </c>
      <c r="S29" s="268">
        <v>2632.226</v>
      </c>
      <c r="T29" s="268">
        <v>2517.62</v>
      </c>
      <c r="U29" s="268">
        <v>2683.568</v>
      </c>
      <c r="V29" s="268">
        <v>2475.246</v>
      </c>
      <c r="W29" s="268">
        <v>2243.38</v>
      </c>
      <c r="X29" s="268">
        <v>4395.679</v>
      </c>
      <c r="Y29" s="80"/>
      <c r="Z29" s="80"/>
    </row>
    <row r="30" spans="2:26" s="4" customFormat="1" ht="15">
      <c r="B30" s="192" t="s">
        <v>49</v>
      </c>
      <c r="C30" s="268">
        <v>21738.331</v>
      </c>
      <c r="D30" s="268">
        <v>25177.222</v>
      </c>
      <c r="E30" s="268">
        <v>21301.111</v>
      </c>
      <c r="F30" s="268">
        <v>20236.113</v>
      </c>
      <c r="G30" s="268">
        <v>36015.001</v>
      </c>
      <c r="H30" s="268">
        <v>33877.442</v>
      </c>
      <c r="I30" s="268">
        <v>32982.304</v>
      </c>
      <c r="J30" s="268">
        <v>27181.315</v>
      </c>
      <c r="K30" s="268">
        <v>24219.082</v>
      </c>
      <c r="L30" s="268">
        <v>29222.012</v>
      </c>
      <c r="M30" s="268">
        <v>25299.112</v>
      </c>
      <c r="N30" s="268">
        <v>17635.608</v>
      </c>
      <c r="O30" s="268">
        <v>15671.149</v>
      </c>
      <c r="P30" s="268">
        <v>11611.328</v>
      </c>
      <c r="Q30" s="268">
        <v>8423.397</v>
      </c>
      <c r="R30" s="268">
        <v>8690.807</v>
      </c>
      <c r="S30" s="268">
        <v>7708.411</v>
      </c>
      <c r="T30" s="268">
        <v>6764.969</v>
      </c>
      <c r="U30" s="268">
        <v>4366.069</v>
      </c>
      <c r="V30" s="268">
        <v>3424.815</v>
      </c>
      <c r="W30" s="268">
        <v>3450.692</v>
      </c>
      <c r="X30" s="268">
        <v>3696.602</v>
      </c>
      <c r="Y30" s="80"/>
      <c r="Z30" s="80"/>
    </row>
    <row r="31" spans="2:26" s="4" customFormat="1" ht="15">
      <c r="B31" s="192" t="s">
        <v>53</v>
      </c>
      <c r="C31" s="268">
        <v>0</v>
      </c>
      <c r="D31" s="268">
        <v>0</v>
      </c>
      <c r="E31" s="268">
        <v>0</v>
      </c>
      <c r="F31" s="268">
        <v>193.333</v>
      </c>
      <c r="G31" s="268">
        <v>273.055</v>
      </c>
      <c r="H31" s="268">
        <v>532.222</v>
      </c>
      <c r="I31" s="268">
        <v>2187.777</v>
      </c>
      <c r="J31" s="268">
        <v>2523.056</v>
      </c>
      <c r="K31" s="268">
        <v>1891.111</v>
      </c>
      <c r="L31" s="268">
        <v>2082.501</v>
      </c>
      <c r="M31" s="268">
        <v>3022.5</v>
      </c>
      <c r="N31" s="268">
        <v>2730.555</v>
      </c>
      <c r="O31" s="268">
        <v>2003.333</v>
      </c>
      <c r="P31" s="268">
        <v>2118.89</v>
      </c>
      <c r="Q31" s="268">
        <v>1905</v>
      </c>
      <c r="R31" s="268">
        <v>1622.221</v>
      </c>
      <c r="S31" s="268">
        <v>2241.945</v>
      </c>
      <c r="T31" s="268">
        <v>1384.692</v>
      </c>
      <c r="U31" s="268">
        <v>447.5</v>
      </c>
      <c r="V31" s="268">
        <v>23.633</v>
      </c>
      <c r="W31" s="268">
        <v>5.057</v>
      </c>
      <c r="X31" s="268">
        <v>0.278</v>
      </c>
      <c r="Y31" s="80"/>
      <c r="Z31" s="80"/>
    </row>
    <row r="32" spans="2:26" s="4" customFormat="1" ht="15">
      <c r="B32" s="192" t="s">
        <v>54</v>
      </c>
      <c r="C32" s="268">
        <v>230</v>
      </c>
      <c r="D32" s="268">
        <v>259.722</v>
      </c>
      <c r="E32" s="268">
        <v>227.222</v>
      </c>
      <c r="F32" s="268">
        <v>39.723</v>
      </c>
      <c r="G32" s="268">
        <v>29.445</v>
      </c>
      <c r="H32" s="268">
        <v>32.222</v>
      </c>
      <c r="I32" s="268">
        <v>3.333</v>
      </c>
      <c r="J32" s="268">
        <v>30.278</v>
      </c>
      <c r="K32" s="268">
        <v>0</v>
      </c>
      <c r="L32" s="268">
        <v>0</v>
      </c>
      <c r="M32" s="268">
        <v>0</v>
      </c>
      <c r="N32" s="268">
        <v>0</v>
      </c>
      <c r="O32" s="268">
        <v>0</v>
      </c>
      <c r="P32" s="268">
        <v>0</v>
      </c>
      <c r="Q32" s="268">
        <v>0</v>
      </c>
      <c r="R32" s="268">
        <v>0</v>
      </c>
      <c r="S32" s="268">
        <v>0</v>
      </c>
      <c r="T32" s="268">
        <v>0</v>
      </c>
      <c r="U32" s="268">
        <v>0</v>
      </c>
      <c r="V32" s="268">
        <v>0</v>
      </c>
      <c r="W32" s="268">
        <v>0</v>
      </c>
      <c r="X32" s="268">
        <v>0</v>
      </c>
      <c r="Y32" s="80"/>
      <c r="Z32" s="80"/>
    </row>
    <row r="33" spans="2:26" s="4" customFormat="1" ht="15">
      <c r="B33" s="194" t="s">
        <v>55</v>
      </c>
      <c r="C33" s="269">
        <v>23901.389</v>
      </c>
      <c r="D33" s="269">
        <v>24387.5</v>
      </c>
      <c r="E33" s="269">
        <v>21610</v>
      </c>
      <c r="F33" s="269">
        <v>16187.5</v>
      </c>
      <c r="G33" s="269">
        <v>6365.554</v>
      </c>
      <c r="H33" s="269">
        <v>5532.5</v>
      </c>
      <c r="I33" s="269">
        <v>8099.722</v>
      </c>
      <c r="J33" s="269">
        <v>5654.167</v>
      </c>
      <c r="K33" s="269">
        <v>4284.166</v>
      </c>
      <c r="L33" s="269">
        <v>3848.888</v>
      </c>
      <c r="M33" s="269">
        <v>4513.611</v>
      </c>
      <c r="N33" s="269">
        <v>4256.701</v>
      </c>
      <c r="O33" s="269">
        <v>4454.267</v>
      </c>
      <c r="P33" s="269">
        <v>4771.647</v>
      </c>
      <c r="Q33" s="269">
        <v>5180.665</v>
      </c>
      <c r="R33" s="269">
        <v>4552.551</v>
      </c>
      <c r="S33" s="269">
        <v>4918.844</v>
      </c>
      <c r="T33" s="269">
        <v>4540.118</v>
      </c>
      <c r="U33" s="269">
        <v>4258.339</v>
      </c>
      <c r="V33" s="269">
        <v>3853.391</v>
      </c>
      <c r="W33" s="269">
        <v>4501.714</v>
      </c>
      <c r="X33" s="269">
        <v>2676.731</v>
      </c>
      <c r="Y33" s="80"/>
      <c r="Z33" s="80"/>
    </row>
    <row r="34" spans="2:26" ht="15">
      <c r="B34" s="182" t="s">
        <v>101</v>
      </c>
      <c r="C34" s="265">
        <v>213966.994</v>
      </c>
      <c r="D34" s="265">
        <v>244116.324</v>
      </c>
      <c r="E34" s="265">
        <v>246227.554</v>
      </c>
      <c r="F34" s="265">
        <v>270298.841</v>
      </c>
      <c r="G34" s="265">
        <v>311002.745</v>
      </c>
      <c r="H34" s="265">
        <v>314985.542</v>
      </c>
      <c r="I34" s="265">
        <v>304779.053</v>
      </c>
      <c r="J34" s="265">
        <v>292192.75700000004</v>
      </c>
      <c r="K34" s="265">
        <v>289817.16000000003</v>
      </c>
      <c r="L34" s="265">
        <v>275542.718</v>
      </c>
      <c r="M34" s="265">
        <v>305480.912</v>
      </c>
      <c r="N34" s="265">
        <v>278012.516</v>
      </c>
      <c r="O34" s="265">
        <v>276055.21800000005</v>
      </c>
      <c r="P34" s="265">
        <v>265849.408</v>
      </c>
      <c r="Q34" s="265">
        <v>235317.762</v>
      </c>
      <c r="R34" s="265">
        <v>234881.44700000001</v>
      </c>
      <c r="S34" s="265">
        <v>245436.807</v>
      </c>
      <c r="T34" s="265">
        <v>245758.764</v>
      </c>
      <c r="U34" s="265">
        <v>240202.142</v>
      </c>
      <c r="V34" s="265">
        <v>234190.569</v>
      </c>
      <c r="W34" s="265">
        <v>227867.865</v>
      </c>
      <c r="X34" s="265">
        <v>245184.02000000002</v>
      </c>
      <c r="Y34" s="80"/>
      <c r="Z34" s="121">
        <f>100/X6*X34</f>
        <v>37.64447006919112</v>
      </c>
    </row>
    <row r="35" spans="2:26" s="4" customFormat="1" ht="15">
      <c r="B35" s="191" t="s">
        <v>32</v>
      </c>
      <c r="C35" s="272">
        <v>206593.662</v>
      </c>
      <c r="D35" s="272">
        <v>236596.323</v>
      </c>
      <c r="E35" s="272">
        <v>238360.333</v>
      </c>
      <c r="F35" s="272">
        <v>261517.176</v>
      </c>
      <c r="G35" s="272">
        <v>301891.911</v>
      </c>
      <c r="H35" s="272">
        <v>305956.523</v>
      </c>
      <c r="I35" s="272">
        <v>295704.96</v>
      </c>
      <c r="J35" s="272">
        <v>284607.106</v>
      </c>
      <c r="K35" s="272">
        <v>281819.857</v>
      </c>
      <c r="L35" s="272">
        <v>269070.756</v>
      </c>
      <c r="M35" s="272">
        <v>296225.237</v>
      </c>
      <c r="N35" s="272">
        <v>268745.847</v>
      </c>
      <c r="O35" s="272">
        <v>266967.128</v>
      </c>
      <c r="P35" s="272">
        <v>256474.632</v>
      </c>
      <c r="Q35" s="272">
        <v>226589.881</v>
      </c>
      <c r="R35" s="272">
        <v>224217.2</v>
      </c>
      <c r="S35" s="272">
        <v>235418.869</v>
      </c>
      <c r="T35" s="272">
        <v>235292.293</v>
      </c>
      <c r="U35" s="272">
        <v>229868.237</v>
      </c>
      <c r="V35" s="272">
        <v>224029.292</v>
      </c>
      <c r="W35" s="272">
        <v>218782.59</v>
      </c>
      <c r="X35" s="272">
        <v>236235.124</v>
      </c>
      <c r="Y35" s="80"/>
      <c r="Z35" s="80"/>
    </row>
    <row r="36" spans="2:26" s="4" customFormat="1" ht="15">
      <c r="B36" s="192" t="s">
        <v>24</v>
      </c>
      <c r="C36" s="268">
        <v>3030.069</v>
      </c>
      <c r="D36" s="268">
        <v>2792.472</v>
      </c>
      <c r="E36" s="268">
        <v>2976.208</v>
      </c>
      <c r="F36" s="268">
        <v>3319.149</v>
      </c>
      <c r="G36" s="268">
        <v>2422.623</v>
      </c>
      <c r="H36" s="268">
        <v>2526.154</v>
      </c>
      <c r="I36" s="268">
        <v>2357.132</v>
      </c>
      <c r="J36" s="268">
        <v>2330.103</v>
      </c>
      <c r="K36" s="268">
        <v>2145.821</v>
      </c>
      <c r="L36" s="268">
        <v>1811.391</v>
      </c>
      <c r="M36" s="268">
        <v>2310.693</v>
      </c>
      <c r="N36" s="268">
        <v>2525.872</v>
      </c>
      <c r="O36" s="268">
        <v>2755.976</v>
      </c>
      <c r="P36" s="268">
        <v>2774.554</v>
      </c>
      <c r="Q36" s="268">
        <v>2687.379</v>
      </c>
      <c r="R36" s="268">
        <v>2678.374</v>
      </c>
      <c r="S36" s="268">
        <v>2948.913</v>
      </c>
      <c r="T36" s="268">
        <v>3807.277</v>
      </c>
      <c r="U36" s="268">
        <v>3723.297</v>
      </c>
      <c r="V36" s="268">
        <v>3770.705</v>
      </c>
      <c r="W36" s="268">
        <v>2990.053</v>
      </c>
      <c r="X36" s="268">
        <v>3428.65</v>
      </c>
      <c r="Y36" s="80"/>
      <c r="Z36" s="80"/>
    </row>
    <row r="37" spans="2:26" s="4" customFormat="1" ht="15">
      <c r="B37" s="192" t="s">
        <v>25</v>
      </c>
      <c r="C37" s="268">
        <v>280.484</v>
      </c>
      <c r="D37" s="268">
        <v>309.194</v>
      </c>
      <c r="E37" s="268">
        <v>281.849</v>
      </c>
      <c r="F37" s="268">
        <v>367.241</v>
      </c>
      <c r="G37" s="268">
        <v>337.1</v>
      </c>
      <c r="H37" s="268">
        <v>298.046</v>
      </c>
      <c r="I37" s="268">
        <v>345.256</v>
      </c>
      <c r="J37" s="268">
        <v>387.46</v>
      </c>
      <c r="K37" s="268">
        <v>268.752</v>
      </c>
      <c r="L37" s="268">
        <v>330.717</v>
      </c>
      <c r="M37" s="268">
        <v>327.623</v>
      </c>
      <c r="N37" s="268">
        <v>260.696</v>
      </c>
      <c r="O37" s="268">
        <v>246.31</v>
      </c>
      <c r="P37" s="268">
        <v>347.377</v>
      </c>
      <c r="Q37" s="268">
        <v>235.777</v>
      </c>
      <c r="R37" s="268">
        <v>109.196</v>
      </c>
      <c r="S37" s="268">
        <v>108.256</v>
      </c>
      <c r="T37" s="268">
        <v>114.507</v>
      </c>
      <c r="U37" s="268">
        <v>175.66</v>
      </c>
      <c r="V37" s="268">
        <v>226.445</v>
      </c>
      <c r="W37" s="268">
        <v>104.194</v>
      </c>
      <c r="X37" s="268">
        <v>73.4</v>
      </c>
      <c r="Y37" s="80"/>
      <c r="Z37" s="80"/>
    </row>
    <row r="38" spans="2:26" s="4" customFormat="1" ht="15">
      <c r="B38" s="192" t="s">
        <v>26</v>
      </c>
      <c r="C38" s="268">
        <v>3772.223</v>
      </c>
      <c r="D38" s="268">
        <v>4118.612</v>
      </c>
      <c r="E38" s="268">
        <v>4210.556</v>
      </c>
      <c r="F38" s="268">
        <v>4005.833</v>
      </c>
      <c r="G38" s="268">
        <v>5015.833</v>
      </c>
      <c r="H38" s="268">
        <v>4700.095</v>
      </c>
      <c r="I38" s="268">
        <v>5006.148</v>
      </c>
      <c r="J38" s="268">
        <v>3866.7</v>
      </c>
      <c r="K38" s="268">
        <v>4793.565</v>
      </c>
      <c r="L38" s="268">
        <v>3604.853</v>
      </c>
      <c r="M38" s="268">
        <v>5687.917</v>
      </c>
      <c r="N38" s="268">
        <v>5612.043</v>
      </c>
      <c r="O38" s="268">
        <v>5084.417</v>
      </c>
      <c r="P38" s="268">
        <v>5139.233</v>
      </c>
      <c r="Q38" s="268">
        <v>4785.837</v>
      </c>
      <c r="R38" s="268">
        <v>6850.012</v>
      </c>
      <c r="S38" s="268">
        <v>6060.769</v>
      </c>
      <c r="T38" s="268">
        <v>5849.903</v>
      </c>
      <c r="U38" s="268">
        <v>5528.23</v>
      </c>
      <c r="V38" s="268">
        <v>5234.915</v>
      </c>
      <c r="W38" s="268">
        <v>5240.91</v>
      </c>
      <c r="X38" s="268">
        <v>4821.476</v>
      </c>
      <c r="Y38" s="80"/>
      <c r="Z38" s="80"/>
    </row>
    <row r="39" spans="2:26" s="4" customFormat="1" ht="15">
      <c r="B39" s="194" t="s">
        <v>27</v>
      </c>
      <c r="C39" s="269">
        <v>290.556</v>
      </c>
      <c r="D39" s="269">
        <v>299.723</v>
      </c>
      <c r="E39" s="269">
        <v>398.612</v>
      </c>
      <c r="F39" s="269">
        <v>1089.444</v>
      </c>
      <c r="G39" s="269">
        <v>1335.277</v>
      </c>
      <c r="H39" s="269">
        <v>1504.722</v>
      </c>
      <c r="I39" s="269">
        <v>1365.555</v>
      </c>
      <c r="J39" s="269">
        <v>1001.389</v>
      </c>
      <c r="K39" s="269">
        <v>789.168</v>
      </c>
      <c r="L39" s="269">
        <v>725.002</v>
      </c>
      <c r="M39" s="269">
        <v>929.445</v>
      </c>
      <c r="N39" s="269">
        <v>868.055</v>
      </c>
      <c r="O39" s="269">
        <v>1001.39</v>
      </c>
      <c r="P39" s="269">
        <v>1113.611</v>
      </c>
      <c r="Q39" s="269">
        <v>1018.888</v>
      </c>
      <c r="R39" s="269">
        <v>1026.665</v>
      </c>
      <c r="S39" s="269">
        <v>900.001</v>
      </c>
      <c r="T39" s="269">
        <v>694.783</v>
      </c>
      <c r="U39" s="269">
        <v>906.717</v>
      </c>
      <c r="V39" s="269">
        <v>929.215</v>
      </c>
      <c r="W39" s="269">
        <v>750.117</v>
      </c>
      <c r="X39" s="269">
        <v>625.37</v>
      </c>
      <c r="Y39" s="80"/>
      <c r="Z39" s="80"/>
    </row>
    <row r="40" spans="2:26" s="4" customFormat="1" ht="15">
      <c r="B40" s="182" t="s">
        <v>102</v>
      </c>
      <c r="C40" s="265">
        <v>889.166</v>
      </c>
      <c r="D40" s="265">
        <v>1539.722</v>
      </c>
      <c r="E40" s="265">
        <v>1528.056</v>
      </c>
      <c r="F40" s="265">
        <v>1555.278</v>
      </c>
      <c r="G40" s="265">
        <v>1816.388</v>
      </c>
      <c r="H40" s="265">
        <v>1813.888</v>
      </c>
      <c r="I40" s="265">
        <v>1821.944</v>
      </c>
      <c r="J40" s="265">
        <v>1766.389</v>
      </c>
      <c r="K40" s="265">
        <v>1753.056</v>
      </c>
      <c r="L40" s="265">
        <v>1853.333</v>
      </c>
      <c r="M40" s="265">
        <v>1390.555</v>
      </c>
      <c r="N40" s="265">
        <v>1267.5</v>
      </c>
      <c r="O40" s="265">
        <v>1268.334</v>
      </c>
      <c r="P40" s="265">
        <v>1168.055</v>
      </c>
      <c r="Q40" s="265">
        <v>1124.444</v>
      </c>
      <c r="R40" s="265">
        <v>1140</v>
      </c>
      <c r="S40" s="265">
        <v>1144.445</v>
      </c>
      <c r="T40" s="265">
        <v>1204.778</v>
      </c>
      <c r="U40" s="265">
        <v>1144.185</v>
      </c>
      <c r="V40" s="265">
        <v>1105.548</v>
      </c>
      <c r="W40" s="265">
        <v>1023.964</v>
      </c>
      <c r="X40" s="265">
        <v>1087.013</v>
      </c>
      <c r="Y40" s="80"/>
      <c r="Z40" s="80"/>
    </row>
    <row r="41" spans="2:26" s="4" customFormat="1" ht="15">
      <c r="B41" s="189" t="s">
        <v>103</v>
      </c>
      <c r="C41" s="266">
        <v>52200.012</v>
      </c>
      <c r="D41" s="266">
        <v>56433.902</v>
      </c>
      <c r="E41" s="266">
        <v>59506.031</v>
      </c>
      <c r="F41" s="266">
        <v>66567.443</v>
      </c>
      <c r="G41" s="266">
        <v>71545.684</v>
      </c>
      <c r="H41" s="266">
        <v>77967.123</v>
      </c>
      <c r="I41" s="266">
        <v>82033.129</v>
      </c>
      <c r="J41" s="266">
        <v>85273.924</v>
      </c>
      <c r="K41" s="266">
        <v>93428.724</v>
      </c>
      <c r="L41" s="266">
        <v>98778.122</v>
      </c>
      <c r="M41" s="266">
        <v>117840.785</v>
      </c>
      <c r="N41" s="266">
        <v>122442.384</v>
      </c>
      <c r="O41" s="266">
        <v>140016.074</v>
      </c>
      <c r="P41" s="266">
        <v>148033.981</v>
      </c>
      <c r="Q41" s="266">
        <v>151852.457</v>
      </c>
      <c r="R41" s="266">
        <v>159859.541</v>
      </c>
      <c r="S41" s="266">
        <v>170701.588</v>
      </c>
      <c r="T41" s="266">
        <v>177767.919</v>
      </c>
      <c r="U41" s="266">
        <v>180069.313</v>
      </c>
      <c r="V41" s="266">
        <v>188880.626</v>
      </c>
      <c r="W41" s="266">
        <v>189789.077</v>
      </c>
      <c r="X41" s="266">
        <v>213342.588</v>
      </c>
      <c r="Y41" s="80"/>
      <c r="Z41" s="122">
        <f>100/X6*X41</f>
        <v>32.75567742322592</v>
      </c>
    </row>
    <row r="42" spans="2:26" s="4" customFormat="1" ht="15">
      <c r="B42" s="220" t="s">
        <v>58</v>
      </c>
      <c r="C42" s="267">
        <v>198.89</v>
      </c>
      <c r="D42" s="267">
        <v>284.722</v>
      </c>
      <c r="E42" s="267">
        <v>334.445</v>
      </c>
      <c r="F42" s="267">
        <v>279.166</v>
      </c>
      <c r="G42" s="267">
        <v>287.499</v>
      </c>
      <c r="H42" s="267">
        <v>1302.719</v>
      </c>
      <c r="I42" s="267">
        <v>1250.353</v>
      </c>
      <c r="J42" s="267">
        <v>1203.09</v>
      </c>
      <c r="K42" s="267">
        <v>1240.603</v>
      </c>
      <c r="L42" s="267">
        <v>1189.958</v>
      </c>
      <c r="M42" s="267">
        <v>1450.307</v>
      </c>
      <c r="N42" s="267">
        <v>1318.488</v>
      </c>
      <c r="O42" s="267">
        <v>1465.79</v>
      </c>
      <c r="P42" s="267">
        <v>1731.659</v>
      </c>
      <c r="Q42" s="267">
        <v>1962.6</v>
      </c>
      <c r="R42" s="267">
        <v>2265.305</v>
      </c>
      <c r="S42" s="267">
        <v>2752.972</v>
      </c>
      <c r="T42" s="267">
        <v>3043.548</v>
      </c>
      <c r="U42" s="267">
        <v>3297.51</v>
      </c>
      <c r="V42" s="267">
        <v>3595.741</v>
      </c>
      <c r="W42" s="267">
        <v>3718.287</v>
      </c>
      <c r="X42" s="267">
        <v>3910.853</v>
      </c>
      <c r="Y42" s="80"/>
      <c r="Z42" s="80"/>
    </row>
    <row r="43" spans="2:26" s="4" customFormat="1" ht="15">
      <c r="B43" s="192" t="s">
        <v>60</v>
      </c>
      <c r="C43" s="268">
        <v>6.667</v>
      </c>
      <c r="D43" s="268">
        <v>7.5</v>
      </c>
      <c r="E43" s="268">
        <v>10.278</v>
      </c>
      <c r="F43" s="268">
        <v>14.167</v>
      </c>
      <c r="G43" s="268">
        <v>14.167</v>
      </c>
      <c r="H43" s="268">
        <v>15.278</v>
      </c>
      <c r="I43" s="268">
        <v>13.612</v>
      </c>
      <c r="J43" s="268">
        <v>17.223</v>
      </c>
      <c r="K43" s="268">
        <v>19.167</v>
      </c>
      <c r="L43" s="268">
        <v>45.612</v>
      </c>
      <c r="M43" s="268">
        <v>57.305</v>
      </c>
      <c r="N43" s="268">
        <v>82.716</v>
      </c>
      <c r="O43" s="268">
        <v>126.275</v>
      </c>
      <c r="P43" s="268">
        <v>160.983</v>
      </c>
      <c r="Q43" s="268">
        <v>230.459</v>
      </c>
      <c r="R43" s="268">
        <v>295.015</v>
      </c>
      <c r="S43" s="268">
        <v>414.801</v>
      </c>
      <c r="T43" s="268">
        <v>510.476</v>
      </c>
      <c r="U43" s="268">
        <v>629.658</v>
      </c>
      <c r="V43" s="268">
        <v>683.821</v>
      </c>
      <c r="W43" s="268">
        <v>790.055</v>
      </c>
      <c r="X43" s="268">
        <v>686.836</v>
      </c>
      <c r="Y43" s="80"/>
      <c r="Z43" s="80"/>
    </row>
    <row r="44" spans="2:26" s="4" customFormat="1" ht="15">
      <c r="B44" s="192" t="s">
        <v>63</v>
      </c>
      <c r="C44" s="268">
        <v>19.167</v>
      </c>
      <c r="D44" s="268">
        <v>11.389</v>
      </c>
      <c r="E44" s="268">
        <v>19.167</v>
      </c>
      <c r="F44" s="268">
        <v>3.056</v>
      </c>
      <c r="G44" s="268">
        <v>3.056</v>
      </c>
      <c r="H44" s="268">
        <v>5.278</v>
      </c>
      <c r="I44" s="268">
        <v>2.222</v>
      </c>
      <c r="J44" s="268">
        <v>94.166</v>
      </c>
      <c r="K44" s="268">
        <v>248.611</v>
      </c>
      <c r="L44" s="268">
        <v>227.777</v>
      </c>
      <c r="M44" s="268">
        <v>387.618</v>
      </c>
      <c r="N44" s="268">
        <v>5441.457</v>
      </c>
      <c r="O44" s="268">
        <v>6327.046</v>
      </c>
      <c r="P44" s="268">
        <v>4993.159</v>
      </c>
      <c r="Q44" s="268">
        <v>5735.738</v>
      </c>
      <c r="R44" s="268">
        <v>6148.067</v>
      </c>
      <c r="S44" s="268">
        <v>5792.952</v>
      </c>
      <c r="T44" s="268">
        <v>5772.889</v>
      </c>
      <c r="U44" s="268">
        <v>5965.826</v>
      </c>
      <c r="V44" s="268">
        <v>6138.516</v>
      </c>
      <c r="W44" s="268">
        <v>6798.64</v>
      </c>
      <c r="X44" s="268">
        <v>7699.38</v>
      </c>
      <c r="Y44" s="80"/>
      <c r="Z44" s="80"/>
    </row>
    <row r="45" spans="2:26" s="4" customFormat="1" ht="15">
      <c r="B45" s="192" t="s">
        <v>64</v>
      </c>
      <c r="C45" s="268">
        <v>38144.737</v>
      </c>
      <c r="D45" s="268">
        <v>41788.07</v>
      </c>
      <c r="E45" s="268">
        <v>44485.475</v>
      </c>
      <c r="F45" s="268">
        <v>50474.667</v>
      </c>
      <c r="G45" s="268">
        <v>54318.183</v>
      </c>
      <c r="H45" s="268">
        <v>57013.868</v>
      </c>
      <c r="I45" s="268">
        <v>59945.548</v>
      </c>
      <c r="J45" s="268">
        <v>60354.256</v>
      </c>
      <c r="K45" s="268">
        <v>66278.784</v>
      </c>
      <c r="L45" s="268">
        <v>70175.9</v>
      </c>
      <c r="M45" s="268">
        <v>87951.377</v>
      </c>
      <c r="N45" s="268">
        <v>84906.737</v>
      </c>
      <c r="O45" s="268">
        <v>100759.16</v>
      </c>
      <c r="P45" s="268">
        <v>106002.827</v>
      </c>
      <c r="Q45" s="268">
        <v>106919.557</v>
      </c>
      <c r="R45" s="268">
        <v>110809.687</v>
      </c>
      <c r="S45" s="268">
        <v>121254.305</v>
      </c>
      <c r="T45" s="268">
        <v>126353.703</v>
      </c>
      <c r="U45" s="268">
        <v>126608.999</v>
      </c>
      <c r="V45" s="268">
        <v>132283.899</v>
      </c>
      <c r="W45" s="268">
        <v>131208.244</v>
      </c>
      <c r="X45" s="268">
        <v>152813.358</v>
      </c>
      <c r="Y45" s="80"/>
      <c r="Z45" s="80"/>
    </row>
    <row r="46" spans="2:26" s="4" customFormat="1" ht="15">
      <c r="B46" s="192" t="s">
        <v>68</v>
      </c>
      <c r="C46" s="268">
        <v>0</v>
      </c>
      <c r="D46" s="268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0.833</v>
      </c>
      <c r="N46" s="268">
        <v>1.111</v>
      </c>
      <c r="O46" s="268">
        <v>0.833</v>
      </c>
      <c r="P46" s="268">
        <v>2.777</v>
      </c>
      <c r="Q46" s="268">
        <v>5.555</v>
      </c>
      <c r="R46" s="268">
        <v>8.611</v>
      </c>
      <c r="S46" s="268">
        <v>7.5</v>
      </c>
      <c r="T46" s="268">
        <v>9.675</v>
      </c>
      <c r="U46" s="268">
        <v>10.849</v>
      </c>
      <c r="V46" s="268">
        <v>9.943</v>
      </c>
      <c r="W46" s="268">
        <v>10.038</v>
      </c>
      <c r="X46" s="268">
        <v>7.38</v>
      </c>
      <c r="Y46" s="80"/>
      <c r="Z46" s="80"/>
    </row>
    <row r="47" spans="2:26" s="4" customFormat="1" ht="15">
      <c r="B47" s="192" t="s">
        <v>72</v>
      </c>
      <c r="C47" s="268">
        <v>10.833</v>
      </c>
      <c r="D47" s="268">
        <v>50</v>
      </c>
      <c r="E47" s="268">
        <v>34.444</v>
      </c>
      <c r="F47" s="268">
        <v>92.5</v>
      </c>
      <c r="G47" s="268">
        <v>329.723</v>
      </c>
      <c r="H47" s="268">
        <v>1027.179</v>
      </c>
      <c r="I47" s="268">
        <v>1446.983</v>
      </c>
      <c r="J47" s="268">
        <v>1749.219</v>
      </c>
      <c r="K47" s="268">
        <v>1569.771</v>
      </c>
      <c r="L47" s="268">
        <v>2570.664</v>
      </c>
      <c r="M47" s="268">
        <v>2693.039</v>
      </c>
      <c r="N47" s="268">
        <v>1390.304</v>
      </c>
      <c r="O47" s="268">
        <v>1719.694</v>
      </c>
      <c r="P47" s="268">
        <v>1694.563</v>
      </c>
      <c r="Q47" s="268">
        <v>1248.308</v>
      </c>
      <c r="R47" s="268">
        <v>1202.285</v>
      </c>
      <c r="S47" s="268">
        <v>1323.132</v>
      </c>
      <c r="T47" s="268">
        <v>1148.807</v>
      </c>
      <c r="U47" s="268">
        <v>1486.631</v>
      </c>
      <c r="V47" s="268">
        <v>1485.951</v>
      </c>
      <c r="W47" s="268">
        <v>1084.603</v>
      </c>
      <c r="X47" s="268">
        <v>1798.923</v>
      </c>
      <c r="Y47" s="80"/>
      <c r="Z47" s="80"/>
    </row>
    <row r="48" spans="2:26" s="4" customFormat="1" ht="15">
      <c r="B48" s="192" t="s">
        <v>73</v>
      </c>
      <c r="C48" s="268">
        <v>743.888</v>
      </c>
      <c r="D48" s="268">
        <v>796.667</v>
      </c>
      <c r="E48" s="268">
        <v>821.944</v>
      </c>
      <c r="F48" s="268">
        <v>911.946</v>
      </c>
      <c r="G48" s="268">
        <v>1217.5</v>
      </c>
      <c r="H48" s="268">
        <v>1567.387</v>
      </c>
      <c r="I48" s="268">
        <v>1506.009</v>
      </c>
      <c r="J48" s="268">
        <v>1659.913</v>
      </c>
      <c r="K48" s="268">
        <v>1561.241</v>
      </c>
      <c r="L48" s="268">
        <v>1760.993</v>
      </c>
      <c r="M48" s="268">
        <v>1957.062</v>
      </c>
      <c r="N48" s="268">
        <v>5785.057</v>
      </c>
      <c r="O48" s="268">
        <v>4071.469</v>
      </c>
      <c r="P48" s="268">
        <v>5466.422</v>
      </c>
      <c r="Q48" s="268">
        <v>6654.857</v>
      </c>
      <c r="R48" s="268">
        <v>7477.897</v>
      </c>
      <c r="S48" s="268">
        <v>7664.204</v>
      </c>
      <c r="T48" s="268">
        <v>8117.058</v>
      </c>
      <c r="U48" s="268">
        <v>9934.039</v>
      </c>
      <c r="V48" s="268">
        <v>11135.047</v>
      </c>
      <c r="W48" s="268">
        <v>11724.666</v>
      </c>
      <c r="X48" s="268">
        <v>10035.824</v>
      </c>
      <c r="Y48" s="80"/>
      <c r="Z48" s="80"/>
    </row>
    <row r="49" spans="2:26" s="4" customFormat="1" ht="15">
      <c r="B49" s="194" t="s">
        <v>75</v>
      </c>
      <c r="C49" s="269">
        <v>13075.832</v>
      </c>
      <c r="D49" s="269">
        <v>13495.555</v>
      </c>
      <c r="E49" s="269">
        <v>13800.277</v>
      </c>
      <c r="F49" s="269">
        <v>14791.945</v>
      </c>
      <c r="G49" s="269">
        <v>15375.555</v>
      </c>
      <c r="H49" s="269">
        <v>17035.412</v>
      </c>
      <c r="I49" s="269">
        <v>17868.402</v>
      </c>
      <c r="J49" s="269">
        <v>20196.056</v>
      </c>
      <c r="K49" s="269">
        <v>22510.545</v>
      </c>
      <c r="L49" s="269">
        <v>22807.222</v>
      </c>
      <c r="M49" s="269">
        <v>23343.249</v>
      </c>
      <c r="N49" s="269">
        <v>23516.516</v>
      </c>
      <c r="O49" s="269">
        <v>25545.803</v>
      </c>
      <c r="P49" s="269">
        <v>27981.593</v>
      </c>
      <c r="Q49" s="269">
        <v>29095.386</v>
      </c>
      <c r="R49" s="269">
        <v>31652.675</v>
      </c>
      <c r="S49" s="269">
        <v>31491.72</v>
      </c>
      <c r="T49" s="269">
        <v>32811.761</v>
      </c>
      <c r="U49" s="269">
        <v>32135.804</v>
      </c>
      <c r="V49" s="269">
        <v>33547.71</v>
      </c>
      <c r="W49" s="269">
        <v>34454.542</v>
      </c>
      <c r="X49" s="269">
        <v>36390.042</v>
      </c>
      <c r="Y49" s="80"/>
      <c r="Z49" s="80"/>
    </row>
    <row r="50" spans="2:26" s="4" customFormat="1" ht="15">
      <c r="B50" s="182" t="s">
        <v>321</v>
      </c>
      <c r="C50" s="265">
        <v>14270.277</v>
      </c>
      <c r="D50" s="265">
        <v>14161.943</v>
      </c>
      <c r="E50" s="265">
        <v>14488.333</v>
      </c>
      <c r="F50" s="265">
        <v>16152.223</v>
      </c>
      <c r="G50" s="265">
        <v>17031.944</v>
      </c>
      <c r="H50" s="265">
        <v>18729.885</v>
      </c>
      <c r="I50" s="265">
        <v>19572.141</v>
      </c>
      <c r="J50" s="265">
        <v>18977.835</v>
      </c>
      <c r="K50" s="265">
        <v>20991.817</v>
      </c>
      <c r="L50" s="265">
        <v>23309.495</v>
      </c>
      <c r="M50" s="265">
        <v>24244.701</v>
      </c>
      <c r="N50" s="265">
        <v>25152.188</v>
      </c>
      <c r="O50" s="265">
        <v>26507.264</v>
      </c>
      <c r="P50" s="265">
        <v>28011.125</v>
      </c>
      <c r="Q50" s="265">
        <v>29097.67</v>
      </c>
      <c r="R50" s="265">
        <v>31832.728</v>
      </c>
      <c r="S50" s="265">
        <v>33859.754</v>
      </c>
      <c r="T50" s="265">
        <v>35221.953</v>
      </c>
      <c r="U50" s="265">
        <v>34441.316</v>
      </c>
      <c r="V50" s="265">
        <v>36286.647</v>
      </c>
      <c r="W50" s="265">
        <v>36429.581</v>
      </c>
      <c r="X50" s="265">
        <v>38552.997</v>
      </c>
      <c r="Y50" s="80"/>
      <c r="Z50" s="80"/>
    </row>
    <row r="51" spans="2:26" s="4" customFormat="1" ht="15">
      <c r="B51" s="220" t="s">
        <v>74</v>
      </c>
      <c r="C51" s="273">
        <v>1434.721</v>
      </c>
      <c r="D51" s="273">
        <v>873.611</v>
      </c>
      <c r="E51" s="273">
        <v>998.056</v>
      </c>
      <c r="F51" s="273">
        <v>801.667</v>
      </c>
      <c r="G51" s="273">
        <v>1013.333</v>
      </c>
      <c r="H51" s="273">
        <v>983.883</v>
      </c>
      <c r="I51" s="273">
        <v>994.527</v>
      </c>
      <c r="J51" s="273">
        <v>936.813</v>
      </c>
      <c r="K51" s="273">
        <v>827.567</v>
      </c>
      <c r="L51" s="273">
        <v>2742.57</v>
      </c>
      <c r="M51" s="273">
        <v>3398.354</v>
      </c>
      <c r="N51" s="273">
        <v>4157.53</v>
      </c>
      <c r="O51" s="273">
        <v>4076.582</v>
      </c>
      <c r="P51" s="273">
        <v>3092.171</v>
      </c>
      <c r="Q51" s="273">
        <v>3312.726</v>
      </c>
      <c r="R51" s="273">
        <v>3992.133</v>
      </c>
      <c r="S51" s="273">
        <v>3918.941</v>
      </c>
      <c r="T51" s="273">
        <v>3827.01</v>
      </c>
      <c r="U51" s="273">
        <v>3356.538</v>
      </c>
      <c r="V51" s="273">
        <v>4042.83</v>
      </c>
      <c r="W51" s="273">
        <v>3251.687</v>
      </c>
      <c r="X51" s="273">
        <v>3803.669</v>
      </c>
      <c r="Y51" s="80"/>
      <c r="Z51" s="80"/>
    </row>
    <row r="52" spans="2:26" s="4" customFormat="1" ht="15">
      <c r="B52" s="194" t="s">
        <v>76</v>
      </c>
      <c r="C52" s="271">
        <v>12835.556</v>
      </c>
      <c r="D52" s="271">
        <v>13288.331</v>
      </c>
      <c r="E52" s="271">
        <v>13490.278</v>
      </c>
      <c r="F52" s="271">
        <v>15350.556</v>
      </c>
      <c r="G52" s="271">
        <v>16018.611</v>
      </c>
      <c r="H52" s="271">
        <v>17746.002</v>
      </c>
      <c r="I52" s="271">
        <v>18577.612</v>
      </c>
      <c r="J52" s="271">
        <v>18041.023</v>
      </c>
      <c r="K52" s="271">
        <v>20164.249</v>
      </c>
      <c r="L52" s="271">
        <v>20566.924</v>
      </c>
      <c r="M52" s="271">
        <v>20846.348</v>
      </c>
      <c r="N52" s="271">
        <v>20994.661</v>
      </c>
      <c r="O52" s="271">
        <v>22430.683</v>
      </c>
      <c r="P52" s="271">
        <v>24918.955</v>
      </c>
      <c r="Q52" s="271">
        <v>25784.941</v>
      </c>
      <c r="R52" s="271">
        <v>27840.594</v>
      </c>
      <c r="S52" s="271">
        <v>29940.812</v>
      </c>
      <c r="T52" s="271">
        <v>31394.944</v>
      </c>
      <c r="U52" s="271">
        <v>31084.777</v>
      </c>
      <c r="V52" s="271">
        <v>32243.816</v>
      </c>
      <c r="W52" s="271">
        <v>33177.894</v>
      </c>
      <c r="X52" s="271">
        <v>34749.33</v>
      </c>
      <c r="Y52" s="80"/>
      <c r="Z52" s="80"/>
    </row>
    <row r="53" spans="2:26" s="4" customFormat="1" ht="15">
      <c r="B53" s="221" t="s">
        <v>168</v>
      </c>
      <c r="C53" s="274">
        <v>2125.278</v>
      </c>
      <c r="D53" s="274">
        <v>1760.834</v>
      </c>
      <c r="E53" s="219">
        <v>1361.388</v>
      </c>
      <c r="F53" s="274">
        <v>548.333</v>
      </c>
      <c r="G53" s="274">
        <v>389.444</v>
      </c>
      <c r="H53" s="274">
        <v>352.501</v>
      </c>
      <c r="I53" s="274">
        <v>299.167</v>
      </c>
      <c r="J53" s="274">
        <v>292.778</v>
      </c>
      <c r="K53" s="274">
        <v>208.056</v>
      </c>
      <c r="L53" s="274">
        <v>258.057</v>
      </c>
      <c r="M53" s="274">
        <v>238.057</v>
      </c>
      <c r="N53" s="274">
        <v>228.686</v>
      </c>
      <c r="O53" s="274">
        <v>466.841</v>
      </c>
      <c r="P53" s="274">
        <v>431.959</v>
      </c>
      <c r="Q53" s="274">
        <v>403.811</v>
      </c>
      <c r="R53" s="274">
        <v>567.723</v>
      </c>
      <c r="S53" s="274">
        <v>477.533</v>
      </c>
      <c r="T53" s="274">
        <v>535.961</v>
      </c>
      <c r="U53" s="274">
        <v>542.646</v>
      </c>
      <c r="V53" s="274">
        <v>666.002</v>
      </c>
      <c r="W53" s="274">
        <v>1221.245</v>
      </c>
      <c r="X53" s="274">
        <v>1286.745</v>
      </c>
      <c r="Y53" s="80"/>
      <c r="Z53" s="80"/>
    </row>
    <row r="54" spans="3:26" ht="15" customHeight="1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2:26" ht="12">
      <c r="B55" s="80" t="s">
        <v>412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2:26" ht="1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2:26" ht="1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2:26" ht="15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2:26" ht="15">
      <c r="B59" s="80" t="s">
        <v>23</v>
      </c>
      <c r="C59" s="98">
        <v>7373.332</v>
      </c>
      <c r="D59" s="98">
        <v>7520.001</v>
      </c>
      <c r="E59" s="98">
        <v>7867.221</v>
      </c>
      <c r="F59" s="98">
        <v>8781.665</v>
      </c>
      <c r="G59" s="98">
        <v>9110.834</v>
      </c>
      <c r="H59" s="98">
        <v>9029.019</v>
      </c>
      <c r="I59" s="98">
        <v>9074.093</v>
      </c>
      <c r="J59" s="98">
        <v>7585.651</v>
      </c>
      <c r="K59" s="98">
        <v>7997.303</v>
      </c>
      <c r="L59" s="98">
        <v>6471.962</v>
      </c>
      <c r="M59" s="98">
        <v>9255.675</v>
      </c>
      <c r="N59" s="98">
        <v>9266.669</v>
      </c>
      <c r="O59" s="98">
        <v>9088.09</v>
      </c>
      <c r="P59" s="98">
        <v>9374.776</v>
      </c>
      <c r="Q59" s="98">
        <v>8727.881</v>
      </c>
      <c r="R59" s="98">
        <v>10664.247</v>
      </c>
      <c r="S59" s="98">
        <v>10017.938</v>
      </c>
      <c r="T59" s="98">
        <v>10466.471</v>
      </c>
      <c r="U59" s="98">
        <v>10333.905</v>
      </c>
      <c r="V59" s="98">
        <v>10161.277</v>
      </c>
      <c r="W59" s="98">
        <v>9085.275</v>
      </c>
      <c r="X59" s="98">
        <v>8948.896</v>
      </c>
      <c r="Y59" s="80"/>
      <c r="Z59" s="80"/>
    </row>
    <row r="60" spans="2:26" ht="15">
      <c r="B60" s="80" t="s">
        <v>32</v>
      </c>
      <c r="C60" s="98">
        <v>206593.662</v>
      </c>
      <c r="D60" s="98">
        <v>236596.323</v>
      </c>
      <c r="E60" s="98">
        <v>238360.333</v>
      </c>
      <c r="F60" s="98">
        <v>261517.176</v>
      </c>
      <c r="G60" s="98">
        <v>301891.911</v>
      </c>
      <c r="H60" s="98">
        <v>305956.523</v>
      </c>
      <c r="I60" s="98">
        <v>295704.96</v>
      </c>
      <c r="J60" s="98">
        <v>284607.106</v>
      </c>
      <c r="K60" s="98">
        <v>281819.857</v>
      </c>
      <c r="L60" s="98">
        <v>269070.756</v>
      </c>
      <c r="M60" s="98">
        <v>296225.237</v>
      </c>
      <c r="N60" s="98">
        <v>268745.847</v>
      </c>
      <c r="O60" s="98">
        <v>266967.128</v>
      </c>
      <c r="P60" s="98">
        <v>256474.632</v>
      </c>
      <c r="Q60" s="98">
        <v>226589.881</v>
      </c>
      <c r="R60" s="98">
        <v>224217.2</v>
      </c>
      <c r="S60" s="98">
        <v>235418.869</v>
      </c>
      <c r="T60" s="98">
        <v>235292.293</v>
      </c>
      <c r="U60" s="98">
        <v>229868.237</v>
      </c>
      <c r="V60" s="98">
        <v>224029.292</v>
      </c>
      <c r="W60" s="98">
        <v>218782.59</v>
      </c>
      <c r="X60" s="98">
        <v>236235.124</v>
      </c>
      <c r="Y60" s="80"/>
      <c r="Z60" s="80"/>
    </row>
    <row r="61" spans="2:26" ht="15">
      <c r="B61" s="80" t="s">
        <v>413</v>
      </c>
      <c r="C61" s="98">
        <f aca="true" t="shared" si="0" ref="C61:X61">SUM(C59:C60)</f>
        <v>213966.994</v>
      </c>
      <c r="D61" s="98">
        <f t="shared" si="0"/>
        <v>244116.324</v>
      </c>
      <c r="E61" s="98">
        <f t="shared" si="0"/>
        <v>246227.554</v>
      </c>
      <c r="F61" s="98">
        <f t="shared" si="0"/>
        <v>270298.841</v>
      </c>
      <c r="G61" s="98">
        <f t="shared" si="0"/>
        <v>311002.745</v>
      </c>
      <c r="H61" s="98">
        <f t="shared" si="0"/>
        <v>314985.542</v>
      </c>
      <c r="I61" s="98">
        <f t="shared" si="0"/>
        <v>304779.053</v>
      </c>
      <c r="J61" s="98">
        <f t="shared" si="0"/>
        <v>292192.75700000004</v>
      </c>
      <c r="K61" s="98">
        <f t="shared" si="0"/>
        <v>289817.16000000003</v>
      </c>
      <c r="L61" s="98">
        <f t="shared" si="0"/>
        <v>275542.718</v>
      </c>
      <c r="M61" s="98">
        <f t="shared" si="0"/>
        <v>305480.912</v>
      </c>
      <c r="N61" s="98">
        <f t="shared" si="0"/>
        <v>278012.516</v>
      </c>
      <c r="O61" s="98">
        <f t="shared" si="0"/>
        <v>276055.21800000005</v>
      </c>
      <c r="P61" s="98">
        <f t="shared" si="0"/>
        <v>265849.408</v>
      </c>
      <c r="Q61" s="98">
        <f t="shared" si="0"/>
        <v>235317.762</v>
      </c>
      <c r="R61" s="98">
        <f t="shared" si="0"/>
        <v>234881.44700000001</v>
      </c>
      <c r="S61" s="98">
        <f t="shared" si="0"/>
        <v>245436.807</v>
      </c>
      <c r="T61" s="98">
        <f t="shared" si="0"/>
        <v>245758.764</v>
      </c>
      <c r="U61" s="98">
        <f t="shared" si="0"/>
        <v>240202.142</v>
      </c>
      <c r="V61" s="98">
        <f t="shared" si="0"/>
        <v>234190.569</v>
      </c>
      <c r="W61" s="98">
        <f t="shared" si="0"/>
        <v>227867.865</v>
      </c>
      <c r="X61" s="98">
        <f t="shared" si="0"/>
        <v>245184.02000000002</v>
      </c>
      <c r="Y61" s="80"/>
      <c r="Z61" s="80"/>
    </row>
    <row r="62" spans="2:26" ht="15">
      <c r="B62" s="80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80"/>
      <c r="Z62" s="80"/>
    </row>
    <row r="63" spans="2:26" ht="15">
      <c r="B63" s="80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80"/>
      <c r="Z63" s="80"/>
    </row>
    <row r="64" spans="2:26" ht="15">
      <c r="B64" s="80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80"/>
      <c r="Z64" s="80"/>
    </row>
    <row r="65" spans="2:26" ht="15">
      <c r="B65" s="80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80"/>
      <c r="Z65" s="80"/>
    </row>
    <row r="66" spans="2:24" s="4" customFormat="1" ht="15">
      <c r="B66" s="81" t="s">
        <v>408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2:24" s="4" customFormat="1" ht="15">
      <c r="B67" s="81" t="s">
        <v>373</v>
      </c>
      <c r="C67" s="79" t="s">
        <v>409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2:24" s="4" customFormat="1" ht="15">
      <c r="B68" s="81" t="s">
        <v>375</v>
      </c>
      <c r="C68" s="81" t="s">
        <v>376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4" s="4" customFormat="1" ht="1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4" s="4" customFormat="1" ht="15">
      <c r="B70" s="79" t="s">
        <v>377</v>
      </c>
      <c r="C70" s="81" t="s">
        <v>378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2:24" s="4" customFormat="1" ht="15">
      <c r="B71" s="79" t="s">
        <v>379</v>
      </c>
      <c r="C71" s="119" t="s">
        <v>166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2:24" s="4" customFormat="1" ht="15">
      <c r="B72" s="79" t="s">
        <v>380</v>
      </c>
      <c r="C72" s="81" t="s">
        <v>7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2:24" s="4" customFormat="1" ht="15">
      <c r="B73" s="79" t="s">
        <v>381</v>
      </c>
      <c r="C73" s="81" t="s">
        <v>327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2:24" s="4" customFormat="1" ht="1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2:24" s="4" customFormat="1" ht="15">
      <c r="B75" s="102" t="s">
        <v>335</v>
      </c>
      <c r="C75" s="94" t="s">
        <v>82</v>
      </c>
      <c r="D75" s="94" t="s">
        <v>83</v>
      </c>
      <c r="E75" s="94" t="s">
        <v>84</v>
      </c>
      <c r="F75" s="94" t="s">
        <v>85</v>
      </c>
      <c r="G75" s="94" t="s">
        <v>86</v>
      </c>
      <c r="H75" s="94" t="s">
        <v>87</v>
      </c>
      <c r="I75" s="94" t="s">
        <v>88</v>
      </c>
      <c r="J75" s="94" t="s">
        <v>89</v>
      </c>
      <c r="K75" s="94" t="s">
        <v>90</v>
      </c>
      <c r="L75" s="94" t="s">
        <v>91</v>
      </c>
      <c r="M75" s="94" t="s">
        <v>92</v>
      </c>
      <c r="N75" s="94" t="s">
        <v>93</v>
      </c>
      <c r="O75" s="94" t="s">
        <v>94</v>
      </c>
      <c r="P75" s="94" t="s">
        <v>95</v>
      </c>
      <c r="Q75" s="94" t="s">
        <v>96</v>
      </c>
      <c r="R75" s="94" t="s">
        <v>97</v>
      </c>
      <c r="S75" s="94" t="s">
        <v>106</v>
      </c>
      <c r="T75" s="94" t="s">
        <v>332</v>
      </c>
      <c r="U75" s="94" t="s">
        <v>333</v>
      </c>
      <c r="V75" s="94" t="s">
        <v>334</v>
      </c>
      <c r="W75" s="94" t="s">
        <v>341</v>
      </c>
      <c r="X75" s="94" t="s">
        <v>353</v>
      </c>
    </row>
    <row r="76" spans="2:24" s="4" customFormat="1" ht="15">
      <c r="B76" s="95" t="s">
        <v>389</v>
      </c>
      <c r="C76" s="96" t="s">
        <v>390</v>
      </c>
      <c r="D76" s="96" t="s">
        <v>390</v>
      </c>
      <c r="E76" s="96" t="s">
        <v>390</v>
      </c>
      <c r="F76" s="96" t="s">
        <v>390</v>
      </c>
      <c r="G76" s="96" t="s">
        <v>390</v>
      </c>
      <c r="H76" s="96" t="s">
        <v>390</v>
      </c>
      <c r="I76" s="96" t="s">
        <v>390</v>
      </c>
      <c r="J76" s="96" t="s">
        <v>390</v>
      </c>
      <c r="K76" s="96" t="s">
        <v>390</v>
      </c>
      <c r="L76" s="96" t="s">
        <v>390</v>
      </c>
      <c r="M76" s="96" t="s">
        <v>390</v>
      </c>
      <c r="N76" s="96" t="s">
        <v>390</v>
      </c>
      <c r="O76" s="96" t="s">
        <v>390</v>
      </c>
      <c r="P76" s="96" t="s">
        <v>390</v>
      </c>
      <c r="Q76" s="96" t="s">
        <v>390</v>
      </c>
      <c r="R76" s="96" t="s">
        <v>390</v>
      </c>
      <c r="S76" s="96" t="s">
        <v>390</v>
      </c>
      <c r="T76" s="96" t="s">
        <v>390</v>
      </c>
      <c r="U76" s="96" t="s">
        <v>390</v>
      </c>
      <c r="V76" s="96" t="s">
        <v>390</v>
      </c>
      <c r="W76" s="96" t="s">
        <v>390</v>
      </c>
      <c r="X76" s="96" t="s">
        <v>390</v>
      </c>
    </row>
    <row r="77" spans="2:24" s="4" customFormat="1" ht="15">
      <c r="B77" s="87" t="s">
        <v>11</v>
      </c>
      <c r="C77" s="97">
        <v>567976.58</v>
      </c>
      <c r="D77" s="97">
        <v>606925.236</v>
      </c>
      <c r="E77" s="97">
        <v>592297.34</v>
      </c>
      <c r="F77" s="97">
        <v>646241.895</v>
      </c>
      <c r="G77" s="97">
        <v>694634.808</v>
      </c>
      <c r="H77" s="97">
        <v>694070.42</v>
      </c>
      <c r="I77" s="97">
        <v>686032.89</v>
      </c>
      <c r="J77" s="97">
        <v>659175.639</v>
      </c>
      <c r="K77" s="97">
        <v>659458.025</v>
      </c>
      <c r="L77" s="97">
        <v>650359.749</v>
      </c>
      <c r="M77" s="97">
        <v>716854.947</v>
      </c>
      <c r="N77" s="97">
        <v>662490.326</v>
      </c>
      <c r="O77" s="97">
        <v>675214.696</v>
      </c>
      <c r="P77" s="97">
        <v>671086.859</v>
      </c>
      <c r="Q77" s="97">
        <v>620189.113</v>
      </c>
      <c r="R77" s="97">
        <v>627528.856</v>
      </c>
      <c r="S77" s="97">
        <v>653148.202</v>
      </c>
      <c r="T77" s="97">
        <v>652075.483</v>
      </c>
      <c r="U77" s="97">
        <v>637226.98</v>
      </c>
      <c r="V77" s="97">
        <v>626651.707</v>
      </c>
      <c r="W77" s="97">
        <v>601091.595</v>
      </c>
      <c r="X77" s="97">
        <v>651314.84</v>
      </c>
    </row>
    <row r="78" spans="2:24" s="4" customFormat="1" ht="15">
      <c r="B78" s="87" t="s">
        <v>12</v>
      </c>
      <c r="C78" s="85">
        <v>210631.665</v>
      </c>
      <c r="D78" s="85">
        <v>209040.557</v>
      </c>
      <c r="E78" s="85">
        <v>193800.278</v>
      </c>
      <c r="F78" s="85">
        <v>219308.887</v>
      </c>
      <c r="G78" s="85">
        <v>212948.61</v>
      </c>
      <c r="H78" s="85">
        <v>205781.346</v>
      </c>
      <c r="I78" s="85">
        <v>205043.412</v>
      </c>
      <c r="J78" s="85">
        <v>196606.791</v>
      </c>
      <c r="K78" s="85">
        <v>194787.637</v>
      </c>
      <c r="L78" s="85">
        <v>187893.251</v>
      </c>
      <c r="M78" s="85">
        <v>201861.465</v>
      </c>
      <c r="N78" s="85">
        <v>181532.914</v>
      </c>
      <c r="O78" s="85">
        <v>181768.35</v>
      </c>
      <c r="P78" s="85">
        <v>184074.454</v>
      </c>
      <c r="Q78" s="85">
        <v>163371.855</v>
      </c>
      <c r="R78" s="85">
        <v>162067.112</v>
      </c>
      <c r="S78" s="85">
        <v>162781.937</v>
      </c>
      <c r="T78" s="85">
        <v>155735.068</v>
      </c>
      <c r="U78" s="85">
        <v>147828.615</v>
      </c>
      <c r="V78" s="85">
        <v>135369.898</v>
      </c>
      <c r="W78" s="85">
        <v>117186.755</v>
      </c>
      <c r="X78" s="85">
        <v>125294.059</v>
      </c>
    </row>
    <row r="79" spans="2:24" s="4" customFormat="1" ht="15">
      <c r="B79" s="87" t="s">
        <v>13</v>
      </c>
      <c r="C79" s="97">
        <v>21.111</v>
      </c>
      <c r="D79" s="97">
        <v>0</v>
      </c>
      <c r="E79" s="97">
        <v>0</v>
      </c>
      <c r="F79" s="97">
        <v>1152.5</v>
      </c>
      <c r="G79" s="97">
        <v>1477.778</v>
      </c>
      <c r="H79" s="97">
        <v>1367.5</v>
      </c>
      <c r="I79" s="97">
        <v>1558.333</v>
      </c>
      <c r="J79" s="97">
        <v>1010.278</v>
      </c>
      <c r="K79" s="97">
        <v>1519.722</v>
      </c>
      <c r="L79" s="97">
        <v>4850.278</v>
      </c>
      <c r="M79" s="97">
        <v>4705.555</v>
      </c>
      <c r="N79" s="97">
        <v>5768.611</v>
      </c>
      <c r="O79" s="97">
        <v>5008.333</v>
      </c>
      <c r="P79" s="97">
        <v>4756.666</v>
      </c>
      <c r="Q79" s="97">
        <v>6865.834</v>
      </c>
      <c r="R79" s="97">
        <v>2368.611</v>
      </c>
      <c r="S79" s="97">
        <v>863.333</v>
      </c>
      <c r="T79" s="97">
        <v>940.155</v>
      </c>
      <c r="U79" s="97">
        <v>1415.556</v>
      </c>
      <c r="V79" s="97">
        <v>531.944</v>
      </c>
      <c r="W79" s="97">
        <v>531.944</v>
      </c>
      <c r="X79" s="97">
        <v>454.338</v>
      </c>
    </row>
    <row r="80" spans="2:24" s="4" customFormat="1" ht="15">
      <c r="B80" s="87" t="s">
        <v>14</v>
      </c>
      <c r="C80" s="85">
        <v>375.556</v>
      </c>
      <c r="D80" s="85">
        <v>375</v>
      </c>
      <c r="E80" s="85">
        <v>273.889</v>
      </c>
      <c r="F80" s="85">
        <v>10654.166</v>
      </c>
      <c r="G80" s="85">
        <v>11748.611</v>
      </c>
      <c r="H80" s="85">
        <v>10181.389</v>
      </c>
      <c r="I80" s="85">
        <v>8770.277</v>
      </c>
      <c r="J80" s="85">
        <v>9273.056</v>
      </c>
      <c r="K80" s="85">
        <v>8467.5</v>
      </c>
      <c r="L80" s="85">
        <v>6704.444</v>
      </c>
      <c r="M80" s="85">
        <v>5366.111</v>
      </c>
      <c r="N80" s="85">
        <v>5600.278</v>
      </c>
      <c r="O80" s="85">
        <v>7301.389</v>
      </c>
      <c r="P80" s="85">
        <v>1873.056</v>
      </c>
      <c r="Q80" s="85">
        <v>2841.667</v>
      </c>
      <c r="R80" s="85">
        <v>561.389</v>
      </c>
      <c r="S80" s="85">
        <v>2520.833</v>
      </c>
      <c r="T80" s="85">
        <v>3652.829</v>
      </c>
      <c r="U80" s="85">
        <v>3453.14</v>
      </c>
      <c r="V80" s="85">
        <v>278.66</v>
      </c>
      <c r="W80" s="85">
        <v>308.535</v>
      </c>
      <c r="X80" s="85">
        <v>353.401</v>
      </c>
    </row>
    <row r="81" spans="2:24" s="4" customFormat="1" ht="15">
      <c r="B81" s="87" t="s">
        <v>15</v>
      </c>
      <c r="C81" s="97">
        <v>145954.721</v>
      </c>
      <c r="D81" s="97">
        <v>157423.334</v>
      </c>
      <c r="E81" s="97">
        <v>147862.22</v>
      </c>
      <c r="F81" s="97">
        <v>157559.999</v>
      </c>
      <c r="G81" s="97">
        <v>154238.611</v>
      </c>
      <c r="H81" s="97">
        <v>148667.306</v>
      </c>
      <c r="I81" s="97">
        <v>150815.321</v>
      </c>
      <c r="J81" s="97">
        <v>141871.237</v>
      </c>
      <c r="K81" s="97">
        <v>139754.027</v>
      </c>
      <c r="L81" s="97">
        <v>134816.863</v>
      </c>
      <c r="M81" s="97">
        <v>145860.352</v>
      </c>
      <c r="N81" s="97">
        <v>126954.025</v>
      </c>
      <c r="O81" s="97">
        <v>126135.849</v>
      </c>
      <c r="P81" s="97">
        <v>133370.287</v>
      </c>
      <c r="Q81" s="97">
        <v>114707.967</v>
      </c>
      <c r="R81" s="97">
        <v>119566.834</v>
      </c>
      <c r="S81" s="97">
        <v>121256.384</v>
      </c>
      <c r="T81" s="97">
        <v>115113.48</v>
      </c>
      <c r="U81" s="97">
        <v>110612.23</v>
      </c>
      <c r="V81" s="97">
        <v>105106.655</v>
      </c>
      <c r="W81" s="97">
        <v>89121.131</v>
      </c>
      <c r="X81" s="97">
        <v>95758.875</v>
      </c>
    </row>
    <row r="82" spans="2:24" s="4" customFormat="1" ht="15">
      <c r="B82" s="87" t="s">
        <v>16</v>
      </c>
      <c r="C82" s="85">
        <v>1270.278</v>
      </c>
      <c r="D82" s="85">
        <v>1327.5</v>
      </c>
      <c r="E82" s="85">
        <v>1192.223</v>
      </c>
      <c r="F82" s="85">
        <v>1281.389</v>
      </c>
      <c r="G82" s="85">
        <v>2380.555</v>
      </c>
      <c r="H82" s="85">
        <v>3087.778</v>
      </c>
      <c r="I82" s="85">
        <v>2848.888</v>
      </c>
      <c r="J82" s="85">
        <v>2882.778</v>
      </c>
      <c r="K82" s="85">
        <v>3142.222</v>
      </c>
      <c r="L82" s="85">
        <v>2484.167</v>
      </c>
      <c r="M82" s="85">
        <v>1976.667</v>
      </c>
      <c r="N82" s="85">
        <v>2524.444</v>
      </c>
      <c r="O82" s="85">
        <v>3030.278</v>
      </c>
      <c r="P82" s="85">
        <v>2353.333</v>
      </c>
      <c r="Q82" s="85">
        <v>1804.723</v>
      </c>
      <c r="R82" s="85">
        <v>1469.444</v>
      </c>
      <c r="S82" s="85">
        <v>1460.278</v>
      </c>
      <c r="T82" s="85">
        <v>1389.37</v>
      </c>
      <c r="U82" s="85">
        <v>1457.196</v>
      </c>
      <c r="V82" s="85">
        <v>1234.078</v>
      </c>
      <c r="W82" s="85">
        <v>1137.781</v>
      </c>
      <c r="X82" s="85">
        <v>1169.867</v>
      </c>
    </row>
    <row r="83" spans="2:24" s="4" customFormat="1" ht="15">
      <c r="B83" s="87" t="s">
        <v>17</v>
      </c>
      <c r="C83" s="97">
        <v>59862.5</v>
      </c>
      <c r="D83" s="97">
        <v>46514.721</v>
      </c>
      <c r="E83" s="97">
        <v>40602.779</v>
      </c>
      <c r="F83" s="97">
        <v>45021.666</v>
      </c>
      <c r="G83" s="97">
        <v>40227.501</v>
      </c>
      <c r="H83" s="97">
        <v>39524.594</v>
      </c>
      <c r="I83" s="97">
        <v>38499.202</v>
      </c>
      <c r="J83" s="97">
        <v>38425.832</v>
      </c>
      <c r="K83" s="97">
        <v>38291.387</v>
      </c>
      <c r="L83" s="97">
        <v>35973.057</v>
      </c>
      <c r="M83" s="97">
        <v>41069.445</v>
      </c>
      <c r="N83" s="97">
        <v>38282.222</v>
      </c>
      <c r="O83" s="97">
        <v>37598.613</v>
      </c>
      <c r="P83" s="97">
        <v>38689.166</v>
      </c>
      <c r="Q83" s="97">
        <v>34178.333</v>
      </c>
      <c r="R83" s="97">
        <v>35150.832</v>
      </c>
      <c r="S83" s="97">
        <v>33470</v>
      </c>
      <c r="T83" s="97">
        <v>31939.062</v>
      </c>
      <c r="U83" s="97">
        <v>28033.989</v>
      </c>
      <c r="V83" s="97">
        <v>26021.417</v>
      </c>
      <c r="W83" s="97">
        <v>24147.851</v>
      </c>
      <c r="X83" s="97">
        <v>25436.999</v>
      </c>
    </row>
    <row r="84" spans="2:24" s="4" customFormat="1" ht="15">
      <c r="B84" s="87" t="s">
        <v>18</v>
      </c>
      <c r="C84" s="85">
        <v>435</v>
      </c>
      <c r="D84" s="85">
        <v>376.944</v>
      </c>
      <c r="E84" s="85">
        <v>261.667</v>
      </c>
      <c r="F84" s="85">
        <v>231.667</v>
      </c>
      <c r="G84" s="85">
        <v>141.666</v>
      </c>
      <c r="H84" s="85">
        <v>98.611</v>
      </c>
      <c r="I84" s="85">
        <v>58.056</v>
      </c>
      <c r="J84" s="85">
        <v>121.666</v>
      </c>
      <c r="K84" s="85">
        <v>102.501</v>
      </c>
      <c r="L84" s="85">
        <v>86.666</v>
      </c>
      <c r="M84" s="85">
        <v>84.165</v>
      </c>
      <c r="N84" s="85">
        <v>53.612</v>
      </c>
      <c r="O84" s="85">
        <v>27.779</v>
      </c>
      <c r="P84" s="85">
        <v>16.389</v>
      </c>
      <c r="Q84" s="85">
        <v>21.11</v>
      </c>
      <c r="R84" s="85">
        <v>8.611</v>
      </c>
      <c r="S84" s="85">
        <v>3.055</v>
      </c>
      <c r="T84" s="85">
        <v>5.837</v>
      </c>
      <c r="U84" s="85">
        <v>10.225</v>
      </c>
      <c r="V84" s="85">
        <v>8.1</v>
      </c>
      <c r="W84" s="85">
        <v>6.467</v>
      </c>
      <c r="X84" s="85">
        <v>11.518</v>
      </c>
    </row>
    <row r="85" spans="2:24" s="4" customFormat="1" ht="15">
      <c r="B85" s="87" t="s">
        <v>19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  <c r="U85" s="97">
        <v>0</v>
      </c>
      <c r="V85" s="97">
        <v>0</v>
      </c>
      <c r="W85" s="97">
        <v>0</v>
      </c>
      <c r="X85" s="97">
        <v>0</v>
      </c>
    </row>
    <row r="86" spans="2:24" s="4" customFormat="1" ht="15">
      <c r="B86" s="87" t="s">
        <v>20</v>
      </c>
      <c r="C86" s="85">
        <v>0</v>
      </c>
      <c r="D86" s="85">
        <v>0</v>
      </c>
      <c r="E86" s="85">
        <v>0.278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40.278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</row>
    <row r="87" spans="2:24" s="4" customFormat="1" ht="15">
      <c r="B87" s="87" t="s">
        <v>21</v>
      </c>
      <c r="C87" s="97">
        <v>2711.112</v>
      </c>
      <c r="D87" s="97">
        <v>3017.778</v>
      </c>
      <c r="E87" s="97">
        <v>2898.333</v>
      </c>
      <c r="F87" s="97">
        <v>2728.333</v>
      </c>
      <c r="G87" s="97">
        <v>2176.945</v>
      </c>
      <c r="H87" s="97">
        <v>2304.445</v>
      </c>
      <c r="I87" s="97">
        <v>2221.667</v>
      </c>
      <c r="J87" s="97">
        <v>2805.001</v>
      </c>
      <c r="K87" s="97">
        <v>3396.667</v>
      </c>
      <c r="L87" s="97">
        <v>2919.722</v>
      </c>
      <c r="M87" s="97">
        <v>2739.167</v>
      </c>
      <c r="N87" s="97">
        <v>2329.722</v>
      </c>
      <c r="O87" s="97">
        <v>2643.056</v>
      </c>
      <c r="P87" s="97">
        <v>2991.111</v>
      </c>
      <c r="Q87" s="97">
        <v>2925.556</v>
      </c>
      <c r="R87" s="97">
        <v>2913.611</v>
      </c>
      <c r="S87" s="97">
        <v>3176.389</v>
      </c>
      <c r="T87" s="97">
        <v>2653.069</v>
      </c>
      <c r="U87" s="97">
        <v>2813.23</v>
      </c>
      <c r="V87" s="97">
        <v>2165.9</v>
      </c>
      <c r="W87" s="97">
        <v>1909.576</v>
      </c>
      <c r="X87" s="97">
        <v>2079.986</v>
      </c>
    </row>
    <row r="88" spans="2:24" s="4" customFormat="1" ht="15">
      <c r="B88" s="87" t="s">
        <v>22</v>
      </c>
      <c r="C88" s="85">
        <v>1.389</v>
      </c>
      <c r="D88" s="85">
        <v>5.278</v>
      </c>
      <c r="E88" s="85">
        <v>708.889</v>
      </c>
      <c r="F88" s="85">
        <v>679.167</v>
      </c>
      <c r="G88" s="85">
        <v>556.945</v>
      </c>
      <c r="H88" s="85">
        <v>549.723</v>
      </c>
      <c r="I88" s="85">
        <v>271.667</v>
      </c>
      <c r="J88" s="85">
        <v>216.945</v>
      </c>
      <c r="K88" s="85">
        <v>73.333</v>
      </c>
      <c r="L88" s="85">
        <v>58.055</v>
      </c>
      <c r="M88" s="85">
        <v>60</v>
      </c>
      <c r="N88" s="85">
        <v>20</v>
      </c>
      <c r="O88" s="85">
        <v>23.056</v>
      </c>
      <c r="P88" s="85">
        <v>24.444</v>
      </c>
      <c r="Q88" s="85">
        <v>26.667</v>
      </c>
      <c r="R88" s="85">
        <v>27.778</v>
      </c>
      <c r="S88" s="85">
        <v>31.667</v>
      </c>
      <c r="T88" s="85">
        <v>41.27</v>
      </c>
      <c r="U88" s="85">
        <v>33.052</v>
      </c>
      <c r="V88" s="85">
        <v>23.145</v>
      </c>
      <c r="W88" s="85">
        <v>23.468</v>
      </c>
      <c r="X88" s="85">
        <v>29.072</v>
      </c>
    </row>
    <row r="89" spans="2:24" s="4" customFormat="1" ht="15">
      <c r="B89" s="87" t="s">
        <v>23</v>
      </c>
      <c r="C89" s="97">
        <v>7373.332</v>
      </c>
      <c r="D89" s="97">
        <v>7520.001</v>
      </c>
      <c r="E89" s="97">
        <v>7867.221</v>
      </c>
      <c r="F89" s="97">
        <v>8781.665</v>
      </c>
      <c r="G89" s="97">
        <v>9110.834</v>
      </c>
      <c r="H89" s="97">
        <v>9029.019</v>
      </c>
      <c r="I89" s="97">
        <v>9074.093</v>
      </c>
      <c r="J89" s="97">
        <v>7585.651</v>
      </c>
      <c r="K89" s="97">
        <v>7997.303</v>
      </c>
      <c r="L89" s="97">
        <v>6471.962</v>
      </c>
      <c r="M89" s="97">
        <v>9255.675</v>
      </c>
      <c r="N89" s="97">
        <v>9266.669</v>
      </c>
      <c r="O89" s="97">
        <v>9088.09</v>
      </c>
      <c r="P89" s="97">
        <v>9374.776</v>
      </c>
      <c r="Q89" s="97">
        <v>8727.881</v>
      </c>
      <c r="R89" s="97">
        <v>10664.247</v>
      </c>
      <c r="S89" s="97">
        <v>10017.938</v>
      </c>
      <c r="T89" s="97">
        <v>10466.471</v>
      </c>
      <c r="U89" s="97">
        <v>10333.905</v>
      </c>
      <c r="V89" s="97">
        <v>10161.277</v>
      </c>
      <c r="W89" s="97">
        <v>9085.275</v>
      </c>
      <c r="X89" s="97">
        <v>8948.896</v>
      </c>
    </row>
    <row r="90" spans="2:24" s="4" customFormat="1" ht="15">
      <c r="B90" s="87" t="s">
        <v>24</v>
      </c>
      <c r="C90" s="85">
        <v>3030.069</v>
      </c>
      <c r="D90" s="85">
        <v>2792.472</v>
      </c>
      <c r="E90" s="85">
        <v>2976.208</v>
      </c>
      <c r="F90" s="85">
        <v>3319.149</v>
      </c>
      <c r="G90" s="85">
        <v>2422.623</v>
      </c>
      <c r="H90" s="85">
        <v>2526.154</v>
      </c>
      <c r="I90" s="85">
        <v>2357.132</v>
      </c>
      <c r="J90" s="85">
        <v>2330.103</v>
      </c>
      <c r="K90" s="85">
        <v>2145.821</v>
      </c>
      <c r="L90" s="85">
        <v>1811.391</v>
      </c>
      <c r="M90" s="85">
        <v>2310.693</v>
      </c>
      <c r="N90" s="85">
        <v>2525.872</v>
      </c>
      <c r="O90" s="85">
        <v>2755.976</v>
      </c>
      <c r="P90" s="85">
        <v>2774.554</v>
      </c>
      <c r="Q90" s="85">
        <v>2687.379</v>
      </c>
      <c r="R90" s="85">
        <v>2678.374</v>
      </c>
      <c r="S90" s="85">
        <v>2948.913</v>
      </c>
      <c r="T90" s="85">
        <v>3807.277</v>
      </c>
      <c r="U90" s="85">
        <v>3723.297</v>
      </c>
      <c r="V90" s="85">
        <v>3770.705</v>
      </c>
      <c r="W90" s="85">
        <v>2990.053</v>
      </c>
      <c r="X90" s="85">
        <v>3428.65</v>
      </c>
    </row>
    <row r="91" spans="2:24" s="4" customFormat="1" ht="15">
      <c r="B91" s="87" t="s">
        <v>25</v>
      </c>
      <c r="C91" s="97">
        <v>280.484</v>
      </c>
      <c r="D91" s="97">
        <v>309.194</v>
      </c>
      <c r="E91" s="97">
        <v>281.849</v>
      </c>
      <c r="F91" s="97">
        <v>367.241</v>
      </c>
      <c r="G91" s="97">
        <v>337.1</v>
      </c>
      <c r="H91" s="97">
        <v>298.046</v>
      </c>
      <c r="I91" s="97">
        <v>345.256</v>
      </c>
      <c r="J91" s="97">
        <v>387.46</v>
      </c>
      <c r="K91" s="97">
        <v>268.752</v>
      </c>
      <c r="L91" s="97">
        <v>330.717</v>
      </c>
      <c r="M91" s="97">
        <v>327.623</v>
      </c>
      <c r="N91" s="97">
        <v>260.696</v>
      </c>
      <c r="O91" s="97">
        <v>246.31</v>
      </c>
      <c r="P91" s="97">
        <v>347.377</v>
      </c>
      <c r="Q91" s="97">
        <v>235.777</v>
      </c>
      <c r="R91" s="97">
        <v>109.196</v>
      </c>
      <c r="S91" s="97">
        <v>108.256</v>
      </c>
      <c r="T91" s="97">
        <v>114.507</v>
      </c>
      <c r="U91" s="97">
        <v>175.66</v>
      </c>
      <c r="V91" s="97">
        <v>226.445</v>
      </c>
      <c r="W91" s="97">
        <v>104.194</v>
      </c>
      <c r="X91" s="97">
        <v>73.4</v>
      </c>
    </row>
    <row r="92" spans="2:24" s="4" customFormat="1" ht="15">
      <c r="B92" s="87" t="s">
        <v>26</v>
      </c>
      <c r="C92" s="85">
        <v>3772.223</v>
      </c>
      <c r="D92" s="85">
        <v>4118.612</v>
      </c>
      <c r="E92" s="85">
        <v>4210.556</v>
      </c>
      <c r="F92" s="85">
        <v>4005.833</v>
      </c>
      <c r="G92" s="85">
        <v>5015.833</v>
      </c>
      <c r="H92" s="85">
        <v>4700.095</v>
      </c>
      <c r="I92" s="85">
        <v>5006.148</v>
      </c>
      <c r="J92" s="85">
        <v>3866.7</v>
      </c>
      <c r="K92" s="85">
        <v>4793.565</v>
      </c>
      <c r="L92" s="85">
        <v>3604.853</v>
      </c>
      <c r="M92" s="85">
        <v>5687.917</v>
      </c>
      <c r="N92" s="85">
        <v>5612.043</v>
      </c>
      <c r="O92" s="85">
        <v>5084.417</v>
      </c>
      <c r="P92" s="85">
        <v>5139.233</v>
      </c>
      <c r="Q92" s="85">
        <v>4785.837</v>
      </c>
      <c r="R92" s="85">
        <v>6850.012</v>
      </c>
      <c r="S92" s="85">
        <v>6060.769</v>
      </c>
      <c r="T92" s="85">
        <v>5849.903</v>
      </c>
      <c r="U92" s="85">
        <v>5528.23</v>
      </c>
      <c r="V92" s="85">
        <v>5234.915</v>
      </c>
      <c r="W92" s="85">
        <v>5240.91</v>
      </c>
      <c r="X92" s="85">
        <v>4821.476</v>
      </c>
    </row>
    <row r="93" spans="2:24" s="4" customFormat="1" ht="15">
      <c r="B93" s="87" t="s">
        <v>27</v>
      </c>
      <c r="C93" s="97">
        <v>290.556</v>
      </c>
      <c r="D93" s="97">
        <v>299.723</v>
      </c>
      <c r="E93" s="97">
        <v>398.612</v>
      </c>
      <c r="F93" s="97">
        <v>1089.444</v>
      </c>
      <c r="G93" s="97">
        <v>1335.277</v>
      </c>
      <c r="H93" s="97">
        <v>1504.722</v>
      </c>
      <c r="I93" s="97">
        <v>1365.555</v>
      </c>
      <c r="J93" s="97">
        <v>1001.389</v>
      </c>
      <c r="K93" s="97">
        <v>789.168</v>
      </c>
      <c r="L93" s="97">
        <v>725.002</v>
      </c>
      <c r="M93" s="97">
        <v>929.445</v>
      </c>
      <c r="N93" s="97">
        <v>868.055</v>
      </c>
      <c r="O93" s="97">
        <v>1001.39</v>
      </c>
      <c r="P93" s="97">
        <v>1113.611</v>
      </c>
      <c r="Q93" s="97">
        <v>1018.888</v>
      </c>
      <c r="R93" s="97">
        <v>1026.665</v>
      </c>
      <c r="S93" s="97">
        <v>900.001</v>
      </c>
      <c r="T93" s="97">
        <v>694.783</v>
      </c>
      <c r="U93" s="97">
        <v>906.717</v>
      </c>
      <c r="V93" s="97">
        <v>929.215</v>
      </c>
      <c r="W93" s="97">
        <v>750.117</v>
      </c>
      <c r="X93" s="97">
        <v>625.37</v>
      </c>
    </row>
    <row r="94" spans="2:24" s="4" customFormat="1" ht="15">
      <c r="B94" s="87" t="s">
        <v>28</v>
      </c>
      <c r="C94" s="85">
        <v>8916.388</v>
      </c>
      <c r="D94" s="85">
        <v>10367.499</v>
      </c>
      <c r="E94" s="85">
        <v>12507.5</v>
      </c>
      <c r="F94" s="85">
        <v>13036.665</v>
      </c>
      <c r="G94" s="85">
        <v>12286.666</v>
      </c>
      <c r="H94" s="85">
        <v>10582.499</v>
      </c>
      <c r="I94" s="85">
        <v>11346.666</v>
      </c>
      <c r="J94" s="85">
        <v>12790</v>
      </c>
      <c r="K94" s="85">
        <v>12134.722</v>
      </c>
      <c r="L94" s="85">
        <v>12058.055</v>
      </c>
      <c r="M94" s="85">
        <v>13422.5</v>
      </c>
      <c r="N94" s="85">
        <v>11485.834</v>
      </c>
      <c r="O94" s="85">
        <v>10379.723</v>
      </c>
      <c r="P94" s="85">
        <v>8875.001</v>
      </c>
      <c r="Q94" s="85">
        <v>8846.389</v>
      </c>
      <c r="R94" s="85">
        <v>8979.445</v>
      </c>
      <c r="S94" s="85">
        <v>8882.5</v>
      </c>
      <c r="T94" s="85">
        <v>8395.834</v>
      </c>
      <c r="U94" s="85">
        <v>9219.494</v>
      </c>
      <c r="V94" s="85">
        <v>8459.753</v>
      </c>
      <c r="W94" s="85">
        <v>6548.044</v>
      </c>
      <c r="X94" s="85">
        <v>5342.843</v>
      </c>
    </row>
    <row r="95" spans="2:24" s="4" customFormat="1" ht="15">
      <c r="B95" s="87" t="s">
        <v>29</v>
      </c>
      <c r="C95" s="97">
        <v>8916.388</v>
      </c>
      <c r="D95" s="97">
        <v>10367.499</v>
      </c>
      <c r="E95" s="97">
        <v>12507.5</v>
      </c>
      <c r="F95" s="97">
        <v>13033.888</v>
      </c>
      <c r="G95" s="97">
        <v>12286.666</v>
      </c>
      <c r="H95" s="97">
        <v>10580.833</v>
      </c>
      <c r="I95" s="97">
        <v>11346.666</v>
      </c>
      <c r="J95" s="97">
        <v>12790</v>
      </c>
      <c r="K95" s="97">
        <v>12020.556</v>
      </c>
      <c r="L95" s="97">
        <v>11947.222</v>
      </c>
      <c r="M95" s="97">
        <v>13331.944</v>
      </c>
      <c r="N95" s="97">
        <v>11310.834</v>
      </c>
      <c r="O95" s="97">
        <v>10275.278</v>
      </c>
      <c r="P95" s="97">
        <v>8811.39</v>
      </c>
      <c r="Q95" s="97">
        <v>8815.555</v>
      </c>
      <c r="R95" s="97">
        <v>8944.167</v>
      </c>
      <c r="S95" s="97">
        <v>8877.5</v>
      </c>
      <c r="T95" s="97">
        <v>8393.611</v>
      </c>
      <c r="U95" s="97">
        <v>9217.271</v>
      </c>
      <c r="V95" s="97">
        <v>8453.92</v>
      </c>
      <c r="W95" s="97">
        <v>6538.043</v>
      </c>
      <c r="X95" s="97">
        <v>5342.565</v>
      </c>
    </row>
    <row r="96" spans="2:24" s="4" customFormat="1" ht="15">
      <c r="B96" s="87" t="s">
        <v>30</v>
      </c>
      <c r="C96" s="85">
        <v>0</v>
      </c>
      <c r="D96" s="85">
        <v>0</v>
      </c>
      <c r="E96" s="85">
        <v>0</v>
      </c>
      <c r="F96" s="85">
        <v>2.778</v>
      </c>
      <c r="G96" s="85">
        <v>0</v>
      </c>
      <c r="H96" s="85">
        <v>1.667</v>
      </c>
      <c r="I96" s="85">
        <v>0</v>
      </c>
      <c r="J96" s="85">
        <v>0</v>
      </c>
      <c r="K96" s="85">
        <v>114.167</v>
      </c>
      <c r="L96" s="85">
        <v>110.833</v>
      </c>
      <c r="M96" s="85">
        <v>90.556</v>
      </c>
      <c r="N96" s="85">
        <v>175</v>
      </c>
      <c r="O96" s="85">
        <v>104.444</v>
      </c>
      <c r="P96" s="85">
        <v>63.611</v>
      </c>
      <c r="Q96" s="85">
        <v>30.833</v>
      </c>
      <c r="R96" s="85">
        <v>35.278</v>
      </c>
      <c r="S96" s="85">
        <v>5</v>
      </c>
      <c r="T96" s="85">
        <v>2.222</v>
      </c>
      <c r="U96" s="85">
        <v>2.223</v>
      </c>
      <c r="V96" s="85">
        <v>5.833</v>
      </c>
      <c r="W96" s="85">
        <v>10</v>
      </c>
      <c r="X96" s="85">
        <v>0.278</v>
      </c>
    </row>
    <row r="97" spans="2:24" s="4" customFormat="1" ht="15">
      <c r="B97" s="87" t="s">
        <v>31</v>
      </c>
      <c r="C97" s="97">
        <v>1705.278</v>
      </c>
      <c r="D97" s="97">
        <v>1732.222</v>
      </c>
      <c r="E97" s="97">
        <v>1682.5</v>
      </c>
      <c r="F97" s="97">
        <v>1973.611</v>
      </c>
      <c r="G97" s="97">
        <v>1475</v>
      </c>
      <c r="H97" s="97">
        <v>1275.833</v>
      </c>
      <c r="I97" s="97">
        <v>1277.222</v>
      </c>
      <c r="J97" s="97">
        <v>1149.167</v>
      </c>
      <c r="K97" s="97">
        <v>1162.778</v>
      </c>
      <c r="L97" s="97">
        <v>983.056</v>
      </c>
      <c r="M97" s="97">
        <v>1002.778</v>
      </c>
      <c r="N97" s="97">
        <v>795</v>
      </c>
      <c r="O97" s="97">
        <v>814.722</v>
      </c>
      <c r="P97" s="97">
        <v>818.611</v>
      </c>
      <c r="Q97" s="97">
        <v>831.944</v>
      </c>
      <c r="R97" s="97">
        <v>675.278</v>
      </c>
      <c r="S97" s="97">
        <v>589.444</v>
      </c>
      <c r="T97" s="97">
        <v>530.556</v>
      </c>
      <c r="U97" s="97">
        <v>630.833</v>
      </c>
      <c r="V97" s="97">
        <v>543.925</v>
      </c>
      <c r="W97" s="97">
        <v>335.412</v>
      </c>
      <c r="X97" s="97">
        <v>471.208</v>
      </c>
    </row>
    <row r="98" spans="2:24" s="4" customFormat="1" ht="15">
      <c r="B98" s="87" t="s">
        <v>32</v>
      </c>
      <c r="C98" s="85">
        <v>206593.662</v>
      </c>
      <c r="D98" s="85">
        <v>236596.323</v>
      </c>
      <c r="E98" s="85">
        <v>238360.333</v>
      </c>
      <c r="F98" s="85">
        <v>261517.176</v>
      </c>
      <c r="G98" s="85">
        <v>301891.911</v>
      </c>
      <c r="H98" s="85">
        <v>305956.523</v>
      </c>
      <c r="I98" s="85">
        <v>295704.96</v>
      </c>
      <c r="J98" s="85">
        <v>284607.106</v>
      </c>
      <c r="K98" s="85">
        <v>281819.857</v>
      </c>
      <c r="L98" s="85">
        <v>269070.756</v>
      </c>
      <c r="M98" s="85">
        <v>296225.237</v>
      </c>
      <c r="N98" s="85">
        <v>268745.847</v>
      </c>
      <c r="O98" s="85">
        <v>266967.128</v>
      </c>
      <c r="P98" s="85">
        <v>256474.632</v>
      </c>
      <c r="Q98" s="85">
        <v>226589.881</v>
      </c>
      <c r="R98" s="85">
        <v>224217.2</v>
      </c>
      <c r="S98" s="85">
        <v>235418.869</v>
      </c>
      <c r="T98" s="85">
        <v>235292.293</v>
      </c>
      <c r="U98" s="85">
        <v>229868.237</v>
      </c>
      <c r="V98" s="85">
        <v>224029.292</v>
      </c>
      <c r="W98" s="85">
        <v>218782.59</v>
      </c>
      <c r="X98" s="85">
        <v>236235.124</v>
      </c>
    </row>
    <row r="99" spans="2:24" s="4" customFormat="1" ht="15">
      <c r="B99" s="87" t="s">
        <v>33</v>
      </c>
      <c r="C99" s="97">
        <v>63271.512</v>
      </c>
      <c r="D99" s="97">
        <v>67772.237</v>
      </c>
      <c r="E99" s="97">
        <v>61195.699</v>
      </c>
      <c r="F99" s="97">
        <v>56800.608</v>
      </c>
      <c r="G99" s="97">
        <v>66138.329</v>
      </c>
      <c r="H99" s="97">
        <v>62581.805</v>
      </c>
      <c r="I99" s="97">
        <v>59860.153</v>
      </c>
      <c r="J99" s="97">
        <v>50125.997</v>
      </c>
      <c r="K99" s="97">
        <v>45174.081</v>
      </c>
      <c r="L99" s="97">
        <v>49683.663</v>
      </c>
      <c r="M99" s="97">
        <v>51373.195</v>
      </c>
      <c r="N99" s="97">
        <v>41573.302</v>
      </c>
      <c r="O99" s="97">
        <v>37938.172</v>
      </c>
      <c r="P99" s="97">
        <v>33824.268</v>
      </c>
      <c r="Q99" s="97">
        <v>29342.781</v>
      </c>
      <c r="R99" s="97">
        <v>27525.578</v>
      </c>
      <c r="S99" s="97">
        <v>29274.195</v>
      </c>
      <c r="T99" s="97">
        <v>26924.653</v>
      </c>
      <c r="U99" s="97">
        <v>23148.435</v>
      </c>
      <c r="V99" s="97">
        <v>21148.742</v>
      </c>
      <c r="W99" s="97">
        <v>20689.656</v>
      </c>
      <c r="X99" s="97">
        <v>20753.369</v>
      </c>
    </row>
    <row r="100" spans="1:24" ht="14.5">
      <c r="A100" s="2"/>
      <c r="B100" s="87" t="s">
        <v>175</v>
      </c>
      <c r="C100" s="85">
        <v>16.111</v>
      </c>
      <c r="D100" s="85">
        <v>15.278</v>
      </c>
      <c r="E100" s="85">
        <v>4.167</v>
      </c>
      <c r="F100" s="85">
        <v>4.167</v>
      </c>
      <c r="G100" s="85">
        <v>29.167</v>
      </c>
      <c r="H100" s="85">
        <v>30.556</v>
      </c>
      <c r="I100" s="85">
        <v>29.167</v>
      </c>
      <c r="J100" s="85">
        <v>20.833</v>
      </c>
      <c r="K100" s="85">
        <v>3.056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</row>
    <row r="101" spans="2:24" s="4" customFormat="1" ht="15">
      <c r="B101" s="87" t="s">
        <v>34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  <c r="U101" s="97">
        <v>0</v>
      </c>
      <c r="V101" s="97">
        <v>0</v>
      </c>
      <c r="W101" s="97">
        <v>0</v>
      </c>
      <c r="X101" s="97">
        <v>0</v>
      </c>
    </row>
    <row r="102" spans="2:24" s="4" customFormat="1" ht="15">
      <c r="B102" s="87" t="s">
        <v>35</v>
      </c>
      <c r="C102" s="85" t="s">
        <v>36</v>
      </c>
      <c r="D102" s="85" t="s">
        <v>36</v>
      </c>
      <c r="E102" s="85" t="s">
        <v>36</v>
      </c>
      <c r="F102" s="85" t="s">
        <v>36</v>
      </c>
      <c r="G102" s="85" t="s">
        <v>36</v>
      </c>
      <c r="H102" s="85" t="s">
        <v>36</v>
      </c>
      <c r="I102" s="85" t="s">
        <v>36</v>
      </c>
      <c r="J102" s="85" t="s">
        <v>36</v>
      </c>
      <c r="K102" s="85" t="s">
        <v>36</v>
      </c>
      <c r="L102" s="85" t="s">
        <v>36</v>
      </c>
      <c r="M102" s="85" t="s">
        <v>36</v>
      </c>
      <c r="N102" s="85" t="s">
        <v>36</v>
      </c>
      <c r="O102" s="85" t="s">
        <v>36</v>
      </c>
      <c r="P102" s="85" t="s">
        <v>36</v>
      </c>
      <c r="Q102" s="85" t="s">
        <v>36</v>
      </c>
      <c r="R102" s="85" t="s">
        <v>36</v>
      </c>
      <c r="S102" s="85" t="s">
        <v>36</v>
      </c>
      <c r="T102" s="85" t="s">
        <v>36</v>
      </c>
      <c r="U102" s="85" t="s">
        <v>36</v>
      </c>
      <c r="V102" s="85" t="s">
        <v>36</v>
      </c>
      <c r="W102" s="85" t="s">
        <v>36</v>
      </c>
      <c r="X102" s="85" t="s">
        <v>36</v>
      </c>
    </row>
    <row r="103" spans="2:24" s="4" customFormat="1" ht="15">
      <c r="B103" s="87" t="s">
        <v>37</v>
      </c>
      <c r="C103" s="97" t="s">
        <v>36</v>
      </c>
      <c r="D103" s="97" t="s">
        <v>36</v>
      </c>
      <c r="E103" s="97" t="s">
        <v>36</v>
      </c>
      <c r="F103" s="97" t="s">
        <v>36</v>
      </c>
      <c r="G103" s="97" t="s">
        <v>36</v>
      </c>
      <c r="H103" s="97" t="s">
        <v>36</v>
      </c>
      <c r="I103" s="97" t="s">
        <v>36</v>
      </c>
      <c r="J103" s="97" t="s">
        <v>36</v>
      </c>
      <c r="K103" s="97" t="s">
        <v>36</v>
      </c>
      <c r="L103" s="97" t="s">
        <v>36</v>
      </c>
      <c r="M103" s="97" t="s">
        <v>36</v>
      </c>
      <c r="N103" s="97" t="s">
        <v>36</v>
      </c>
      <c r="O103" s="97" t="s">
        <v>36</v>
      </c>
      <c r="P103" s="97" t="s">
        <v>36</v>
      </c>
      <c r="Q103" s="97" t="s">
        <v>36</v>
      </c>
      <c r="R103" s="97" t="s">
        <v>36</v>
      </c>
      <c r="S103" s="97" t="s">
        <v>36</v>
      </c>
      <c r="T103" s="97" t="s">
        <v>36</v>
      </c>
      <c r="U103" s="97" t="s">
        <v>36</v>
      </c>
      <c r="V103" s="97" t="s">
        <v>36</v>
      </c>
      <c r="W103" s="97" t="s">
        <v>36</v>
      </c>
      <c r="X103" s="97" t="s">
        <v>36</v>
      </c>
    </row>
    <row r="104" spans="2:24" s="4" customFormat="1" ht="15">
      <c r="B104" s="87" t="s">
        <v>38</v>
      </c>
      <c r="C104" s="85" t="s">
        <v>36</v>
      </c>
      <c r="D104" s="85" t="s">
        <v>36</v>
      </c>
      <c r="E104" s="85" t="s">
        <v>36</v>
      </c>
      <c r="F104" s="85" t="s">
        <v>36</v>
      </c>
      <c r="G104" s="85" t="s">
        <v>36</v>
      </c>
      <c r="H104" s="85" t="s">
        <v>36</v>
      </c>
      <c r="I104" s="85" t="s">
        <v>36</v>
      </c>
      <c r="J104" s="85" t="s">
        <v>36</v>
      </c>
      <c r="K104" s="85" t="s">
        <v>36</v>
      </c>
      <c r="L104" s="85" t="s">
        <v>36</v>
      </c>
      <c r="M104" s="85" t="s">
        <v>36</v>
      </c>
      <c r="N104" s="85" t="s">
        <v>36</v>
      </c>
      <c r="O104" s="85" t="s">
        <v>36</v>
      </c>
      <c r="P104" s="85" t="s">
        <v>36</v>
      </c>
      <c r="Q104" s="85" t="s">
        <v>36</v>
      </c>
      <c r="R104" s="85" t="s">
        <v>36</v>
      </c>
      <c r="S104" s="85" t="s">
        <v>36</v>
      </c>
      <c r="T104" s="85" t="s">
        <v>36</v>
      </c>
      <c r="U104" s="85" t="s">
        <v>36</v>
      </c>
      <c r="V104" s="85" t="s">
        <v>36</v>
      </c>
      <c r="W104" s="85" t="s">
        <v>36</v>
      </c>
      <c r="X104" s="85" t="s">
        <v>36</v>
      </c>
    </row>
    <row r="105" spans="2:24" s="4" customFormat="1" ht="15">
      <c r="B105" s="87" t="s">
        <v>39</v>
      </c>
      <c r="C105" s="97">
        <v>14872.5</v>
      </c>
      <c r="D105" s="97">
        <v>15266.944</v>
      </c>
      <c r="E105" s="97">
        <v>14924.445</v>
      </c>
      <c r="F105" s="97">
        <v>14265.556</v>
      </c>
      <c r="G105" s="97">
        <v>18079.168</v>
      </c>
      <c r="H105" s="97">
        <v>17809.8</v>
      </c>
      <c r="I105" s="97">
        <v>11997.176</v>
      </c>
      <c r="J105" s="97">
        <v>11040.809</v>
      </c>
      <c r="K105" s="97">
        <v>11042.532</v>
      </c>
      <c r="L105" s="97">
        <v>9503.822</v>
      </c>
      <c r="M105" s="97">
        <v>12239.981</v>
      </c>
      <c r="N105" s="97">
        <v>12861.31</v>
      </c>
      <c r="O105" s="97">
        <v>11859.545</v>
      </c>
      <c r="P105" s="97">
        <v>12170.897</v>
      </c>
      <c r="Q105" s="97">
        <v>11873.979</v>
      </c>
      <c r="R105" s="97">
        <v>10342.346</v>
      </c>
      <c r="S105" s="97">
        <v>11539.248</v>
      </c>
      <c r="T105" s="97">
        <v>11486.414</v>
      </c>
      <c r="U105" s="97">
        <v>11142.456</v>
      </c>
      <c r="V105" s="97">
        <v>11050.258</v>
      </c>
      <c r="W105" s="97">
        <v>10233.588</v>
      </c>
      <c r="X105" s="97">
        <v>9687.714</v>
      </c>
    </row>
    <row r="106" spans="2:24" s="4" customFormat="1" ht="15">
      <c r="B106" s="87" t="s">
        <v>40</v>
      </c>
      <c r="C106" s="85" t="s">
        <v>36</v>
      </c>
      <c r="D106" s="85" t="s">
        <v>36</v>
      </c>
      <c r="E106" s="85" t="s">
        <v>36</v>
      </c>
      <c r="F106" s="85" t="s">
        <v>36</v>
      </c>
      <c r="G106" s="85" t="s">
        <v>36</v>
      </c>
      <c r="H106" s="85" t="s">
        <v>36</v>
      </c>
      <c r="I106" s="85" t="s">
        <v>36</v>
      </c>
      <c r="J106" s="85" t="s">
        <v>36</v>
      </c>
      <c r="K106" s="85" t="s">
        <v>36</v>
      </c>
      <c r="L106" s="85" t="s">
        <v>36</v>
      </c>
      <c r="M106" s="85" t="s">
        <v>36</v>
      </c>
      <c r="N106" s="85" t="s">
        <v>36</v>
      </c>
      <c r="O106" s="85" t="s">
        <v>36</v>
      </c>
      <c r="P106" s="85" t="s">
        <v>36</v>
      </c>
      <c r="Q106" s="85" t="s">
        <v>36</v>
      </c>
      <c r="R106" s="85" t="s">
        <v>36</v>
      </c>
      <c r="S106" s="85" t="s">
        <v>36</v>
      </c>
      <c r="T106" s="85" t="s">
        <v>36</v>
      </c>
      <c r="U106" s="85" t="s">
        <v>36</v>
      </c>
      <c r="V106" s="85" t="s">
        <v>36</v>
      </c>
      <c r="W106" s="85" t="s">
        <v>36</v>
      </c>
      <c r="X106" s="85" t="s">
        <v>36</v>
      </c>
    </row>
    <row r="107" spans="2:24" s="4" customFormat="1" ht="15">
      <c r="B107" s="87" t="s">
        <v>41</v>
      </c>
      <c r="C107" s="97">
        <v>242.501</v>
      </c>
      <c r="D107" s="97">
        <v>285</v>
      </c>
      <c r="E107" s="97">
        <v>306.39</v>
      </c>
      <c r="F107" s="97">
        <v>251.111</v>
      </c>
      <c r="G107" s="97">
        <v>389.444</v>
      </c>
      <c r="H107" s="97">
        <v>289.048</v>
      </c>
      <c r="I107" s="97">
        <v>341.287</v>
      </c>
      <c r="J107" s="97">
        <v>283.036</v>
      </c>
      <c r="K107" s="97">
        <v>242.113</v>
      </c>
      <c r="L107" s="97">
        <v>293.889</v>
      </c>
      <c r="M107" s="97">
        <v>581.945</v>
      </c>
      <c r="N107" s="97">
        <v>345.834</v>
      </c>
      <c r="O107" s="97">
        <v>352.5</v>
      </c>
      <c r="P107" s="97">
        <v>266.666</v>
      </c>
      <c r="Q107" s="97">
        <v>173.335</v>
      </c>
      <c r="R107" s="97">
        <v>158.027</v>
      </c>
      <c r="S107" s="97">
        <v>232.967</v>
      </c>
      <c r="T107" s="97">
        <v>230.721</v>
      </c>
      <c r="U107" s="97">
        <v>250.431</v>
      </c>
      <c r="V107" s="97">
        <v>321.39</v>
      </c>
      <c r="W107" s="97">
        <v>255.229</v>
      </c>
      <c r="X107" s="97">
        <v>296.368</v>
      </c>
    </row>
    <row r="108" spans="2:24" s="4" customFormat="1" ht="15">
      <c r="B108" s="87" t="s">
        <v>42</v>
      </c>
      <c r="C108" s="85">
        <v>0</v>
      </c>
      <c r="D108" s="85">
        <v>0</v>
      </c>
      <c r="E108" s="85">
        <v>0</v>
      </c>
      <c r="F108" s="85">
        <v>0</v>
      </c>
      <c r="G108" s="85">
        <v>0.278</v>
      </c>
      <c r="H108" s="85">
        <v>0.278</v>
      </c>
      <c r="I108" s="85">
        <v>0.278</v>
      </c>
      <c r="J108" s="85">
        <v>0.278</v>
      </c>
      <c r="K108" s="85">
        <v>463.889</v>
      </c>
      <c r="L108" s="85">
        <v>681.389</v>
      </c>
      <c r="M108" s="85">
        <v>505.556</v>
      </c>
      <c r="N108" s="85">
        <v>475.556</v>
      </c>
      <c r="O108" s="85">
        <v>306.389</v>
      </c>
      <c r="P108" s="85">
        <v>286.667</v>
      </c>
      <c r="Q108" s="85">
        <v>75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</row>
    <row r="109" spans="2:24" s="4" customFormat="1" ht="15">
      <c r="B109" s="87" t="s">
        <v>43</v>
      </c>
      <c r="C109" s="97" t="s">
        <v>36</v>
      </c>
      <c r="D109" s="97" t="s">
        <v>36</v>
      </c>
      <c r="E109" s="97" t="s">
        <v>36</v>
      </c>
      <c r="F109" s="97" t="s">
        <v>36</v>
      </c>
      <c r="G109" s="97" t="s">
        <v>36</v>
      </c>
      <c r="H109" s="97" t="s">
        <v>36</v>
      </c>
      <c r="I109" s="97" t="s">
        <v>36</v>
      </c>
      <c r="J109" s="97" t="s">
        <v>36</v>
      </c>
      <c r="K109" s="97" t="s">
        <v>36</v>
      </c>
      <c r="L109" s="97" t="s">
        <v>36</v>
      </c>
      <c r="M109" s="97" t="s">
        <v>36</v>
      </c>
      <c r="N109" s="97" t="s">
        <v>36</v>
      </c>
      <c r="O109" s="97" t="s">
        <v>36</v>
      </c>
      <c r="P109" s="97" t="s">
        <v>36</v>
      </c>
      <c r="Q109" s="97" t="s">
        <v>36</v>
      </c>
      <c r="R109" s="97" t="s">
        <v>36</v>
      </c>
      <c r="S109" s="97" t="s">
        <v>36</v>
      </c>
      <c r="T109" s="97" t="s">
        <v>36</v>
      </c>
      <c r="U109" s="97" t="s">
        <v>36</v>
      </c>
      <c r="V109" s="97" t="s">
        <v>36</v>
      </c>
      <c r="W109" s="97" t="s">
        <v>36</v>
      </c>
      <c r="X109" s="97" t="s">
        <v>36</v>
      </c>
    </row>
    <row r="110" spans="2:24" s="4" customFormat="1" ht="15">
      <c r="B110" s="87" t="s">
        <v>44</v>
      </c>
      <c r="C110" s="85" t="s">
        <v>36</v>
      </c>
      <c r="D110" s="85" t="s">
        <v>36</v>
      </c>
      <c r="E110" s="85" t="s">
        <v>36</v>
      </c>
      <c r="F110" s="85" t="s">
        <v>36</v>
      </c>
      <c r="G110" s="85" t="s">
        <v>36</v>
      </c>
      <c r="H110" s="85" t="s">
        <v>36</v>
      </c>
      <c r="I110" s="85" t="s">
        <v>36</v>
      </c>
      <c r="J110" s="85" t="s">
        <v>36</v>
      </c>
      <c r="K110" s="85" t="s">
        <v>36</v>
      </c>
      <c r="L110" s="85" t="s">
        <v>36</v>
      </c>
      <c r="M110" s="85" t="s">
        <v>36</v>
      </c>
      <c r="N110" s="85" t="s">
        <v>36</v>
      </c>
      <c r="O110" s="85" t="s">
        <v>36</v>
      </c>
      <c r="P110" s="85" t="s">
        <v>36</v>
      </c>
      <c r="Q110" s="85" t="s">
        <v>36</v>
      </c>
      <c r="R110" s="85" t="s">
        <v>36</v>
      </c>
      <c r="S110" s="85" t="s">
        <v>36</v>
      </c>
      <c r="T110" s="85" t="s">
        <v>36</v>
      </c>
      <c r="U110" s="85" t="s">
        <v>36</v>
      </c>
      <c r="V110" s="85" t="s">
        <v>36</v>
      </c>
      <c r="W110" s="85" t="s">
        <v>36</v>
      </c>
      <c r="X110" s="85" t="s">
        <v>36</v>
      </c>
    </row>
    <row r="111" spans="2:24" s="4" customFormat="1" ht="15">
      <c r="B111" s="87" t="s">
        <v>45</v>
      </c>
      <c r="C111" s="97" t="s">
        <v>36</v>
      </c>
      <c r="D111" s="97" t="s">
        <v>36</v>
      </c>
      <c r="E111" s="97" t="s">
        <v>36</v>
      </c>
      <c r="F111" s="97" t="s">
        <v>36</v>
      </c>
      <c r="G111" s="97" t="s">
        <v>36</v>
      </c>
      <c r="H111" s="97" t="s">
        <v>36</v>
      </c>
      <c r="I111" s="97" t="s">
        <v>36</v>
      </c>
      <c r="J111" s="97" t="s">
        <v>36</v>
      </c>
      <c r="K111" s="97" t="s">
        <v>36</v>
      </c>
      <c r="L111" s="97" t="s">
        <v>36</v>
      </c>
      <c r="M111" s="97" t="s">
        <v>36</v>
      </c>
      <c r="N111" s="97" t="s">
        <v>36</v>
      </c>
      <c r="O111" s="97" t="s">
        <v>36</v>
      </c>
      <c r="P111" s="97" t="s">
        <v>36</v>
      </c>
      <c r="Q111" s="97" t="s">
        <v>36</v>
      </c>
      <c r="R111" s="97" t="s">
        <v>36</v>
      </c>
      <c r="S111" s="97" t="s">
        <v>36</v>
      </c>
      <c r="T111" s="97" t="s">
        <v>36</v>
      </c>
      <c r="U111" s="97" t="s">
        <v>36</v>
      </c>
      <c r="V111" s="97" t="s">
        <v>36</v>
      </c>
      <c r="W111" s="97" t="s">
        <v>36</v>
      </c>
      <c r="X111" s="97" t="s">
        <v>36</v>
      </c>
    </row>
    <row r="112" spans="2:24" s="4" customFormat="1" ht="15">
      <c r="B112" s="87" t="s">
        <v>46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1.111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85">
        <v>0</v>
      </c>
      <c r="T112" s="85">
        <v>0</v>
      </c>
      <c r="U112" s="85">
        <v>0</v>
      </c>
      <c r="V112" s="85">
        <v>0</v>
      </c>
      <c r="W112" s="85">
        <v>0</v>
      </c>
      <c r="X112" s="85">
        <v>0</v>
      </c>
    </row>
    <row r="113" spans="2:24" s="4" customFormat="1" ht="15">
      <c r="B113" s="87" t="s">
        <v>47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18.056</v>
      </c>
      <c r="L113" s="97">
        <v>4.444</v>
      </c>
      <c r="M113" s="97">
        <v>8.056</v>
      </c>
      <c r="N113" s="97">
        <v>0.833</v>
      </c>
      <c r="O113" s="97">
        <v>2.222</v>
      </c>
      <c r="P113" s="97">
        <v>9.722</v>
      </c>
      <c r="Q113" s="97">
        <v>15.834</v>
      </c>
      <c r="R113" s="97">
        <v>2.5</v>
      </c>
      <c r="S113" s="97">
        <v>0.556</v>
      </c>
      <c r="T113" s="97">
        <v>0.121</v>
      </c>
      <c r="U113" s="97">
        <v>0.074</v>
      </c>
      <c r="V113" s="97">
        <v>0.008</v>
      </c>
      <c r="W113" s="97">
        <v>0</v>
      </c>
      <c r="X113" s="97">
        <v>0</v>
      </c>
    </row>
    <row r="114" spans="2:24" s="4" customFormat="1" ht="15">
      <c r="B114" s="87" t="s">
        <v>48</v>
      </c>
      <c r="C114" s="85">
        <v>2270.681</v>
      </c>
      <c r="D114" s="85">
        <v>2380.569</v>
      </c>
      <c r="E114" s="85">
        <v>2822.365</v>
      </c>
      <c r="F114" s="85">
        <v>5623.107</v>
      </c>
      <c r="G114" s="85">
        <v>4957.218</v>
      </c>
      <c r="H114" s="85">
        <v>4476.628</v>
      </c>
      <c r="I114" s="85">
        <v>4219.11</v>
      </c>
      <c r="J114" s="85">
        <v>3392.226</v>
      </c>
      <c r="K114" s="85">
        <v>3010.08</v>
      </c>
      <c r="L114" s="85">
        <v>4046.72</v>
      </c>
      <c r="M114" s="85">
        <v>5202.434</v>
      </c>
      <c r="N114" s="85">
        <v>3266.904</v>
      </c>
      <c r="O114" s="85">
        <v>3288.769</v>
      </c>
      <c r="P114" s="85">
        <v>2588.449</v>
      </c>
      <c r="Q114" s="85">
        <v>1695.573</v>
      </c>
      <c r="R114" s="85">
        <v>2157.126</v>
      </c>
      <c r="S114" s="85">
        <v>2632.226</v>
      </c>
      <c r="T114" s="85">
        <v>2517.62</v>
      </c>
      <c r="U114" s="85">
        <v>2683.568</v>
      </c>
      <c r="V114" s="85">
        <v>2475.246</v>
      </c>
      <c r="W114" s="85">
        <v>2243.38</v>
      </c>
      <c r="X114" s="85">
        <v>4395.679</v>
      </c>
    </row>
    <row r="115" spans="2:24" s="4" customFormat="1" ht="15">
      <c r="B115" s="87" t="s">
        <v>49</v>
      </c>
      <c r="C115" s="97">
        <v>21738.331</v>
      </c>
      <c r="D115" s="97">
        <v>25177.222</v>
      </c>
      <c r="E115" s="97">
        <v>21301.111</v>
      </c>
      <c r="F115" s="97">
        <v>20236.113</v>
      </c>
      <c r="G115" s="97">
        <v>36015.001</v>
      </c>
      <c r="H115" s="97">
        <v>33877.442</v>
      </c>
      <c r="I115" s="97">
        <v>32982.304</v>
      </c>
      <c r="J115" s="97">
        <v>27181.315</v>
      </c>
      <c r="K115" s="97">
        <v>24219.082</v>
      </c>
      <c r="L115" s="97">
        <v>29222.012</v>
      </c>
      <c r="M115" s="97">
        <v>25299.112</v>
      </c>
      <c r="N115" s="97">
        <v>17635.608</v>
      </c>
      <c r="O115" s="97">
        <v>15671.149</v>
      </c>
      <c r="P115" s="97">
        <v>11611.328</v>
      </c>
      <c r="Q115" s="97">
        <v>8423.397</v>
      </c>
      <c r="R115" s="97">
        <v>8690.807</v>
      </c>
      <c r="S115" s="97">
        <v>7708.411</v>
      </c>
      <c r="T115" s="97">
        <v>6764.969</v>
      </c>
      <c r="U115" s="97">
        <v>4366.069</v>
      </c>
      <c r="V115" s="97">
        <v>3424.815</v>
      </c>
      <c r="W115" s="97">
        <v>3450.692</v>
      </c>
      <c r="X115" s="97">
        <v>3696.602</v>
      </c>
    </row>
    <row r="116" spans="2:24" s="4" customFormat="1" ht="15">
      <c r="B116" s="87" t="s">
        <v>50</v>
      </c>
      <c r="C116" s="85" t="s">
        <v>36</v>
      </c>
      <c r="D116" s="85" t="s">
        <v>36</v>
      </c>
      <c r="E116" s="85" t="s">
        <v>36</v>
      </c>
      <c r="F116" s="85" t="s">
        <v>36</v>
      </c>
      <c r="G116" s="85" t="s">
        <v>36</v>
      </c>
      <c r="H116" s="85" t="s">
        <v>36</v>
      </c>
      <c r="I116" s="85" t="s">
        <v>36</v>
      </c>
      <c r="J116" s="85" t="s">
        <v>36</v>
      </c>
      <c r="K116" s="85" t="s">
        <v>36</v>
      </c>
      <c r="L116" s="85" t="s">
        <v>36</v>
      </c>
      <c r="M116" s="85" t="s">
        <v>36</v>
      </c>
      <c r="N116" s="85" t="s">
        <v>36</v>
      </c>
      <c r="O116" s="85" t="s">
        <v>36</v>
      </c>
      <c r="P116" s="85" t="s">
        <v>36</v>
      </c>
      <c r="Q116" s="85" t="s">
        <v>36</v>
      </c>
      <c r="R116" s="85" t="s">
        <v>36</v>
      </c>
      <c r="S116" s="85" t="s">
        <v>36</v>
      </c>
      <c r="T116" s="85" t="s">
        <v>36</v>
      </c>
      <c r="U116" s="85" t="s">
        <v>36</v>
      </c>
      <c r="V116" s="85" t="s">
        <v>36</v>
      </c>
      <c r="W116" s="85" t="s">
        <v>36</v>
      </c>
      <c r="X116" s="85" t="s">
        <v>36</v>
      </c>
    </row>
    <row r="117" spans="2:24" s="4" customFormat="1" ht="15">
      <c r="B117" s="87" t="s">
        <v>51</v>
      </c>
      <c r="C117" s="97" t="s">
        <v>36</v>
      </c>
      <c r="D117" s="97" t="s">
        <v>36</v>
      </c>
      <c r="E117" s="97" t="s">
        <v>36</v>
      </c>
      <c r="F117" s="97" t="s">
        <v>36</v>
      </c>
      <c r="G117" s="97" t="s">
        <v>36</v>
      </c>
      <c r="H117" s="97" t="s">
        <v>36</v>
      </c>
      <c r="I117" s="97" t="s">
        <v>36</v>
      </c>
      <c r="J117" s="97" t="s">
        <v>36</v>
      </c>
      <c r="K117" s="97" t="s">
        <v>36</v>
      </c>
      <c r="L117" s="97" t="s">
        <v>36</v>
      </c>
      <c r="M117" s="97" t="s">
        <v>36</v>
      </c>
      <c r="N117" s="97" t="s">
        <v>36</v>
      </c>
      <c r="O117" s="97" t="s">
        <v>36</v>
      </c>
      <c r="P117" s="97" t="s">
        <v>36</v>
      </c>
      <c r="Q117" s="97" t="s">
        <v>36</v>
      </c>
      <c r="R117" s="97" t="s">
        <v>36</v>
      </c>
      <c r="S117" s="97" t="s">
        <v>36</v>
      </c>
      <c r="T117" s="97" t="s">
        <v>36</v>
      </c>
      <c r="U117" s="97" t="s">
        <v>36</v>
      </c>
      <c r="V117" s="97" t="s">
        <v>36</v>
      </c>
      <c r="W117" s="97" t="s">
        <v>36</v>
      </c>
      <c r="X117" s="97" t="s">
        <v>36</v>
      </c>
    </row>
    <row r="118" spans="2:24" s="4" customFormat="1" ht="15">
      <c r="B118" s="87" t="s">
        <v>52</v>
      </c>
      <c r="C118" s="85" t="s">
        <v>36</v>
      </c>
      <c r="D118" s="85" t="s">
        <v>36</v>
      </c>
      <c r="E118" s="85" t="s">
        <v>36</v>
      </c>
      <c r="F118" s="85" t="s">
        <v>36</v>
      </c>
      <c r="G118" s="85" t="s">
        <v>36</v>
      </c>
      <c r="H118" s="85" t="s">
        <v>36</v>
      </c>
      <c r="I118" s="85" t="s">
        <v>36</v>
      </c>
      <c r="J118" s="85" t="s">
        <v>36</v>
      </c>
      <c r="K118" s="85" t="s">
        <v>36</v>
      </c>
      <c r="L118" s="85" t="s">
        <v>36</v>
      </c>
      <c r="M118" s="85" t="s">
        <v>36</v>
      </c>
      <c r="N118" s="85" t="s">
        <v>36</v>
      </c>
      <c r="O118" s="85" t="s">
        <v>36</v>
      </c>
      <c r="P118" s="85" t="s">
        <v>36</v>
      </c>
      <c r="Q118" s="85" t="s">
        <v>36</v>
      </c>
      <c r="R118" s="85" t="s">
        <v>36</v>
      </c>
      <c r="S118" s="85" t="s">
        <v>36</v>
      </c>
      <c r="T118" s="85" t="s">
        <v>36</v>
      </c>
      <c r="U118" s="85" t="s">
        <v>36</v>
      </c>
      <c r="V118" s="85" t="s">
        <v>36</v>
      </c>
      <c r="W118" s="85" t="s">
        <v>36</v>
      </c>
      <c r="X118" s="85" t="s">
        <v>36</v>
      </c>
    </row>
    <row r="119" spans="2:24" s="4" customFormat="1" ht="15">
      <c r="B119" s="87" t="s">
        <v>53</v>
      </c>
      <c r="C119" s="97">
        <v>0</v>
      </c>
      <c r="D119" s="97">
        <v>0</v>
      </c>
      <c r="E119" s="97">
        <v>0</v>
      </c>
      <c r="F119" s="97">
        <v>193.333</v>
      </c>
      <c r="G119" s="97">
        <v>273.055</v>
      </c>
      <c r="H119" s="97">
        <v>532.222</v>
      </c>
      <c r="I119" s="97">
        <v>2187.777</v>
      </c>
      <c r="J119" s="97">
        <v>2523.056</v>
      </c>
      <c r="K119" s="97">
        <v>1891.111</v>
      </c>
      <c r="L119" s="97">
        <v>2082.501</v>
      </c>
      <c r="M119" s="97">
        <v>3022.5</v>
      </c>
      <c r="N119" s="97">
        <v>2730.555</v>
      </c>
      <c r="O119" s="97">
        <v>2003.333</v>
      </c>
      <c r="P119" s="97">
        <v>2118.89</v>
      </c>
      <c r="Q119" s="97">
        <v>1905</v>
      </c>
      <c r="R119" s="97">
        <v>1622.221</v>
      </c>
      <c r="S119" s="97">
        <v>2241.945</v>
      </c>
      <c r="T119" s="97">
        <v>1384.692</v>
      </c>
      <c r="U119" s="97">
        <v>447.5</v>
      </c>
      <c r="V119" s="97">
        <v>23.633</v>
      </c>
      <c r="W119" s="97">
        <v>5.057</v>
      </c>
      <c r="X119" s="97">
        <v>0.278</v>
      </c>
    </row>
    <row r="120" spans="2:24" s="4" customFormat="1" ht="15">
      <c r="B120" s="87" t="s">
        <v>54</v>
      </c>
      <c r="C120" s="85">
        <v>230</v>
      </c>
      <c r="D120" s="85">
        <v>259.722</v>
      </c>
      <c r="E120" s="85">
        <v>227.222</v>
      </c>
      <c r="F120" s="85">
        <v>39.723</v>
      </c>
      <c r="G120" s="85">
        <v>29.445</v>
      </c>
      <c r="H120" s="85">
        <v>32.222</v>
      </c>
      <c r="I120" s="85">
        <v>3.333</v>
      </c>
      <c r="J120" s="85">
        <v>30.278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</row>
    <row r="121" spans="2:24" s="4" customFormat="1" ht="15">
      <c r="B121" s="87" t="s">
        <v>55</v>
      </c>
      <c r="C121" s="97">
        <v>23901.389</v>
      </c>
      <c r="D121" s="97">
        <v>24387.5</v>
      </c>
      <c r="E121" s="97">
        <v>21610</v>
      </c>
      <c r="F121" s="97">
        <v>16187.5</v>
      </c>
      <c r="G121" s="97">
        <v>6365.554</v>
      </c>
      <c r="H121" s="97">
        <v>5532.5</v>
      </c>
      <c r="I121" s="97">
        <v>8099.722</v>
      </c>
      <c r="J121" s="97">
        <v>5654.167</v>
      </c>
      <c r="K121" s="97">
        <v>4284.166</v>
      </c>
      <c r="L121" s="97">
        <v>3848.888</v>
      </c>
      <c r="M121" s="97">
        <v>4513.611</v>
      </c>
      <c r="N121" s="97">
        <v>4256.701</v>
      </c>
      <c r="O121" s="97">
        <v>4454.267</v>
      </c>
      <c r="P121" s="97">
        <v>4771.647</v>
      </c>
      <c r="Q121" s="97">
        <v>5180.665</v>
      </c>
      <c r="R121" s="97">
        <v>4552.551</v>
      </c>
      <c r="S121" s="97">
        <v>4918.844</v>
      </c>
      <c r="T121" s="97">
        <v>4540.118</v>
      </c>
      <c r="U121" s="97">
        <v>4258.339</v>
      </c>
      <c r="V121" s="97">
        <v>3853.391</v>
      </c>
      <c r="W121" s="97">
        <v>4501.714</v>
      </c>
      <c r="X121" s="97">
        <v>2676.731</v>
      </c>
    </row>
    <row r="122" spans="2:24" s="4" customFormat="1" ht="15">
      <c r="B122" s="87" t="s">
        <v>56</v>
      </c>
      <c r="C122" s="85">
        <v>52200.012</v>
      </c>
      <c r="D122" s="85">
        <v>56433.902</v>
      </c>
      <c r="E122" s="85">
        <v>59506.031</v>
      </c>
      <c r="F122" s="85">
        <v>66567.443</v>
      </c>
      <c r="G122" s="85">
        <v>71545.684</v>
      </c>
      <c r="H122" s="85">
        <v>77967.123</v>
      </c>
      <c r="I122" s="85">
        <v>82033.129</v>
      </c>
      <c r="J122" s="85">
        <v>85273.924</v>
      </c>
      <c r="K122" s="85">
        <v>93428.724</v>
      </c>
      <c r="L122" s="85">
        <v>98778.122</v>
      </c>
      <c r="M122" s="85">
        <v>117840.785</v>
      </c>
      <c r="N122" s="85">
        <v>122442.384</v>
      </c>
      <c r="O122" s="85">
        <v>140016.074</v>
      </c>
      <c r="P122" s="85">
        <v>148033.981</v>
      </c>
      <c r="Q122" s="85">
        <v>151852.457</v>
      </c>
      <c r="R122" s="85">
        <v>159859.541</v>
      </c>
      <c r="S122" s="85">
        <v>170701.588</v>
      </c>
      <c r="T122" s="85">
        <v>177767.919</v>
      </c>
      <c r="U122" s="85">
        <v>180069.313</v>
      </c>
      <c r="V122" s="85">
        <v>188880.626</v>
      </c>
      <c r="W122" s="85">
        <v>189789.077</v>
      </c>
      <c r="X122" s="85">
        <v>213342.588</v>
      </c>
    </row>
    <row r="123" spans="2:24" s="4" customFormat="1" ht="15">
      <c r="B123" s="87" t="s">
        <v>57</v>
      </c>
      <c r="C123" s="97" t="s">
        <v>36</v>
      </c>
      <c r="D123" s="97" t="s">
        <v>36</v>
      </c>
      <c r="E123" s="97" t="s">
        <v>36</v>
      </c>
      <c r="F123" s="97" t="s">
        <v>36</v>
      </c>
      <c r="G123" s="97" t="s">
        <v>36</v>
      </c>
      <c r="H123" s="97" t="s">
        <v>36</v>
      </c>
      <c r="I123" s="97" t="s">
        <v>36</v>
      </c>
      <c r="J123" s="97" t="s">
        <v>36</v>
      </c>
      <c r="K123" s="97" t="s">
        <v>36</v>
      </c>
      <c r="L123" s="97" t="s">
        <v>36</v>
      </c>
      <c r="M123" s="97" t="s">
        <v>36</v>
      </c>
      <c r="N123" s="97" t="s">
        <v>36</v>
      </c>
      <c r="O123" s="97" t="s">
        <v>36</v>
      </c>
      <c r="P123" s="97" t="s">
        <v>36</v>
      </c>
      <c r="Q123" s="97" t="s">
        <v>36</v>
      </c>
      <c r="R123" s="97" t="s">
        <v>36</v>
      </c>
      <c r="S123" s="97" t="s">
        <v>36</v>
      </c>
      <c r="T123" s="97" t="s">
        <v>36</v>
      </c>
      <c r="U123" s="97" t="s">
        <v>36</v>
      </c>
      <c r="V123" s="97" t="s">
        <v>36</v>
      </c>
      <c r="W123" s="97" t="s">
        <v>36</v>
      </c>
      <c r="X123" s="97" t="s">
        <v>36</v>
      </c>
    </row>
    <row r="124" spans="2:24" s="4" customFormat="1" ht="15">
      <c r="B124" s="87" t="s">
        <v>58</v>
      </c>
      <c r="C124" s="85">
        <v>198.89</v>
      </c>
      <c r="D124" s="85">
        <v>284.722</v>
      </c>
      <c r="E124" s="85">
        <v>334.445</v>
      </c>
      <c r="F124" s="85">
        <v>279.166</v>
      </c>
      <c r="G124" s="85">
        <v>287.499</v>
      </c>
      <c r="H124" s="85">
        <v>1302.719</v>
      </c>
      <c r="I124" s="85">
        <v>1250.353</v>
      </c>
      <c r="J124" s="85">
        <v>1203.09</v>
      </c>
      <c r="K124" s="85">
        <v>1240.603</v>
      </c>
      <c r="L124" s="85">
        <v>1189.958</v>
      </c>
      <c r="M124" s="85">
        <v>1450.307</v>
      </c>
      <c r="N124" s="85">
        <v>1318.488</v>
      </c>
      <c r="O124" s="85">
        <v>1465.79</v>
      </c>
      <c r="P124" s="85">
        <v>1731.659</v>
      </c>
      <c r="Q124" s="85">
        <v>1962.6</v>
      </c>
      <c r="R124" s="85">
        <v>2265.305</v>
      </c>
      <c r="S124" s="85">
        <v>2752.972</v>
      </c>
      <c r="T124" s="85">
        <v>3043.548</v>
      </c>
      <c r="U124" s="85">
        <v>3297.51</v>
      </c>
      <c r="V124" s="85">
        <v>3595.741</v>
      </c>
      <c r="W124" s="85">
        <v>3718.287</v>
      </c>
      <c r="X124" s="85">
        <v>3910.853</v>
      </c>
    </row>
    <row r="125" spans="2:24" s="4" customFormat="1" ht="15">
      <c r="B125" s="87" t="s">
        <v>59</v>
      </c>
      <c r="C125" s="97" t="s">
        <v>36</v>
      </c>
      <c r="D125" s="97" t="s">
        <v>36</v>
      </c>
      <c r="E125" s="97" t="s">
        <v>36</v>
      </c>
      <c r="F125" s="97" t="s">
        <v>36</v>
      </c>
      <c r="G125" s="97" t="s">
        <v>36</v>
      </c>
      <c r="H125" s="97" t="s">
        <v>36</v>
      </c>
      <c r="I125" s="97" t="s">
        <v>36</v>
      </c>
      <c r="J125" s="97" t="s">
        <v>36</v>
      </c>
      <c r="K125" s="97" t="s">
        <v>36</v>
      </c>
      <c r="L125" s="97" t="s">
        <v>36</v>
      </c>
      <c r="M125" s="97" t="s">
        <v>36</v>
      </c>
      <c r="N125" s="97" t="s">
        <v>36</v>
      </c>
      <c r="O125" s="97" t="s">
        <v>36</v>
      </c>
      <c r="P125" s="97" t="s">
        <v>36</v>
      </c>
      <c r="Q125" s="97" t="s">
        <v>36</v>
      </c>
      <c r="R125" s="97" t="s">
        <v>36</v>
      </c>
      <c r="S125" s="97" t="s">
        <v>36</v>
      </c>
      <c r="T125" s="97" t="s">
        <v>36</v>
      </c>
      <c r="U125" s="97" t="s">
        <v>36</v>
      </c>
      <c r="V125" s="97" t="s">
        <v>36</v>
      </c>
      <c r="W125" s="97" t="s">
        <v>36</v>
      </c>
      <c r="X125" s="97" t="s">
        <v>36</v>
      </c>
    </row>
    <row r="126" spans="2:24" s="4" customFormat="1" ht="15">
      <c r="B126" s="87" t="s">
        <v>60</v>
      </c>
      <c r="C126" s="85">
        <v>6.667</v>
      </c>
      <c r="D126" s="85">
        <v>7.5</v>
      </c>
      <c r="E126" s="85">
        <v>10.278</v>
      </c>
      <c r="F126" s="85">
        <v>14.167</v>
      </c>
      <c r="G126" s="85">
        <v>14.167</v>
      </c>
      <c r="H126" s="85">
        <v>15.278</v>
      </c>
      <c r="I126" s="85">
        <v>13.612</v>
      </c>
      <c r="J126" s="85">
        <v>17.223</v>
      </c>
      <c r="K126" s="85">
        <v>19.167</v>
      </c>
      <c r="L126" s="85">
        <v>45.612</v>
      </c>
      <c r="M126" s="85">
        <v>57.305</v>
      </c>
      <c r="N126" s="85">
        <v>82.716</v>
      </c>
      <c r="O126" s="85">
        <v>126.275</v>
      </c>
      <c r="P126" s="85">
        <v>160.983</v>
      </c>
      <c r="Q126" s="85">
        <v>230.459</v>
      </c>
      <c r="R126" s="85">
        <v>295.015</v>
      </c>
      <c r="S126" s="85">
        <v>414.801</v>
      </c>
      <c r="T126" s="85">
        <v>510.476</v>
      </c>
      <c r="U126" s="85">
        <v>629.658</v>
      </c>
      <c r="V126" s="85">
        <v>683.821</v>
      </c>
      <c r="W126" s="85">
        <v>790.055</v>
      </c>
      <c r="X126" s="85">
        <v>686.836</v>
      </c>
    </row>
    <row r="127" spans="2:24" s="4" customFormat="1" ht="15">
      <c r="B127" s="87" t="s">
        <v>61</v>
      </c>
      <c r="C127" s="97" t="s">
        <v>36</v>
      </c>
      <c r="D127" s="97" t="s">
        <v>36</v>
      </c>
      <c r="E127" s="97" t="s">
        <v>36</v>
      </c>
      <c r="F127" s="97" t="s">
        <v>36</v>
      </c>
      <c r="G127" s="97" t="s">
        <v>36</v>
      </c>
      <c r="H127" s="97" t="s">
        <v>36</v>
      </c>
      <c r="I127" s="97" t="s">
        <v>36</v>
      </c>
      <c r="J127" s="97" t="s">
        <v>36</v>
      </c>
      <c r="K127" s="97" t="s">
        <v>36</v>
      </c>
      <c r="L127" s="97" t="s">
        <v>36</v>
      </c>
      <c r="M127" s="97" t="s">
        <v>36</v>
      </c>
      <c r="N127" s="97" t="s">
        <v>36</v>
      </c>
      <c r="O127" s="97" t="s">
        <v>36</v>
      </c>
      <c r="P127" s="97" t="s">
        <v>36</v>
      </c>
      <c r="Q127" s="97" t="s">
        <v>36</v>
      </c>
      <c r="R127" s="97" t="s">
        <v>36</v>
      </c>
      <c r="S127" s="97" t="s">
        <v>36</v>
      </c>
      <c r="T127" s="97" t="s">
        <v>36</v>
      </c>
      <c r="U127" s="97" t="s">
        <v>36</v>
      </c>
      <c r="V127" s="97" t="s">
        <v>36</v>
      </c>
      <c r="W127" s="97" t="s">
        <v>36</v>
      </c>
      <c r="X127" s="97" t="s">
        <v>36</v>
      </c>
    </row>
    <row r="128" spans="2:24" s="4" customFormat="1" ht="15">
      <c r="B128" s="87" t="s">
        <v>62</v>
      </c>
      <c r="C128" s="85" t="s">
        <v>36</v>
      </c>
      <c r="D128" s="85" t="s">
        <v>36</v>
      </c>
      <c r="E128" s="85" t="s">
        <v>36</v>
      </c>
      <c r="F128" s="85" t="s">
        <v>36</v>
      </c>
      <c r="G128" s="85" t="s">
        <v>36</v>
      </c>
      <c r="H128" s="85" t="s">
        <v>36</v>
      </c>
      <c r="I128" s="85" t="s">
        <v>36</v>
      </c>
      <c r="J128" s="85" t="s">
        <v>36</v>
      </c>
      <c r="K128" s="85" t="s">
        <v>36</v>
      </c>
      <c r="L128" s="85" t="s">
        <v>36</v>
      </c>
      <c r="M128" s="85" t="s">
        <v>36</v>
      </c>
      <c r="N128" s="85" t="s">
        <v>36</v>
      </c>
      <c r="O128" s="85" t="s">
        <v>36</v>
      </c>
      <c r="P128" s="85" t="s">
        <v>36</v>
      </c>
      <c r="Q128" s="85" t="s">
        <v>36</v>
      </c>
      <c r="R128" s="85" t="s">
        <v>36</v>
      </c>
      <c r="S128" s="85" t="s">
        <v>36</v>
      </c>
      <c r="T128" s="85" t="s">
        <v>36</v>
      </c>
      <c r="U128" s="85" t="s">
        <v>36</v>
      </c>
      <c r="V128" s="85" t="s">
        <v>36</v>
      </c>
      <c r="W128" s="85" t="s">
        <v>36</v>
      </c>
      <c r="X128" s="85" t="s">
        <v>36</v>
      </c>
    </row>
    <row r="129" spans="2:24" s="4" customFormat="1" ht="15">
      <c r="B129" s="87" t="s">
        <v>63</v>
      </c>
      <c r="C129" s="97">
        <v>19.167</v>
      </c>
      <c r="D129" s="97">
        <v>11.389</v>
      </c>
      <c r="E129" s="97">
        <v>19.167</v>
      </c>
      <c r="F129" s="97">
        <v>3.056</v>
      </c>
      <c r="G129" s="97">
        <v>3.056</v>
      </c>
      <c r="H129" s="97">
        <v>5.278</v>
      </c>
      <c r="I129" s="97">
        <v>2.222</v>
      </c>
      <c r="J129" s="97">
        <v>94.166</v>
      </c>
      <c r="K129" s="97">
        <v>248.611</v>
      </c>
      <c r="L129" s="97">
        <v>227.777</v>
      </c>
      <c r="M129" s="97">
        <v>387.618</v>
      </c>
      <c r="N129" s="97">
        <v>5441.457</v>
      </c>
      <c r="O129" s="97">
        <v>6327.046</v>
      </c>
      <c r="P129" s="97">
        <v>4993.159</v>
      </c>
      <c r="Q129" s="97">
        <v>5735.738</v>
      </c>
      <c r="R129" s="97">
        <v>6148.067</v>
      </c>
      <c r="S129" s="97">
        <v>5792.952</v>
      </c>
      <c r="T129" s="97">
        <v>5772.889</v>
      </c>
      <c r="U129" s="97">
        <v>5965.826</v>
      </c>
      <c r="V129" s="97">
        <v>6138.516</v>
      </c>
      <c r="W129" s="97">
        <v>6798.64</v>
      </c>
      <c r="X129" s="97">
        <v>7699.38</v>
      </c>
    </row>
    <row r="130" spans="2:24" s="4" customFormat="1" ht="15">
      <c r="B130" s="87" t="s">
        <v>64</v>
      </c>
      <c r="C130" s="85">
        <v>38144.737</v>
      </c>
      <c r="D130" s="85">
        <v>41788.07</v>
      </c>
      <c r="E130" s="85">
        <v>44485.475</v>
      </c>
      <c r="F130" s="85">
        <v>50474.667</v>
      </c>
      <c r="G130" s="85">
        <v>54318.183</v>
      </c>
      <c r="H130" s="85">
        <v>57013.868</v>
      </c>
      <c r="I130" s="85">
        <v>59945.548</v>
      </c>
      <c r="J130" s="85">
        <v>60354.256</v>
      </c>
      <c r="K130" s="85">
        <v>66278.784</v>
      </c>
      <c r="L130" s="85">
        <v>70175.9</v>
      </c>
      <c r="M130" s="85">
        <v>87951.377</v>
      </c>
      <c r="N130" s="85">
        <v>84906.737</v>
      </c>
      <c r="O130" s="85">
        <v>100759.16</v>
      </c>
      <c r="P130" s="85">
        <v>106002.827</v>
      </c>
      <c r="Q130" s="85">
        <v>106919.557</v>
      </c>
      <c r="R130" s="85">
        <v>110809.687</v>
      </c>
      <c r="S130" s="85">
        <v>121254.305</v>
      </c>
      <c r="T130" s="85">
        <v>126353.703</v>
      </c>
      <c r="U130" s="85">
        <v>126608.999</v>
      </c>
      <c r="V130" s="85">
        <v>132283.899</v>
      </c>
      <c r="W130" s="85">
        <v>131208.244</v>
      </c>
      <c r="X130" s="85">
        <v>152813.358</v>
      </c>
    </row>
    <row r="131" spans="2:24" s="4" customFormat="1" ht="15">
      <c r="B131" s="87" t="s">
        <v>65</v>
      </c>
      <c r="C131" s="97" t="s">
        <v>36</v>
      </c>
      <c r="D131" s="97" t="s">
        <v>36</v>
      </c>
      <c r="E131" s="97" t="s">
        <v>36</v>
      </c>
      <c r="F131" s="97" t="s">
        <v>36</v>
      </c>
      <c r="G131" s="97" t="s">
        <v>36</v>
      </c>
      <c r="H131" s="97" t="s">
        <v>36</v>
      </c>
      <c r="I131" s="97" t="s">
        <v>36</v>
      </c>
      <c r="J131" s="97" t="s">
        <v>36</v>
      </c>
      <c r="K131" s="97" t="s">
        <v>36</v>
      </c>
      <c r="L131" s="97" t="s">
        <v>36</v>
      </c>
      <c r="M131" s="97" t="s">
        <v>36</v>
      </c>
      <c r="N131" s="97" t="s">
        <v>36</v>
      </c>
      <c r="O131" s="97" t="s">
        <v>36</v>
      </c>
      <c r="P131" s="97" t="s">
        <v>36</v>
      </c>
      <c r="Q131" s="97" t="s">
        <v>36</v>
      </c>
      <c r="R131" s="97" t="s">
        <v>36</v>
      </c>
      <c r="S131" s="97" t="s">
        <v>36</v>
      </c>
      <c r="T131" s="97" t="s">
        <v>36</v>
      </c>
      <c r="U131" s="97" t="s">
        <v>36</v>
      </c>
      <c r="V131" s="97" t="s">
        <v>36</v>
      </c>
      <c r="W131" s="97" t="s">
        <v>36</v>
      </c>
      <c r="X131" s="97" t="s">
        <v>36</v>
      </c>
    </row>
    <row r="132" spans="2:24" s="4" customFormat="1" ht="15">
      <c r="B132" s="87" t="s">
        <v>66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85">
        <v>0</v>
      </c>
      <c r="U132" s="85">
        <v>0</v>
      </c>
      <c r="V132" s="85">
        <v>0</v>
      </c>
      <c r="W132" s="85">
        <v>0</v>
      </c>
      <c r="X132" s="85">
        <v>0</v>
      </c>
    </row>
    <row r="133" spans="2:24" s="4" customFormat="1" ht="15">
      <c r="B133" s="87" t="s">
        <v>67</v>
      </c>
      <c r="C133" s="97" t="s">
        <v>36</v>
      </c>
      <c r="D133" s="97" t="s">
        <v>36</v>
      </c>
      <c r="E133" s="97" t="s">
        <v>36</v>
      </c>
      <c r="F133" s="97" t="s">
        <v>36</v>
      </c>
      <c r="G133" s="97" t="s">
        <v>36</v>
      </c>
      <c r="H133" s="97" t="s">
        <v>36</v>
      </c>
      <c r="I133" s="97" t="s">
        <v>36</v>
      </c>
      <c r="J133" s="97" t="s">
        <v>36</v>
      </c>
      <c r="K133" s="97" t="s">
        <v>36</v>
      </c>
      <c r="L133" s="97" t="s">
        <v>36</v>
      </c>
      <c r="M133" s="97" t="s">
        <v>36</v>
      </c>
      <c r="N133" s="97" t="s">
        <v>36</v>
      </c>
      <c r="O133" s="97" t="s">
        <v>36</v>
      </c>
      <c r="P133" s="97" t="s">
        <v>36</v>
      </c>
      <c r="Q133" s="97" t="s">
        <v>36</v>
      </c>
      <c r="R133" s="97" t="s">
        <v>36</v>
      </c>
      <c r="S133" s="97" t="s">
        <v>36</v>
      </c>
      <c r="T133" s="97" t="s">
        <v>36</v>
      </c>
      <c r="U133" s="97" t="s">
        <v>36</v>
      </c>
      <c r="V133" s="97" t="s">
        <v>36</v>
      </c>
      <c r="W133" s="97" t="s">
        <v>36</v>
      </c>
      <c r="X133" s="97" t="s">
        <v>36</v>
      </c>
    </row>
    <row r="134" spans="2:24" s="4" customFormat="1" ht="15">
      <c r="B134" s="87" t="s">
        <v>68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0.833</v>
      </c>
      <c r="N134" s="85">
        <v>1.111</v>
      </c>
      <c r="O134" s="85">
        <v>0.833</v>
      </c>
      <c r="P134" s="85">
        <v>2.777</v>
      </c>
      <c r="Q134" s="85">
        <v>5.555</v>
      </c>
      <c r="R134" s="85">
        <v>8.611</v>
      </c>
      <c r="S134" s="85">
        <v>7.5</v>
      </c>
      <c r="T134" s="85">
        <v>9.675</v>
      </c>
      <c r="U134" s="85">
        <v>10.849</v>
      </c>
      <c r="V134" s="85">
        <v>9.943</v>
      </c>
      <c r="W134" s="85">
        <v>10.038</v>
      </c>
      <c r="X134" s="85">
        <v>7.38</v>
      </c>
    </row>
    <row r="135" spans="2:24" s="4" customFormat="1" ht="15">
      <c r="B135" s="87" t="s">
        <v>69</v>
      </c>
      <c r="C135" s="97" t="s">
        <v>36</v>
      </c>
      <c r="D135" s="97" t="s">
        <v>36</v>
      </c>
      <c r="E135" s="97" t="s">
        <v>36</v>
      </c>
      <c r="F135" s="97" t="s">
        <v>36</v>
      </c>
      <c r="G135" s="97" t="s">
        <v>36</v>
      </c>
      <c r="H135" s="97" t="s">
        <v>36</v>
      </c>
      <c r="I135" s="97" t="s">
        <v>36</v>
      </c>
      <c r="J135" s="97" t="s">
        <v>36</v>
      </c>
      <c r="K135" s="97" t="s">
        <v>36</v>
      </c>
      <c r="L135" s="97" t="s">
        <v>36</v>
      </c>
      <c r="M135" s="97" t="s">
        <v>36</v>
      </c>
      <c r="N135" s="97" t="s">
        <v>36</v>
      </c>
      <c r="O135" s="97" t="s">
        <v>36</v>
      </c>
      <c r="P135" s="97" t="s">
        <v>36</v>
      </c>
      <c r="Q135" s="97" t="s">
        <v>36</v>
      </c>
      <c r="R135" s="97" t="s">
        <v>36</v>
      </c>
      <c r="S135" s="97" t="s">
        <v>36</v>
      </c>
      <c r="T135" s="97" t="s">
        <v>36</v>
      </c>
      <c r="U135" s="97" t="s">
        <v>36</v>
      </c>
      <c r="V135" s="97" t="s">
        <v>36</v>
      </c>
      <c r="W135" s="97" t="s">
        <v>36</v>
      </c>
      <c r="X135" s="97" t="s">
        <v>36</v>
      </c>
    </row>
    <row r="136" spans="2:24" s="4" customFormat="1" ht="15">
      <c r="B136" s="87" t="s">
        <v>70</v>
      </c>
      <c r="C136" s="85" t="s">
        <v>36</v>
      </c>
      <c r="D136" s="85" t="s">
        <v>36</v>
      </c>
      <c r="E136" s="85" t="s">
        <v>36</v>
      </c>
      <c r="F136" s="85" t="s">
        <v>36</v>
      </c>
      <c r="G136" s="85" t="s">
        <v>36</v>
      </c>
      <c r="H136" s="85" t="s">
        <v>36</v>
      </c>
      <c r="I136" s="85" t="s">
        <v>36</v>
      </c>
      <c r="J136" s="85" t="s">
        <v>36</v>
      </c>
      <c r="K136" s="85" t="s">
        <v>36</v>
      </c>
      <c r="L136" s="85" t="s">
        <v>36</v>
      </c>
      <c r="M136" s="85" t="s">
        <v>36</v>
      </c>
      <c r="N136" s="85" t="s">
        <v>36</v>
      </c>
      <c r="O136" s="85" t="s">
        <v>36</v>
      </c>
      <c r="P136" s="85" t="s">
        <v>36</v>
      </c>
      <c r="Q136" s="85" t="s">
        <v>36</v>
      </c>
      <c r="R136" s="85" t="s">
        <v>36</v>
      </c>
      <c r="S136" s="85" t="s">
        <v>36</v>
      </c>
      <c r="T136" s="85" t="s">
        <v>36</v>
      </c>
      <c r="U136" s="85" t="s">
        <v>36</v>
      </c>
      <c r="V136" s="85" t="s">
        <v>36</v>
      </c>
      <c r="W136" s="85" t="s">
        <v>36</v>
      </c>
      <c r="X136" s="85" t="s">
        <v>36</v>
      </c>
    </row>
    <row r="137" spans="2:24" s="4" customFormat="1" ht="15">
      <c r="B137" s="87" t="s">
        <v>71</v>
      </c>
      <c r="C137" s="97" t="s">
        <v>36</v>
      </c>
      <c r="D137" s="97" t="s">
        <v>36</v>
      </c>
      <c r="E137" s="97" t="s">
        <v>36</v>
      </c>
      <c r="F137" s="97" t="s">
        <v>36</v>
      </c>
      <c r="G137" s="97" t="s">
        <v>36</v>
      </c>
      <c r="H137" s="97" t="s">
        <v>36</v>
      </c>
      <c r="I137" s="97" t="s">
        <v>36</v>
      </c>
      <c r="J137" s="97" t="s">
        <v>36</v>
      </c>
      <c r="K137" s="97" t="s">
        <v>36</v>
      </c>
      <c r="L137" s="97" t="s">
        <v>36</v>
      </c>
      <c r="M137" s="97" t="s">
        <v>36</v>
      </c>
      <c r="N137" s="97" t="s">
        <v>36</v>
      </c>
      <c r="O137" s="97" t="s">
        <v>36</v>
      </c>
      <c r="P137" s="97" t="s">
        <v>36</v>
      </c>
      <c r="Q137" s="97" t="s">
        <v>36</v>
      </c>
      <c r="R137" s="97" t="s">
        <v>36</v>
      </c>
      <c r="S137" s="97" t="s">
        <v>36</v>
      </c>
      <c r="T137" s="97" t="s">
        <v>36</v>
      </c>
      <c r="U137" s="97" t="s">
        <v>36</v>
      </c>
      <c r="V137" s="97" t="s">
        <v>36</v>
      </c>
      <c r="W137" s="97" t="s">
        <v>36</v>
      </c>
      <c r="X137" s="97" t="s">
        <v>36</v>
      </c>
    </row>
    <row r="138" spans="2:24" s="4" customFormat="1" ht="15">
      <c r="B138" s="87" t="s">
        <v>72</v>
      </c>
      <c r="C138" s="85">
        <v>10.833</v>
      </c>
      <c r="D138" s="85">
        <v>50</v>
      </c>
      <c r="E138" s="85">
        <v>34.444</v>
      </c>
      <c r="F138" s="85">
        <v>92.5</v>
      </c>
      <c r="G138" s="85">
        <v>329.723</v>
      </c>
      <c r="H138" s="85">
        <v>1027.179</v>
      </c>
      <c r="I138" s="85">
        <v>1446.983</v>
      </c>
      <c r="J138" s="85">
        <v>1749.219</v>
      </c>
      <c r="K138" s="85">
        <v>1569.771</v>
      </c>
      <c r="L138" s="85">
        <v>2570.664</v>
      </c>
      <c r="M138" s="85">
        <v>2693.039</v>
      </c>
      <c r="N138" s="85">
        <v>1390.304</v>
      </c>
      <c r="O138" s="85">
        <v>1719.694</v>
      </c>
      <c r="P138" s="85">
        <v>1694.563</v>
      </c>
      <c r="Q138" s="85">
        <v>1248.308</v>
      </c>
      <c r="R138" s="85">
        <v>1202.285</v>
      </c>
      <c r="S138" s="85">
        <v>1323.132</v>
      </c>
      <c r="T138" s="85">
        <v>1148.807</v>
      </c>
      <c r="U138" s="85">
        <v>1486.631</v>
      </c>
      <c r="V138" s="85">
        <v>1485.951</v>
      </c>
      <c r="W138" s="85">
        <v>1084.603</v>
      </c>
      <c r="X138" s="85">
        <v>1798.923</v>
      </c>
    </row>
    <row r="139" spans="2:24" s="4" customFormat="1" ht="15">
      <c r="B139" s="87" t="s">
        <v>73</v>
      </c>
      <c r="C139" s="97">
        <v>743.888</v>
      </c>
      <c r="D139" s="97">
        <v>796.667</v>
      </c>
      <c r="E139" s="97">
        <v>821.944</v>
      </c>
      <c r="F139" s="97">
        <v>911.946</v>
      </c>
      <c r="G139" s="97">
        <v>1217.5</v>
      </c>
      <c r="H139" s="97">
        <v>1567.387</v>
      </c>
      <c r="I139" s="97">
        <v>1506.009</v>
      </c>
      <c r="J139" s="97">
        <v>1659.913</v>
      </c>
      <c r="K139" s="97">
        <v>1561.241</v>
      </c>
      <c r="L139" s="97">
        <v>1760.993</v>
      </c>
      <c r="M139" s="97">
        <v>1957.062</v>
      </c>
      <c r="N139" s="97">
        <v>5785.057</v>
      </c>
      <c r="O139" s="97">
        <v>4071.469</v>
      </c>
      <c r="P139" s="97">
        <v>5466.422</v>
      </c>
      <c r="Q139" s="97">
        <v>6654.857</v>
      </c>
      <c r="R139" s="97">
        <v>7477.897</v>
      </c>
      <c r="S139" s="97">
        <v>7664.204</v>
      </c>
      <c r="T139" s="97">
        <v>8117.058</v>
      </c>
      <c r="U139" s="97">
        <v>9934.039</v>
      </c>
      <c r="V139" s="97">
        <v>11135.047</v>
      </c>
      <c r="W139" s="97">
        <v>11724.666</v>
      </c>
      <c r="X139" s="97">
        <v>10035.824</v>
      </c>
    </row>
    <row r="140" spans="2:24" s="4" customFormat="1" ht="15">
      <c r="B140" s="87" t="s">
        <v>74</v>
      </c>
      <c r="C140" s="85">
        <v>1434.721</v>
      </c>
      <c r="D140" s="85">
        <v>873.611</v>
      </c>
      <c r="E140" s="85">
        <v>998.056</v>
      </c>
      <c r="F140" s="85">
        <v>801.667</v>
      </c>
      <c r="G140" s="85">
        <v>1013.333</v>
      </c>
      <c r="H140" s="85">
        <v>983.883</v>
      </c>
      <c r="I140" s="85">
        <v>994.527</v>
      </c>
      <c r="J140" s="85">
        <v>936.813</v>
      </c>
      <c r="K140" s="85">
        <v>827.567</v>
      </c>
      <c r="L140" s="85">
        <v>2742.57</v>
      </c>
      <c r="M140" s="85">
        <v>3398.354</v>
      </c>
      <c r="N140" s="85">
        <v>4157.53</v>
      </c>
      <c r="O140" s="85">
        <v>4076.582</v>
      </c>
      <c r="P140" s="85">
        <v>3092.171</v>
      </c>
      <c r="Q140" s="85">
        <v>3312.726</v>
      </c>
      <c r="R140" s="85">
        <v>3992.133</v>
      </c>
      <c r="S140" s="85">
        <v>3918.941</v>
      </c>
      <c r="T140" s="85">
        <v>3827.01</v>
      </c>
      <c r="U140" s="85">
        <v>3356.538</v>
      </c>
      <c r="V140" s="85">
        <v>4042.83</v>
      </c>
      <c r="W140" s="85">
        <v>3251.687</v>
      </c>
      <c r="X140" s="85">
        <v>3803.669</v>
      </c>
    </row>
    <row r="141" spans="2:24" s="4" customFormat="1" ht="15">
      <c r="B141" s="87" t="s">
        <v>75</v>
      </c>
      <c r="C141" s="97">
        <v>13075.832</v>
      </c>
      <c r="D141" s="97">
        <v>13495.555</v>
      </c>
      <c r="E141" s="97">
        <v>13800.277</v>
      </c>
      <c r="F141" s="97">
        <v>14791.945</v>
      </c>
      <c r="G141" s="97">
        <v>15375.555</v>
      </c>
      <c r="H141" s="97">
        <v>17035.412</v>
      </c>
      <c r="I141" s="97">
        <v>17868.402</v>
      </c>
      <c r="J141" s="97">
        <v>20196.056</v>
      </c>
      <c r="K141" s="97">
        <v>22510.545</v>
      </c>
      <c r="L141" s="97">
        <v>22807.222</v>
      </c>
      <c r="M141" s="97">
        <v>23343.249</v>
      </c>
      <c r="N141" s="97">
        <v>23516.516</v>
      </c>
      <c r="O141" s="97">
        <v>25545.803</v>
      </c>
      <c r="P141" s="97">
        <v>27981.593</v>
      </c>
      <c r="Q141" s="97">
        <v>29095.386</v>
      </c>
      <c r="R141" s="97">
        <v>31652.675</v>
      </c>
      <c r="S141" s="97">
        <v>31491.72</v>
      </c>
      <c r="T141" s="97">
        <v>32811.761</v>
      </c>
      <c r="U141" s="97">
        <v>32135.804</v>
      </c>
      <c r="V141" s="97">
        <v>33547.71</v>
      </c>
      <c r="W141" s="97">
        <v>34454.542</v>
      </c>
      <c r="X141" s="97">
        <v>36390.042</v>
      </c>
    </row>
    <row r="142" spans="2:24" s="4" customFormat="1" ht="15">
      <c r="B142" s="87" t="s">
        <v>76</v>
      </c>
      <c r="C142" s="85">
        <v>12835.556</v>
      </c>
      <c r="D142" s="85">
        <v>13288.331</v>
      </c>
      <c r="E142" s="85">
        <v>13490.278</v>
      </c>
      <c r="F142" s="85">
        <v>15350.556</v>
      </c>
      <c r="G142" s="85">
        <v>16018.611</v>
      </c>
      <c r="H142" s="85">
        <v>17746.002</v>
      </c>
      <c r="I142" s="85">
        <v>18577.612</v>
      </c>
      <c r="J142" s="85">
        <v>18041.023</v>
      </c>
      <c r="K142" s="85">
        <v>20164.249</v>
      </c>
      <c r="L142" s="85">
        <v>20566.924</v>
      </c>
      <c r="M142" s="85">
        <v>20846.348</v>
      </c>
      <c r="N142" s="85">
        <v>20994.661</v>
      </c>
      <c r="O142" s="85">
        <v>22430.683</v>
      </c>
      <c r="P142" s="85">
        <v>24918.955</v>
      </c>
      <c r="Q142" s="85">
        <v>25784.941</v>
      </c>
      <c r="R142" s="85">
        <v>27840.594</v>
      </c>
      <c r="S142" s="85">
        <v>29940.812</v>
      </c>
      <c r="T142" s="85">
        <v>31394.944</v>
      </c>
      <c r="U142" s="85">
        <v>31084.777</v>
      </c>
      <c r="V142" s="85">
        <v>32243.816</v>
      </c>
      <c r="W142" s="85">
        <v>33177.894</v>
      </c>
      <c r="X142" s="85">
        <v>34749.33</v>
      </c>
    </row>
    <row r="143" spans="2:24" s="4" customFormat="1" ht="15">
      <c r="B143" s="87" t="s">
        <v>167</v>
      </c>
      <c r="C143" s="97">
        <v>14270.277</v>
      </c>
      <c r="D143" s="97">
        <v>14161.943</v>
      </c>
      <c r="E143" s="97">
        <v>14488.333</v>
      </c>
      <c r="F143" s="97">
        <v>16152.223</v>
      </c>
      <c r="G143" s="97">
        <v>17031.944</v>
      </c>
      <c r="H143" s="97">
        <v>18729.885</v>
      </c>
      <c r="I143" s="97">
        <v>19572.141</v>
      </c>
      <c r="J143" s="97">
        <v>18977.835</v>
      </c>
      <c r="K143" s="97">
        <v>20991.817</v>
      </c>
      <c r="L143" s="97">
        <v>23309.495</v>
      </c>
      <c r="M143" s="97">
        <v>24244.701</v>
      </c>
      <c r="N143" s="97">
        <v>25152.188</v>
      </c>
      <c r="O143" s="97">
        <v>26507.264</v>
      </c>
      <c r="P143" s="97">
        <v>28011.125</v>
      </c>
      <c r="Q143" s="97">
        <v>29097.67</v>
      </c>
      <c r="R143" s="97">
        <v>31832.728</v>
      </c>
      <c r="S143" s="97">
        <v>33859.754</v>
      </c>
      <c r="T143" s="97">
        <v>35221.953</v>
      </c>
      <c r="U143" s="97">
        <v>34441.316</v>
      </c>
      <c r="V143" s="97">
        <v>36286.647</v>
      </c>
      <c r="W143" s="97">
        <v>36429.581</v>
      </c>
      <c r="X143" s="97">
        <v>38552.997</v>
      </c>
    </row>
    <row r="144" spans="2:24" s="4" customFormat="1" ht="15">
      <c r="B144" s="87" t="s">
        <v>79</v>
      </c>
      <c r="C144" s="85">
        <v>889.166</v>
      </c>
      <c r="D144" s="85">
        <v>1539.722</v>
      </c>
      <c r="E144" s="85">
        <v>1528.056</v>
      </c>
      <c r="F144" s="85">
        <v>1555.278</v>
      </c>
      <c r="G144" s="85">
        <v>1816.388</v>
      </c>
      <c r="H144" s="85">
        <v>1813.888</v>
      </c>
      <c r="I144" s="85">
        <v>1821.944</v>
      </c>
      <c r="J144" s="85">
        <v>1766.389</v>
      </c>
      <c r="K144" s="85">
        <v>1753.056</v>
      </c>
      <c r="L144" s="85">
        <v>1853.333</v>
      </c>
      <c r="M144" s="85">
        <v>1390.555</v>
      </c>
      <c r="N144" s="85">
        <v>1267.5</v>
      </c>
      <c r="O144" s="85">
        <v>1268.334</v>
      </c>
      <c r="P144" s="85">
        <v>1168.055</v>
      </c>
      <c r="Q144" s="85">
        <v>1124.444</v>
      </c>
      <c r="R144" s="85">
        <v>1140</v>
      </c>
      <c r="S144" s="85">
        <v>1144.445</v>
      </c>
      <c r="T144" s="85">
        <v>1204.778</v>
      </c>
      <c r="U144" s="85">
        <v>1144.185</v>
      </c>
      <c r="V144" s="85">
        <v>1105.548</v>
      </c>
      <c r="W144" s="85">
        <v>1023.964</v>
      </c>
      <c r="X144" s="85">
        <v>1087.013</v>
      </c>
    </row>
    <row r="145" spans="2:24" s="4" customFormat="1" ht="15">
      <c r="B145" s="87" t="s">
        <v>77</v>
      </c>
      <c r="C145" s="97">
        <v>2125.278</v>
      </c>
      <c r="D145" s="97">
        <v>1760.834</v>
      </c>
      <c r="E145" s="97">
        <v>1361.388</v>
      </c>
      <c r="F145" s="97">
        <v>548.333</v>
      </c>
      <c r="G145" s="97">
        <v>389.444</v>
      </c>
      <c r="H145" s="97">
        <v>352.501</v>
      </c>
      <c r="I145" s="97">
        <v>299.167</v>
      </c>
      <c r="J145" s="97">
        <v>292.778</v>
      </c>
      <c r="K145" s="97">
        <v>208.056</v>
      </c>
      <c r="L145" s="97">
        <v>258.057</v>
      </c>
      <c r="M145" s="97">
        <v>238.057</v>
      </c>
      <c r="N145" s="97">
        <v>228.686</v>
      </c>
      <c r="O145" s="97">
        <v>466.841</v>
      </c>
      <c r="P145" s="97">
        <v>431.959</v>
      </c>
      <c r="Q145" s="97">
        <v>403.811</v>
      </c>
      <c r="R145" s="97">
        <v>567.723</v>
      </c>
      <c r="S145" s="97">
        <v>477.533</v>
      </c>
      <c r="T145" s="97">
        <v>535.961</v>
      </c>
      <c r="U145" s="97">
        <v>542.646</v>
      </c>
      <c r="V145" s="97">
        <v>666.002</v>
      </c>
      <c r="W145" s="97">
        <v>1221.245</v>
      </c>
      <c r="X145" s="97">
        <v>1286.745</v>
      </c>
    </row>
    <row r="146" spans="2:24" s="4" customFormat="1" ht="15">
      <c r="B146" s="87" t="s">
        <v>78</v>
      </c>
      <c r="C146" s="85" t="s">
        <v>36</v>
      </c>
      <c r="D146" s="85" t="s">
        <v>36</v>
      </c>
      <c r="E146" s="85" t="s">
        <v>36</v>
      </c>
      <c r="F146" s="85" t="s">
        <v>36</v>
      </c>
      <c r="G146" s="85" t="s">
        <v>36</v>
      </c>
      <c r="H146" s="85" t="s">
        <v>36</v>
      </c>
      <c r="I146" s="85" t="s">
        <v>36</v>
      </c>
      <c r="J146" s="85" t="s">
        <v>36</v>
      </c>
      <c r="K146" s="85" t="s">
        <v>36</v>
      </c>
      <c r="L146" s="85" t="s">
        <v>36</v>
      </c>
      <c r="M146" s="85" t="s">
        <v>36</v>
      </c>
      <c r="N146" s="85" t="s">
        <v>36</v>
      </c>
      <c r="O146" s="85" t="s">
        <v>36</v>
      </c>
      <c r="P146" s="85" t="s">
        <v>36</v>
      </c>
      <c r="Q146" s="85" t="s">
        <v>36</v>
      </c>
      <c r="R146" s="85" t="s">
        <v>36</v>
      </c>
      <c r="S146" s="85" t="s">
        <v>36</v>
      </c>
      <c r="T146" s="85" t="s">
        <v>36</v>
      </c>
      <c r="U146" s="85" t="s">
        <v>36</v>
      </c>
      <c r="V146" s="85" t="s">
        <v>36</v>
      </c>
      <c r="W146" s="85" t="s">
        <v>36</v>
      </c>
      <c r="X146" s="85" t="s">
        <v>36</v>
      </c>
    </row>
    <row r="147" spans="2:24" s="4" customFormat="1" ht="15">
      <c r="B147" s="87" t="s">
        <v>410</v>
      </c>
      <c r="C147" s="97" t="s">
        <v>36</v>
      </c>
      <c r="D147" s="97" t="s">
        <v>36</v>
      </c>
      <c r="E147" s="97" t="s">
        <v>36</v>
      </c>
      <c r="F147" s="97" t="s">
        <v>36</v>
      </c>
      <c r="G147" s="97" t="s">
        <v>36</v>
      </c>
      <c r="H147" s="97" t="s">
        <v>36</v>
      </c>
      <c r="I147" s="97" t="s">
        <v>36</v>
      </c>
      <c r="J147" s="97" t="s">
        <v>36</v>
      </c>
      <c r="K147" s="97" t="s">
        <v>36</v>
      </c>
      <c r="L147" s="97" t="s">
        <v>36</v>
      </c>
      <c r="M147" s="97" t="s">
        <v>36</v>
      </c>
      <c r="N147" s="97" t="s">
        <v>36</v>
      </c>
      <c r="O147" s="97" t="s">
        <v>36</v>
      </c>
      <c r="P147" s="97" t="s">
        <v>36</v>
      </c>
      <c r="Q147" s="97" t="s">
        <v>36</v>
      </c>
      <c r="R147" s="97" t="s">
        <v>36</v>
      </c>
      <c r="S147" s="97" t="s">
        <v>36</v>
      </c>
      <c r="T147" s="97" t="s">
        <v>36</v>
      </c>
      <c r="U147" s="97" t="s">
        <v>36</v>
      </c>
      <c r="V147" s="97" t="s">
        <v>36</v>
      </c>
      <c r="W147" s="97" t="s">
        <v>36</v>
      </c>
      <c r="X147" s="97" t="s">
        <v>36</v>
      </c>
    </row>
    <row r="148" spans="2:24" s="4" customFormat="1" ht="15">
      <c r="B148" s="87" t="s">
        <v>411</v>
      </c>
      <c r="C148" s="85" t="s">
        <v>36</v>
      </c>
      <c r="D148" s="85" t="s">
        <v>36</v>
      </c>
      <c r="E148" s="85" t="s">
        <v>36</v>
      </c>
      <c r="F148" s="85" t="s">
        <v>36</v>
      </c>
      <c r="G148" s="85" t="s">
        <v>36</v>
      </c>
      <c r="H148" s="85" t="s">
        <v>36</v>
      </c>
      <c r="I148" s="85" t="s">
        <v>36</v>
      </c>
      <c r="J148" s="85" t="s">
        <v>36</v>
      </c>
      <c r="K148" s="85" t="s">
        <v>36</v>
      </c>
      <c r="L148" s="85" t="s">
        <v>36</v>
      </c>
      <c r="M148" s="85" t="s">
        <v>36</v>
      </c>
      <c r="N148" s="85" t="s">
        <v>36</v>
      </c>
      <c r="O148" s="85" t="s">
        <v>36</v>
      </c>
      <c r="P148" s="85" t="s">
        <v>36</v>
      </c>
      <c r="Q148" s="85" t="s">
        <v>36</v>
      </c>
      <c r="R148" s="85" t="s">
        <v>36</v>
      </c>
      <c r="S148" s="85" t="s">
        <v>36</v>
      </c>
      <c r="T148" s="85" t="s">
        <v>36</v>
      </c>
      <c r="U148" s="85" t="s">
        <v>36</v>
      </c>
      <c r="V148" s="85" t="s">
        <v>36</v>
      </c>
      <c r="W148" s="85" t="s">
        <v>36</v>
      </c>
      <c r="X148" s="85" t="s">
        <v>36</v>
      </c>
    </row>
    <row r="149" spans="2:24" s="4" customFormat="1" ht="1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</row>
    <row r="150" spans="2:24" s="4" customFormat="1" ht="15">
      <c r="B150" s="79" t="s">
        <v>405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2:24" ht="15">
      <c r="B151" s="79" t="s">
        <v>36</v>
      </c>
      <c r="C151" s="81" t="s">
        <v>81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Z64"/>
  <sheetViews>
    <sheetView showGridLines="0" workbookViewId="0" topLeftCell="A1">
      <selection activeCell="I2" sqref="I2"/>
    </sheetView>
  </sheetViews>
  <sheetFormatPr defaultColWidth="9.140625" defaultRowHeight="15"/>
  <cols>
    <col min="1" max="1" width="1.8515625" style="2" customWidth="1"/>
    <col min="2" max="2" width="46.57421875" style="2" customWidth="1"/>
    <col min="3" max="3" width="10.8515625" style="2" bestFit="1" customWidth="1"/>
    <col min="4" max="5" width="10.8515625" style="2" hidden="1" customWidth="1"/>
    <col min="6" max="6" width="10.8515625" style="2" customWidth="1"/>
    <col min="7" max="8" width="11.140625" style="2" hidden="1" customWidth="1"/>
    <col min="9" max="9" width="11.140625" style="2" customWidth="1"/>
    <col min="10" max="11" width="11.140625" style="2" hidden="1" customWidth="1"/>
    <col min="12" max="12" width="9.8515625" style="2" customWidth="1"/>
    <col min="13" max="14" width="10.8515625" style="2" hidden="1" customWidth="1"/>
    <col min="15" max="15" width="10.8515625" style="2" bestFit="1" customWidth="1"/>
    <col min="16" max="17" width="10.8515625" style="2" hidden="1" customWidth="1"/>
    <col min="18" max="19" width="10.8515625" style="2" bestFit="1" customWidth="1"/>
    <col min="20" max="20" width="10.57421875" style="2" customWidth="1"/>
    <col min="21" max="21" width="10.8515625" style="2" bestFit="1" customWidth="1"/>
    <col min="22" max="22" width="9.8515625" style="2" bestFit="1" customWidth="1"/>
    <col min="23" max="16384" width="9.140625" style="2" customWidth="1"/>
  </cols>
  <sheetData>
    <row r="1" ht="12"/>
    <row r="2" ht="15.75">
      <c r="B2" s="13" t="s">
        <v>438</v>
      </c>
    </row>
    <row r="3" ht="12.75">
      <c r="B3" s="14" t="s">
        <v>104</v>
      </c>
    </row>
    <row r="4" ht="12.75">
      <c r="B4" s="39"/>
    </row>
    <row r="5" ht="12.75">
      <c r="B5" s="39"/>
    </row>
    <row r="6" ht="12.75">
      <c r="B6" s="39"/>
    </row>
    <row r="7" ht="12.75">
      <c r="B7" s="39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5" customHeight="1">
      <c r="B39" s="12" t="s">
        <v>164</v>
      </c>
    </row>
    <row r="40" ht="12"/>
    <row r="41" ht="12"/>
    <row r="42" ht="12"/>
    <row r="43" ht="12"/>
    <row r="44" ht="26.25" customHeight="1"/>
    <row r="45" ht="15">
      <c r="B45" s="1" t="s">
        <v>120</v>
      </c>
    </row>
    <row r="47" spans="2:9" ht="14.5">
      <c r="B47" s="81" t="s">
        <v>435</v>
      </c>
      <c r="C47"/>
      <c r="D47"/>
      <c r="E47"/>
      <c r="F47"/>
      <c r="G47"/>
      <c r="H47"/>
      <c r="I47"/>
    </row>
    <row r="48" spans="2:9" ht="14.5">
      <c r="B48" s="81" t="s">
        <v>373</v>
      </c>
      <c r="C48" s="79" t="s">
        <v>436</v>
      </c>
      <c r="D48"/>
      <c r="E48"/>
      <c r="F48"/>
      <c r="G48"/>
      <c r="H48"/>
      <c r="I48"/>
    </row>
    <row r="49" spans="2:9" ht="14.5">
      <c r="B49" s="81" t="s">
        <v>375</v>
      </c>
      <c r="C49" s="81" t="s">
        <v>437</v>
      </c>
      <c r="D49"/>
      <c r="E49"/>
      <c r="F49"/>
      <c r="G49"/>
      <c r="H49"/>
      <c r="I49"/>
    </row>
    <row r="50" spans="2:9" ht="14.5">
      <c r="B50"/>
      <c r="C50"/>
      <c r="D50"/>
      <c r="E50"/>
      <c r="F50"/>
      <c r="G50"/>
      <c r="H50"/>
      <c r="I50"/>
    </row>
    <row r="51" spans="2:9" ht="14.5">
      <c r="B51" s="79" t="s">
        <v>377</v>
      </c>
      <c r="C51" s="81" t="s">
        <v>378</v>
      </c>
      <c r="D51"/>
      <c r="E51"/>
      <c r="F51"/>
      <c r="H51"/>
      <c r="I51"/>
    </row>
    <row r="52" spans="2:9" ht="14.5">
      <c r="B52" s="79" t="s">
        <v>403</v>
      </c>
      <c r="C52" s="81" t="s">
        <v>77</v>
      </c>
      <c r="D52"/>
      <c r="E52"/>
      <c r="F52"/>
      <c r="H52"/>
      <c r="I52"/>
    </row>
    <row r="53" spans="2:9" ht="14.5">
      <c r="B53" s="79" t="s">
        <v>380</v>
      </c>
      <c r="C53" s="81" t="s">
        <v>7</v>
      </c>
      <c r="D53"/>
      <c r="E53"/>
      <c r="F53"/>
      <c r="H53"/>
      <c r="I53"/>
    </row>
    <row r="55" spans="2:24" ht="15">
      <c r="B55" s="5"/>
      <c r="C55" s="64">
        <v>2000</v>
      </c>
      <c r="D55" s="64">
        <v>2001</v>
      </c>
      <c r="E55" s="64">
        <v>2002</v>
      </c>
      <c r="F55" s="64">
        <v>2003</v>
      </c>
      <c r="G55" s="64">
        <v>2004</v>
      </c>
      <c r="H55" s="64">
        <v>2005</v>
      </c>
      <c r="I55" s="64">
        <v>2006</v>
      </c>
      <c r="J55" s="64">
        <v>2007</v>
      </c>
      <c r="K55" s="64">
        <v>2008</v>
      </c>
      <c r="L55" s="64">
        <v>2009</v>
      </c>
      <c r="M55" s="64">
        <v>2010</v>
      </c>
      <c r="N55" s="64">
        <v>2011</v>
      </c>
      <c r="O55" s="64">
        <v>2012</v>
      </c>
      <c r="P55" s="64">
        <v>2013</v>
      </c>
      <c r="Q55" s="64">
        <v>2014</v>
      </c>
      <c r="R55" s="64">
        <v>2015</v>
      </c>
      <c r="S55" s="64">
        <v>2016</v>
      </c>
      <c r="T55" s="64">
        <v>2017</v>
      </c>
      <c r="U55" s="64">
        <v>2018</v>
      </c>
      <c r="V55" s="64">
        <v>2019</v>
      </c>
      <c r="W55" s="64">
        <v>2020</v>
      </c>
      <c r="X55" s="64">
        <v>2021</v>
      </c>
    </row>
    <row r="56" spans="2:26" ht="15">
      <c r="B56" s="7" t="s">
        <v>309</v>
      </c>
      <c r="C56" s="85">
        <v>94417.673</v>
      </c>
      <c r="D56" s="85">
        <v>95464.929</v>
      </c>
      <c r="E56" s="85">
        <v>96924.464</v>
      </c>
      <c r="F56" s="85">
        <v>101954.924</v>
      </c>
      <c r="G56" s="85">
        <v>101190.192</v>
      </c>
      <c r="H56" s="85">
        <v>103975.412</v>
      </c>
      <c r="I56" s="85">
        <v>95619.718</v>
      </c>
      <c r="J56" s="85">
        <v>98601.221</v>
      </c>
      <c r="K56" s="85">
        <v>101351.555</v>
      </c>
      <c r="L56" s="85">
        <v>103184.252</v>
      </c>
      <c r="M56" s="85">
        <v>99347.03</v>
      </c>
      <c r="N56" s="85">
        <v>88367.552</v>
      </c>
      <c r="O56" s="85">
        <v>78956.352</v>
      </c>
      <c r="P56" s="85">
        <v>77339.312</v>
      </c>
      <c r="Q56" s="85">
        <v>76335.133</v>
      </c>
      <c r="R56" s="85">
        <v>77363.27</v>
      </c>
      <c r="S56" s="85">
        <v>78180.301</v>
      </c>
      <c r="T56" s="85">
        <v>78426.864</v>
      </c>
      <c r="U56" s="85">
        <v>79154.033</v>
      </c>
      <c r="V56" s="85">
        <v>78084.924</v>
      </c>
      <c r="W56" s="85">
        <v>73368.129</v>
      </c>
      <c r="X56" s="85">
        <v>75974.966</v>
      </c>
      <c r="Y56" s="169">
        <f>X56/W56-1</f>
        <v>0.03553091833648914</v>
      </c>
      <c r="Z56" s="169">
        <f>X56/C56-1</f>
        <v>-0.19533109018689754</v>
      </c>
    </row>
    <row r="57" spans="2:26" ht="15">
      <c r="B57" s="8" t="s">
        <v>311</v>
      </c>
      <c r="C57" s="97">
        <v>945659.558</v>
      </c>
      <c r="D57" s="97">
        <v>962149.155</v>
      </c>
      <c r="E57" s="97">
        <v>967652.828</v>
      </c>
      <c r="F57" s="97">
        <v>979178.04</v>
      </c>
      <c r="G57" s="97">
        <v>1007473.554</v>
      </c>
      <c r="H57" s="97">
        <v>1014747.621</v>
      </c>
      <c r="I57" s="97">
        <v>1014161.02</v>
      </c>
      <c r="J57" s="97">
        <v>1027607.9</v>
      </c>
      <c r="K57" s="97">
        <v>1003263.651</v>
      </c>
      <c r="L57" s="97">
        <v>864118.608</v>
      </c>
      <c r="M57" s="97">
        <v>925608.795</v>
      </c>
      <c r="N57" s="97">
        <v>936543.197</v>
      </c>
      <c r="O57" s="97">
        <v>920281.193</v>
      </c>
      <c r="P57" s="97">
        <v>906372.207</v>
      </c>
      <c r="Q57" s="97">
        <v>910063.493</v>
      </c>
      <c r="R57" s="97">
        <v>913893.315</v>
      </c>
      <c r="S57" s="97">
        <v>925949.858</v>
      </c>
      <c r="T57" s="97">
        <v>942460.233</v>
      </c>
      <c r="U57" s="97">
        <v>945428.049</v>
      </c>
      <c r="V57" s="97">
        <v>933116.282</v>
      </c>
      <c r="W57" s="97">
        <v>884320.521</v>
      </c>
      <c r="X57" s="97">
        <v>928438.739</v>
      </c>
      <c r="Y57" s="169">
        <f aca="true" t="shared" si="0" ref="Y57:Y61">X57/W57-1</f>
        <v>0.04988939751178756</v>
      </c>
      <c r="Z57" s="169">
        <f aca="true" t="shared" si="1" ref="Z57:Z61">X57/C57-1</f>
        <v>-0.01821037904636713</v>
      </c>
    </row>
    <row r="58" spans="2:26" ht="15">
      <c r="B58" s="8" t="s">
        <v>310</v>
      </c>
      <c r="C58" s="85">
        <v>61437.705</v>
      </c>
      <c r="D58" s="85">
        <v>61622.379</v>
      </c>
      <c r="E58" s="85">
        <v>62201.248</v>
      </c>
      <c r="F58" s="85">
        <v>60341.237</v>
      </c>
      <c r="G58" s="85">
        <v>60158.446</v>
      </c>
      <c r="H58" s="85">
        <v>60035.22</v>
      </c>
      <c r="I58" s="85">
        <v>58107.53</v>
      </c>
      <c r="J58" s="85">
        <v>57091.496</v>
      </c>
      <c r="K58" s="85">
        <v>56426.29</v>
      </c>
      <c r="L58" s="85">
        <v>55426.259</v>
      </c>
      <c r="M58" s="85">
        <v>56192.713</v>
      </c>
      <c r="N58" s="85">
        <v>57594.487</v>
      </c>
      <c r="O58" s="85">
        <v>57028.993</v>
      </c>
      <c r="P58" s="85">
        <v>57148.138</v>
      </c>
      <c r="Q58" s="85">
        <v>55576.148</v>
      </c>
      <c r="R58" s="85">
        <v>56342.841</v>
      </c>
      <c r="S58" s="85">
        <v>57451.598</v>
      </c>
      <c r="T58" s="85">
        <v>58439.627</v>
      </c>
      <c r="U58" s="85">
        <v>58885.882</v>
      </c>
      <c r="V58" s="85">
        <v>58948.352</v>
      </c>
      <c r="W58" s="85">
        <v>54346.951</v>
      </c>
      <c r="X58" s="85">
        <v>60658.316</v>
      </c>
      <c r="Y58" s="169">
        <f t="shared" si="0"/>
        <v>0.1161309858946824</v>
      </c>
      <c r="Z58" s="169">
        <f t="shared" si="1"/>
        <v>-0.012685841699327849</v>
      </c>
    </row>
    <row r="59" spans="2:26" ht="15">
      <c r="B59" s="8" t="s">
        <v>314</v>
      </c>
      <c r="C59" s="97">
        <v>544460.009</v>
      </c>
      <c r="D59" s="97">
        <v>565321.283</v>
      </c>
      <c r="E59" s="97">
        <v>579598.029</v>
      </c>
      <c r="F59" s="97">
        <v>610460.155</v>
      </c>
      <c r="G59" s="97">
        <v>632264.771</v>
      </c>
      <c r="H59" s="97">
        <v>648757.434</v>
      </c>
      <c r="I59" s="97">
        <v>684721.518</v>
      </c>
      <c r="J59" s="97">
        <v>695319.205</v>
      </c>
      <c r="K59" s="97">
        <v>717965.386</v>
      </c>
      <c r="L59" s="97">
        <v>725476.994</v>
      </c>
      <c r="M59" s="97">
        <v>743846.392</v>
      </c>
      <c r="N59" s="97">
        <v>724693.145</v>
      </c>
      <c r="O59" s="97">
        <v>733871.79</v>
      </c>
      <c r="P59" s="97">
        <v>728821.928</v>
      </c>
      <c r="Q59" s="97">
        <v>706351.149</v>
      </c>
      <c r="R59" s="97">
        <v>733153.138</v>
      </c>
      <c r="S59" s="97">
        <v>739444.878</v>
      </c>
      <c r="T59" s="97">
        <v>740959.54</v>
      </c>
      <c r="U59" s="97">
        <v>740208.387</v>
      </c>
      <c r="V59" s="97">
        <v>725749.661</v>
      </c>
      <c r="W59" s="97">
        <v>677429.449</v>
      </c>
      <c r="X59" s="97">
        <v>696352.601</v>
      </c>
      <c r="Y59" s="169">
        <f t="shared" si="0"/>
        <v>0.027933760523599638</v>
      </c>
      <c r="Z59" s="169">
        <f t="shared" si="1"/>
        <v>0.27897841804575974</v>
      </c>
    </row>
    <row r="60" spans="2:26" ht="15">
      <c r="B60" s="8" t="s">
        <v>312</v>
      </c>
      <c r="C60" s="85">
        <v>605719.326</v>
      </c>
      <c r="D60" s="85">
        <v>626617.249</v>
      </c>
      <c r="E60" s="85">
        <v>635539.464</v>
      </c>
      <c r="F60" s="85">
        <v>661439.383</v>
      </c>
      <c r="G60" s="85">
        <v>664175.465</v>
      </c>
      <c r="H60" s="85">
        <v>669175.865</v>
      </c>
      <c r="I60" s="85">
        <v>685441.566</v>
      </c>
      <c r="J60" s="85">
        <v>680825.497</v>
      </c>
      <c r="K60" s="85">
        <v>696149.547</v>
      </c>
      <c r="L60" s="85">
        <v>699650.686</v>
      </c>
      <c r="M60" s="85">
        <v>730177.714</v>
      </c>
      <c r="N60" s="85">
        <v>704004.061</v>
      </c>
      <c r="O60" s="85">
        <v>718972.237</v>
      </c>
      <c r="P60" s="85">
        <v>715852.374</v>
      </c>
      <c r="Q60" s="85">
        <v>681801.455</v>
      </c>
      <c r="R60" s="85">
        <v>691931.059</v>
      </c>
      <c r="S60" s="85">
        <v>703873.288</v>
      </c>
      <c r="T60" s="85">
        <v>708614.061</v>
      </c>
      <c r="U60" s="85">
        <v>706022.368</v>
      </c>
      <c r="V60" s="85">
        <v>703960.64</v>
      </c>
      <c r="W60" s="85">
        <v>712672.293</v>
      </c>
      <c r="X60" s="85">
        <v>747497.553</v>
      </c>
      <c r="Y60" s="169">
        <f t="shared" si="0"/>
        <v>0.048865741438330446</v>
      </c>
      <c r="Z60" s="169">
        <f t="shared" si="1"/>
        <v>0.23406587987915706</v>
      </c>
    </row>
    <row r="61" spans="2:26" ht="15">
      <c r="B61" s="10" t="s">
        <v>313</v>
      </c>
      <c r="C61" s="97">
        <v>35901.788</v>
      </c>
      <c r="D61" s="97">
        <v>36295.557</v>
      </c>
      <c r="E61" s="97">
        <v>35612.673</v>
      </c>
      <c r="F61" s="97">
        <v>33486.488</v>
      </c>
      <c r="G61" s="97">
        <v>38429.298</v>
      </c>
      <c r="H61" s="97">
        <v>40042.563</v>
      </c>
      <c r="I61" s="97">
        <v>41507.64</v>
      </c>
      <c r="J61" s="97">
        <v>42129.441</v>
      </c>
      <c r="K61" s="97">
        <v>42176.792</v>
      </c>
      <c r="L61" s="97">
        <v>42787.055</v>
      </c>
      <c r="M61" s="97">
        <v>47204.716</v>
      </c>
      <c r="N61" s="97">
        <v>47056.719</v>
      </c>
      <c r="O61" s="97">
        <v>47956.807</v>
      </c>
      <c r="P61" s="97">
        <v>47683.866</v>
      </c>
      <c r="Q61" s="97">
        <v>49017.146</v>
      </c>
      <c r="R61" s="97">
        <v>51040.661</v>
      </c>
      <c r="S61" s="97">
        <v>51254.222</v>
      </c>
      <c r="T61" s="97">
        <v>52062.714</v>
      </c>
      <c r="U61" s="97">
        <v>52030.02</v>
      </c>
      <c r="V61" s="97">
        <v>53352.92</v>
      </c>
      <c r="W61" s="97">
        <v>51805.284</v>
      </c>
      <c r="X61" s="97">
        <v>51631.578</v>
      </c>
      <c r="Y61" s="169">
        <f t="shared" si="0"/>
        <v>-0.003353055645829439</v>
      </c>
      <c r="Z61" s="169">
        <f t="shared" si="1"/>
        <v>0.4381338890419608</v>
      </c>
    </row>
    <row r="62" spans="3:21" ht="15">
      <c r="C62" s="31"/>
      <c r="U62" s="31"/>
    </row>
    <row r="64" spans="3:24" ht="15">
      <c r="C64" s="169">
        <f>C60/C59-1</f>
        <v>0.1125138963144674</v>
      </c>
      <c r="D64" s="169">
        <f aca="true" t="shared" si="2" ref="D64:X64">D60/D59-1</f>
        <v>0.10842677932576605</v>
      </c>
      <c r="E64" s="169">
        <f t="shared" si="2"/>
        <v>0.09651764188452772</v>
      </c>
      <c r="F64" s="169">
        <f t="shared" si="2"/>
        <v>0.08350950931433032</v>
      </c>
      <c r="G64" s="169">
        <f t="shared" si="2"/>
        <v>0.05047046026228785</v>
      </c>
      <c r="H64" s="169">
        <f t="shared" si="2"/>
        <v>0.03147313607507729</v>
      </c>
      <c r="I64" s="169">
        <f t="shared" si="2"/>
        <v>0.0010515924811347332</v>
      </c>
      <c r="J64" s="169">
        <f t="shared" si="2"/>
        <v>-0.020844682407413107</v>
      </c>
      <c r="K64" s="169">
        <f t="shared" si="2"/>
        <v>-0.0303856417390016</v>
      </c>
      <c r="L64" s="169">
        <f t="shared" si="2"/>
        <v>-0.035599072353216465</v>
      </c>
      <c r="M64" s="169">
        <f t="shared" si="2"/>
        <v>-0.018375672917157804</v>
      </c>
      <c r="N64" s="169">
        <f t="shared" si="2"/>
        <v>-0.028548750795759248</v>
      </c>
      <c r="O64" s="169">
        <f t="shared" si="2"/>
        <v>-0.020302664856486796</v>
      </c>
      <c r="P64" s="169">
        <f t="shared" si="2"/>
        <v>-0.017795230222546254</v>
      </c>
      <c r="Q64" s="169">
        <f t="shared" si="2"/>
        <v>-0.034755650974385266</v>
      </c>
      <c r="R64" s="169">
        <f t="shared" si="2"/>
        <v>-0.05622574174946793</v>
      </c>
      <c r="S64" s="169">
        <f t="shared" si="2"/>
        <v>-0.04810580349979798</v>
      </c>
      <c r="T64" s="169">
        <f t="shared" si="2"/>
        <v>-0.043653502322137605</v>
      </c>
      <c r="U64" s="169">
        <f t="shared" si="2"/>
        <v>-0.04618431728199257</v>
      </c>
      <c r="V64" s="169">
        <f t="shared" si="2"/>
        <v>-0.030022778060932453</v>
      </c>
      <c r="W64" s="169">
        <f t="shared" si="2"/>
        <v>0.05202437545640248</v>
      </c>
      <c r="X64" s="169">
        <f t="shared" si="2"/>
        <v>0.07344691744750143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0"/>
  <sheetViews>
    <sheetView workbookViewId="0" topLeftCell="A43">
      <selection activeCell="D17" sqref="D17"/>
    </sheetView>
  </sheetViews>
  <sheetFormatPr defaultColWidth="9.140625" defaultRowHeight="15"/>
  <cols>
    <col min="1" max="2" width="1.421875" style="24" customWidth="1"/>
    <col min="3" max="3" width="5.00390625" style="24" customWidth="1"/>
    <col min="4" max="4" width="7.140625" style="24" customWidth="1"/>
    <col min="5" max="5" width="4.140625" style="24" customWidth="1"/>
    <col min="6" max="6" width="7.140625" style="24" customWidth="1"/>
    <col min="7" max="7" width="5.8515625" style="23" customWidth="1"/>
    <col min="8" max="8" width="16.140625" style="263" customWidth="1"/>
    <col min="9" max="9" width="9.57421875" style="152" customWidth="1"/>
    <col min="10" max="11" width="11.8515625" style="152" customWidth="1"/>
    <col min="12" max="12" width="11.8515625" style="25" customWidth="1"/>
    <col min="13" max="13" width="11.8515625" style="153" customWidth="1"/>
    <col min="14" max="14" width="11.8515625" style="26" customWidth="1"/>
    <col min="15" max="15" width="11.8515625" style="152" customWidth="1"/>
    <col min="16" max="16" width="11.8515625" style="153" customWidth="1"/>
    <col min="17" max="19" width="11.8515625" style="26" customWidth="1"/>
    <col min="20" max="16384" width="9.140625" style="57" customWidth="1"/>
  </cols>
  <sheetData>
    <row r="1" spans="2:19" s="123" customFormat="1" ht="11.25" customHeight="1">
      <c r="B1" s="124"/>
      <c r="C1" s="124"/>
      <c r="D1" s="124"/>
      <c r="E1" s="124"/>
      <c r="F1" s="124"/>
      <c r="G1" s="124"/>
      <c r="H1" s="251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123" customFormat="1" ht="20">
      <c r="A2" s="126" t="e">
        <f>#REF!</f>
        <v>#REF!</v>
      </c>
      <c r="B2" s="124"/>
      <c r="C2" s="124"/>
      <c r="D2" s="124"/>
      <c r="E2" s="124"/>
      <c r="F2" s="124"/>
      <c r="G2" s="124"/>
      <c r="H2" s="251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127" customFormat="1" ht="15.5">
      <c r="A3" s="127" t="s">
        <v>414</v>
      </c>
      <c r="H3" s="252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s="132" customFormat="1" ht="11.25" customHeight="1">
      <c r="A4" s="250" t="s">
        <v>322</v>
      </c>
      <c r="B4" s="250"/>
      <c r="C4" s="250"/>
      <c r="D4" s="129"/>
      <c r="E4" s="129"/>
      <c r="F4" s="129"/>
      <c r="G4" s="129"/>
      <c r="H4" s="253"/>
      <c r="I4" s="130"/>
      <c r="J4" s="130"/>
      <c r="K4" s="130"/>
      <c r="L4" s="130"/>
      <c r="M4" s="130"/>
      <c r="N4" s="131"/>
      <c r="O4" s="130"/>
      <c r="P4" s="130"/>
      <c r="Q4" s="130"/>
      <c r="R4" s="130"/>
      <c r="S4" s="130"/>
    </row>
    <row r="5" spans="1:23" s="56" customFormat="1" ht="34.5">
      <c r="A5" s="133"/>
      <c r="B5" s="133"/>
      <c r="C5" s="133"/>
      <c r="D5" s="134" t="s">
        <v>336</v>
      </c>
      <c r="E5" s="134"/>
      <c r="F5" s="135">
        <v>2021</v>
      </c>
      <c r="G5" s="136"/>
      <c r="H5" s="254"/>
      <c r="I5" s="59" t="s">
        <v>12</v>
      </c>
      <c r="J5" s="59" t="s">
        <v>23</v>
      </c>
      <c r="K5" s="59" t="s">
        <v>28</v>
      </c>
      <c r="L5" s="59" t="s">
        <v>31</v>
      </c>
      <c r="M5" s="59" t="s">
        <v>174</v>
      </c>
      <c r="N5" s="59" t="s">
        <v>32</v>
      </c>
      <c r="O5" s="59" t="s">
        <v>56</v>
      </c>
      <c r="P5" s="59" t="s">
        <v>167</v>
      </c>
      <c r="Q5" s="59" t="s">
        <v>79</v>
      </c>
      <c r="R5" s="59" t="s">
        <v>78</v>
      </c>
      <c r="S5" s="59" t="s">
        <v>77</v>
      </c>
      <c r="V5" s="137"/>
      <c r="W5" s="138"/>
    </row>
    <row r="6" spans="1:19" ht="11.25" customHeight="1">
      <c r="A6" s="139"/>
      <c r="B6" s="140" t="s">
        <v>415</v>
      </c>
      <c r="C6" s="222"/>
      <c r="D6" s="222"/>
      <c r="E6" s="222"/>
      <c r="F6" s="222"/>
      <c r="G6" s="223"/>
      <c r="H6" s="255" t="s">
        <v>179</v>
      </c>
      <c r="I6" s="224">
        <v>102172.32</v>
      </c>
      <c r="J6" s="224">
        <v>7109.504</v>
      </c>
      <c r="K6" s="224">
        <v>906.616</v>
      </c>
      <c r="L6" s="224">
        <v>873.484</v>
      </c>
      <c r="M6" s="224">
        <v>13335.689</v>
      </c>
      <c r="N6" s="224">
        <v>102564.404</v>
      </c>
      <c r="O6" s="224">
        <v>138029.132</v>
      </c>
      <c r="P6" s="224">
        <v>9461.972</v>
      </c>
      <c r="Q6" s="224">
        <v>186662.507</v>
      </c>
      <c r="R6" s="224">
        <v>1619.702</v>
      </c>
      <c r="S6" s="224">
        <v>3517.863</v>
      </c>
    </row>
    <row r="7" spans="1:19" ht="11.25" customHeight="1">
      <c r="A7" s="141"/>
      <c r="B7" s="142" t="s">
        <v>176</v>
      </c>
      <c r="C7" s="225" t="s">
        <v>180</v>
      </c>
      <c r="D7" s="225"/>
      <c r="E7" s="225"/>
      <c r="F7" s="225"/>
      <c r="G7" s="226"/>
      <c r="H7" s="256" t="s">
        <v>181</v>
      </c>
      <c r="I7" s="227">
        <v>54513.378</v>
      </c>
      <c r="J7" s="227">
        <v>1269.001</v>
      </c>
      <c r="K7" s="227">
        <v>66.478</v>
      </c>
      <c r="L7" s="228">
        <v>786.816</v>
      </c>
      <c r="M7" s="227">
        <v>5990.413</v>
      </c>
      <c r="N7" s="228">
        <v>39072.033</v>
      </c>
      <c r="O7" s="227">
        <v>89918.127</v>
      </c>
      <c r="P7" s="227">
        <v>1875.883</v>
      </c>
      <c r="Q7" s="228">
        <v>186390.8</v>
      </c>
      <c r="R7" s="228">
        <v>0</v>
      </c>
      <c r="S7" s="230" t="s">
        <v>344</v>
      </c>
    </row>
    <row r="8" spans="1:19" ht="11.25" customHeight="1">
      <c r="A8" s="141"/>
      <c r="B8" s="142" t="s">
        <v>176</v>
      </c>
      <c r="C8" s="225" t="s">
        <v>182</v>
      </c>
      <c r="D8" s="225"/>
      <c r="E8" s="225"/>
      <c r="F8" s="225"/>
      <c r="G8" s="226"/>
      <c r="H8" s="256" t="s">
        <v>183</v>
      </c>
      <c r="I8" s="227">
        <v>41978.071</v>
      </c>
      <c r="J8" s="227">
        <v>1499.613</v>
      </c>
      <c r="K8" s="227">
        <v>619.608</v>
      </c>
      <c r="L8" s="228">
        <v>79.895</v>
      </c>
      <c r="M8" s="227">
        <v>2772.369</v>
      </c>
      <c r="N8" s="228">
        <v>35282.67</v>
      </c>
      <c r="O8" s="227">
        <v>24437.042</v>
      </c>
      <c r="P8" s="227">
        <v>3631.035</v>
      </c>
      <c r="Q8" s="228">
        <v>0</v>
      </c>
      <c r="R8" s="228">
        <v>7.223</v>
      </c>
      <c r="S8" s="230" t="s">
        <v>344</v>
      </c>
    </row>
    <row r="9" spans="1:19" ht="11.25" customHeight="1">
      <c r="A9" s="141"/>
      <c r="B9" s="142" t="s">
        <v>176</v>
      </c>
      <c r="C9" s="225" t="s">
        <v>184</v>
      </c>
      <c r="D9" s="225"/>
      <c r="E9" s="225"/>
      <c r="F9" s="225"/>
      <c r="G9" s="226"/>
      <c r="H9" s="256" t="s">
        <v>185</v>
      </c>
      <c r="I9" s="227">
        <v>2749.556</v>
      </c>
      <c r="J9" s="227">
        <v>86.108</v>
      </c>
      <c r="K9" s="227">
        <v>178.789</v>
      </c>
      <c r="L9" s="228">
        <v>0</v>
      </c>
      <c r="M9" s="227">
        <v>716.365</v>
      </c>
      <c r="N9" s="228">
        <v>6278.014</v>
      </c>
      <c r="O9" s="227">
        <v>7249.054</v>
      </c>
      <c r="P9" s="227">
        <v>611.826</v>
      </c>
      <c r="Q9" s="228">
        <v>271.707</v>
      </c>
      <c r="R9" s="228">
        <v>0</v>
      </c>
      <c r="S9" s="230" t="s">
        <v>344</v>
      </c>
    </row>
    <row r="10" spans="1:19" ht="11.25" customHeight="1">
      <c r="A10" s="141"/>
      <c r="B10" s="142" t="s">
        <v>176</v>
      </c>
      <c r="C10" s="225" t="s">
        <v>186</v>
      </c>
      <c r="D10" s="225"/>
      <c r="E10" s="225"/>
      <c r="F10" s="225"/>
      <c r="G10" s="226"/>
      <c r="H10" s="256" t="s">
        <v>187</v>
      </c>
      <c r="I10" s="227">
        <v>859.199</v>
      </c>
      <c r="J10" s="227">
        <v>3105.932</v>
      </c>
      <c r="K10" s="227">
        <v>0</v>
      </c>
      <c r="L10" s="228">
        <v>0</v>
      </c>
      <c r="M10" s="227">
        <v>722.942</v>
      </c>
      <c r="N10" s="228">
        <v>2474.492</v>
      </c>
      <c r="O10" s="227">
        <v>6304.163</v>
      </c>
      <c r="P10" s="227">
        <v>842.952</v>
      </c>
      <c r="Q10" s="228">
        <v>0</v>
      </c>
      <c r="R10" s="228">
        <v>59.972</v>
      </c>
      <c r="S10" s="230" t="s">
        <v>344</v>
      </c>
    </row>
    <row r="11" spans="1:19" ht="11.25" customHeight="1">
      <c r="A11" s="141"/>
      <c r="B11" s="142" t="s">
        <v>176</v>
      </c>
      <c r="C11" s="225" t="s">
        <v>188</v>
      </c>
      <c r="D11" s="225"/>
      <c r="E11" s="225"/>
      <c r="F11" s="225"/>
      <c r="G11" s="226"/>
      <c r="H11" s="256" t="s">
        <v>189</v>
      </c>
      <c r="I11" s="227">
        <v>1916.263</v>
      </c>
      <c r="J11" s="227">
        <v>1137.413</v>
      </c>
      <c r="K11" s="227">
        <v>34.512</v>
      </c>
      <c r="L11" s="228">
        <v>6.774</v>
      </c>
      <c r="M11" s="227">
        <v>3111.581</v>
      </c>
      <c r="N11" s="228">
        <v>18960.58</v>
      </c>
      <c r="O11" s="227">
        <v>9490.434</v>
      </c>
      <c r="P11" s="227">
        <v>2264.889</v>
      </c>
      <c r="Q11" s="228">
        <v>0</v>
      </c>
      <c r="R11" s="228">
        <v>551.916</v>
      </c>
      <c r="S11" s="230" t="s">
        <v>344</v>
      </c>
    </row>
    <row r="12" spans="1:19" ht="11.25" customHeight="1">
      <c r="A12" s="141"/>
      <c r="B12" s="142" t="s">
        <v>176</v>
      </c>
      <c r="C12" s="225" t="s">
        <v>190</v>
      </c>
      <c r="D12" s="225"/>
      <c r="E12" s="225"/>
      <c r="F12" s="225"/>
      <c r="G12" s="226"/>
      <c r="H12" s="256" t="s">
        <v>191</v>
      </c>
      <c r="I12" s="227">
        <v>155.852</v>
      </c>
      <c r="J12" s="227">
        <v>11.438</v>
      </c>
      <c r="K12" s="227">
        <v>7.231</v>
      </c>
      <c r="L12" s="228">
        <v>0</v>
      </c>
      <c r="M12" s="227">
        <v>22.014</v>
      </c>
      <c r="N12" s="228">
        <v>496.613</v>
      </c>
      <c r="O12" s="227">
        <v>630.311</v>
      </c>
      <c r="P12" s="227">
        <v>235.388</v>
      </c>
      <c r="Q12" s="228">
        <v>0</v>
      </c>
      <c r="R12" s="228">
        <v>493.674</v>
      </c>
      <c r="S12" s="230" t="s">
        <v>344</v>
      </c>
    </row>
    <row r="13" spans="1:19" ht="11.25" customHeight="1">
      <c r="A13" s="141"/>
      <c r="B13" s="142" t="s">
        <v>176</v>
      </c>
      <c r="C13" s="225" t="s">
        <v>192</v>
      </c>
      <c r="D13" s="225"/>
      <c r="E13" s="225"/>
      <c r="F13" s="225"/>
      <c r="G13" s="226"/>
      <c r="H13" s="256" t="s">
        <v>193</v>
      </c>
      <c r="I13" s="229" t="s">
        <v>344</v>
      </c>
      <c r="J13" s="229" t="s">
        <v>344</v>
      </c>
      <c r="K13" s="229" t="s">
        <v>344</v>
      </c>
      <c r="L13" s="230" t="s">
        <v>344</v>
      </c>
      <c r="M13" s="229" t="s">
        <v>344</v>
      </c>
      <c r="N13" s="230" t="s">
        <v>344</v>
      </c>
      <c r="O13" s="229" t="s">
        <v>344</v>
      </c>
      <c r="P13" s="229" t="s">
        <v>344</v>
      </c>
      <c r="Q13" s="230" t="s">
        <v>344</v>
      </c>
      <c r="R13" s="230" t="s">
        <v>344</v>
      </c>
      <c r="S13" s="228">
        <v>184.937</v>
      </c>
    </row>
    <row r="14" spans="1:19" ht="11.25" customHeight="1">
      <c r="A14" s="141"/>
      <c r="B14" s="142" t="s">
        <v>176</v>
      </c>
      <c r="C14" s="225" t="s">
        <v>194</v>
      </c>
      <c r="D14" s="225"/>
      <c r="E14" s="225"/>
      <c r="F14" s="225"/>
      <c r="G14" s="226"/>
      <c r="H14" s="256" t="s">
        <v>195</v>
      </c>
      <c r="I14" s="229" t="s">
        <v>344</v>
      </c>
      <c r="J14" s="229" t="s">
        <v>344</v>
      </c>
      <c r="K14" s="229" t="s">
        <v>344</v>
      </c>
      <c r="L14" s="230" t="s">
        <v>344</v>
      </c>
      <c r="M14" s="229" t="s">
        <v>344</v>
      </c>
      <c r="N14" s="230" t="s">
        <v>344</v>
      </c>
      <c r="O14" s="229" t="s">
        <v>344</v>
      </c>
      <c r="P14" s="229" t="s">
        <v>344</v>
      </c>
      <c r="Q14" s="230" t="s">
        <v>344</v>
      </c>
      <c r="R14" s="230" t="s">
        <v>344</v>
      </c>
      <c r="S14" s="228">
        <v>113.188</v>
      </c>
    </row>
    <row r="15" spans="1:19" ht="11.25" customHeight="1">
      <c r="A15" s="141"/>
      <c r="B15" s="142" t="s">
        <v>176</v>
      </c>
      <c r="C15" s="225" t="s">
        <v>196</v>
      </c>
      <c r="D15" s="225"/>
      <c r="E15" s="225"/>
      <c r="F15" s="225"/>
      <c r="G15" s="226"/>
      <c r="H15" s="256" t="s">
        <v>197</v>
      </c>
      <c r="I15" s="229" t="s">
        <v>344</v>
      </c>
      <c r="J15" s="229" t="s">
        <v>344</v>
      </c>
      <c r="K15" s="229" t="s">
        <v>344</v>
      </c>
      <c r="L15" s="230" t="s">
        <v>344</v>
      </c>
      <c r="M15" s="229" t="s">
        <v>344</v>
      </c>
      <c r="N15" s="230" t="s">
        <v>344</v>
      </c>
      <c r="O15" s="229" t="s">
        <v>344</v>
      </c>
      <c r="P15" s="229" t="s">
        <v>344</v>
      </c>
      <c r="Q15" s="230" t="s">
        <v>344</v>
      </c>
      <c r="R15" s="230" t="s">
        <v>344</v>
      </c>
      <c r="S15" s="228">
        <v>3219.737</v>
      </c>
    </row>
    <row r="16" spans="1:19" ht="11.25" customHeight="1">
      <c r="A16" s="141"/>
      <c r="B16" s="142" t="s">
        <v>176</v>
      </c>
      <c r="C16" s="225" t="s">
        <v>198</v>
      </c>
      <c r="D16" s="225"/>
      <c r="E16" s="225"/>
      <c r="F16" s="225"/>
      <c r="G16" s="226"/>
      <c r="H16" s="256" t="s">
        <v>199</v>
      </c>
      <c r="I16" s="229" t="s">
        <v>344</v>
      </c>
      <c r="J16" s="229" t="s">
        <v>344</v>
      </c>
      <c r="K16" s="229" t="s">
        <v>344</v>
      </c>
      <c r="L16" s="230" t="s">
        <v>344</v>
      </c>
      <c r="M16" s="229" t="s">
        <v>344</v>
      </c>
      <c r="N16" s="230" t="s">
        <v>344</v>
      </c>
      <c r="O16" s="229" t="s">
        <v>344</v>
      </c>
      <c r="P16" s="229" t="s">
        <v>344</v>
      </c>
      <c r="Q16" s="230" t="s">
        <v>344</v>
      </c>
      <c r="R16" s="228">
        <v>506.918</v>
      </c>
      <c r="S16" s="230" t="s">
        <v>344</v>
      </c>
    </row>
    <row r="17" spans="1:19" ht="11.25" customHeight="1">
      <c r="A17" s="139"/>
      <c r="B17" s="140" t="s">
        <v>337</v>
      </c>
      <c r="C17" s="222"/>
      <c r="D17" s="222"/>
      <c r="E17" s="222"/>
      <c r="F17" s="222"/>
      <c r="G17" s="223"/>
      <c r="H17" s="255" t="s">
        <v>207</v>
      </c>
      <c r="I17" s="231" t="s">
        <v>344</v>
      </c>
      <c r="J17" s="231" t="s">
        <v>344</v>
      </c>
      <c r="K17" s="231" t="s">
        <v>344</v>
      </c>
      <c r="L17" s="231" t="s">
        <v>344</v>
      </c>
      <c r="M17" s="231" t="s">
        <v>344</v>
      </c>
      <c r="N17" s="231" t="s">
        <v>344</v>
      </c>
      <c r="O17" s="231" t="s">
        <v>344</v>
      </c>
      <c r="P17" s="231" t="s">
        <v>344</v>
      </c>
      <c r="Q17" s="231" t="s">
        <v>344</v>
      </c>
      <c r="R17" s="224">
        <v>58339.19</v>
      </c>
      <c r="S17" s="224">
        <v>250347.52</v>
      </c>
    </row>
    <row r="18" spans="1:19" ht="11.25" customHeight="1">
      <c r="A18" s="141"/>
      <c r="B18" s="142" t="s">
        <v>176</v>
      </c>
      <c r="C18" s="225" t="s">
        <v>180</v>
      </c>
      <c r="D18" s="225"/>
      <c r="E18" s="225"/>
      <c r="F18" s="225"/>
      <c r="G18" s="226"/>
      <c r="H18" s="257" t="s">
        <v>208</v>
      </c>
      <c r="I18" s="229" t="s">
        <v>344</v>
      </c>
      <c r="J18" s="229" t="s">
        <v>344</v>
      </c>
      <c r="K18" s="229" t="s">
        <v>344</v>
      </c>
      <c r="L18" s="230" t="s">
        <v>344</v>
      </c>
      <c r="M18" s="229" t="s">
        <v>344</v>
      </c>
      <c r="N18" s="230" t="s">
        <v>344</v>
      </c>
      <c r="O18" s="229" t="s">
        <v>344</v>
      </c>
      <c r="P18" s="229" t="s">
        <v>344</v>
      </c>
      <c r="Q18" s="230" t="s">
        <v>344</v>
      </c>
      <c r="R18" s="230" t="s">
        <v>344</v>
      </c>
      <c r="S18" s="228">
        <v>185166.354</v>
      </c>
    </row>
    <row r="19" spans="1:19" ht="11.25" customHeight="1">
      <c r="A19" s="141"/>
      <c r="B19" s="142" t="s">
        <v>176</v>
      </c>
      <c r="C19" s="225" t="s">
        <v>182</v>
      </c>
      <c r="D19" s="225"/>
      <c r="E19" s="225"/>
      <c r="F19" s="225"/>
      <c r="G19" s="226"/>
      <c r="H19" s="257" t="s">
        <v>209</v>
      </c>
      <c r="I19" s="229" t="s">
        <v>344</v>
      </c>
      <c r="J19" s="229" t="s">
        <v>344</v>
      </c>
      <c r="K19" s="229" t="s">
        <v>344</v>
      </c>
      <c r="L19" s="230" t="s">
        <v>344</v>
      </c>
      <c r="M19" s="229" t="s">
        <v>344</v>
      </c>
      <c r="N19" s="230" t="s">
        <v>344</v>
      </c>
      <c r="O19" s="229" t="s">
        <v>344</v>
      </c>
      <c r="P19" s="229" t="s">
        <v>344</v>
      </c>
      <c r="Q19" s="230" t="s">
        <v>344</v>
      </c>
      <c r="R19" s="228">
        <v>32911.816</v>
      </c>
      <c r="S19" s="228">
        <v>37414.927</v>
      </c>
    </row>
    <row r="20" spans="1:19" ht="11.25" customHeight="1">
      <c r="A20" s="141"/>
      <c r="B20" s="142" t="s">
        <v>176</v>
      </c>
      <c r="C20" s="225" t="s">
        <v>184</v>
      </c>
      <c r="D20" s="225"/>
      <c r="E20" s="225"/>
      <c r="F20" s="225"/>
      <c r="G20" s="226"/>
      <c r="H20" s="257" t="s">
        <v>210</v>
      </c>
      <c r="I20" s="229" t="s">
        <v>344</v>
      </c>
      <c r="J20" s="229" t="s">
        <v>344</v>
      </c>
      <c r="K20" s="229" t="s">
        <v>344</v>
      </c>
      <c r="L20" s="230" t="s">
        <v>344</v>
      </c>
      <c r="M20" s="229" t="s">
        <v>344</v>
      </c>
      <c r="N20" s="230" t="s">
        <v>344</v>
      </c>
      <c r="O20" s="229" t="s">
        <v>344</v>
      </c>
      <c r="P20" s="229" t="s">
        <v>344</v>
      </c>
      <c r="Q20" s="230" t="s">
        <v>344</v>
      </c>
      <c r="R20" s="228">
        <v>15024.71</v>
      </c>
      <c r="S20" s="230" t="s">
        <v>344</v>
      </c>
    </row>
    <row r="21" spans="1:19" ht="11.25" customHeight="1">
      <c r="A21" s="141"/>
      <c r="B21" s="142" t="s">
        <v>176</v>
      </c>
      <c r="C21" s="225" t="s">
        <v>186</v>
      </c>
      <c r="D21" s="225"/>
      <c r="E21" s="225"/>
      <c r="F21" s="225"/>
      <c r="G21" s="226"/>
      <c r="H21" s="257" t="s">
        <v>211</v>
      </c>
      <c r="I21" s="229" t="s">
        <v>344</v>
      </c>
      <c r="J21" s="229" t="s">
        <v>344</v>
      </c>
      <c r="K21" s="229" t="s">
        <v>344</v>
      </c>
      <c r="L21" s="230" t="s">
        <v>344</v>
      </c>
      <c r="M21" s="229" t="s">
        <v>344</v>
      </c>
      <c r="N21" s="230" t="s">
        <v>344</v>
      </c>
      <c r="O21" s="229" t="s">
        <v>344</v>
      </c>
      <c r="P21" s="229" t="s">
        <v>344</v>
      </c>
      <c r="Q21" s="230" t="s">
        <v>344</v>
      </c>
      <c r="R21" s="230" t="s">
        <v>344</v>
      </c>
      <c r="S21" s="228">
        <v>8051.91</v>
      </c>
    </row>
    <row r="22" spans="1:19" ht="11.25" customHeight="1">
      <c r="A22" s="141"/>
      <c r="B22" s="142" t="s">
        <v>176</v>
      </c>
      <c r="C22" s="225" t="s">
        <v>188</v>
      </c>
      <c r="D22" s="225"/>
      <c r="E22" s="225"/>
      <c r="F22" s="225"/>
      <c r="G22" s="226"/>
      <c r="H22" s="257" t="s">
        <v>212</v>
      </c>
      <c r="I22" s="229" t="s">
        <v>344</v>
      </c>
      <c r="J22" s="229" t="s">
        <v>344</v>
      </c>
      <c r="K22" s="229" t="s">
        <v>344</v>
      </c>
      <c r="L22" s="230" t="s">
        <v>344</v>
      </c>
      <c r="M22" s="229" t="s">
        <v>344</v>
      </c>
      <c r="N22" s="230" t="s">
        <v>344</v>
      </c>
      <c r="O22" s="229" t="s">
        <v>344</v>
      </c>
      <c r="P22" s="229" t="s">
        <v>344</v>
      </c>
      <c r="Q22" s="230" t="s">
        <v>344</v>
      </c>
      <c r="R22" s="228">
        <v>6042.595</v>
      </c>
      <c r="S22" s="228">
        <v>17000.691</v>
      </c>
    </row>
    <row r="23" spans="1:19" ht="11.25" customHeight="1">
      <c r="A23" s="141"/>
      <c r="B23" s="142" t="s">
        <v>176</v>
      </c>
      <c r="C23" s="225" t="s">
        <v>190</v>
      </c>
      <c r="D23" s="225"/>
      <c r="E23" s="225"/>
      <c r="F23" s="225"/>
      <c r="G23" s="226"/>
      <c r="H23" s="257" t="s">
        <v>213</v>
      </c>
      <c r="I23" s="229" t="s">
        <v>344</v>
      </c>
      <c r="J23" s="229" t="s">
        <v>344</v>
      </c>
      <c r="K23" s="229" t="s">
        <v>344</v>
      </c>
      <c r="L23" s="230" t="s">
        <v>344</v>
      </c>
      <c r="M23" s="229" t="s">
        <v>344</v>
      </c>
      <c r="N23" s="230" t="s">
        <v>344</v>
      </c>
      <c r="O23" s="229" t="s">
        <v>344</v>
      </c>
      <c r="P23" s="229" t="s">
        <v>344</v>
      </c>
      <c r="Q23" s="230" t="s">
        <v>344</v>
      </c>
      <c r="R23" s="228">
        <v>1251.209</v>
      </c>
      <c r="S23" s="230" t="s">
        <v>344</v>
      </c>
    </row>
    <row r="24" spans="1:19" ht="11.25" customHeight="1">
      <c r="A24" s="141"/>
      <c r="B24" s="142" t="s">
        <v>176</v>
      </c>
      <c r="C24" s="225" t="s">
        <v>192</v>
      </c>
      <c r="D24" s="225"/>
      <c r="E24" s="225"/>
      <c r="F24" s="225"/>
      <c r="G24" s="226"/>
      <c r="H24" s="256" t="s">
        <v>214</v>
      </c>
      <c r="I24" s="229" t="s">
        <v>344</v>
      </c>
      <c r="J24" s="229" t="s">
        <v>344</v>
      </c>
      <c r="K24" s="229" t="s">
        <v>344</v>
      </c>
      <c r="L24" s="230" t="s">
        <v>344</v>
      </c>
      <c r="M24" s="229" t="s">
        <v>344</v>
      </c>
      <c r="N24" s="230" t="s">
        <v>344</v>
      </c>
      <c r="O24" s="229" t="s">
        <v>344</v>
      </c>
      <c r="P24" s="229" t="s">
        <v>344</v>
      </c>
      <c r="Q24" s="230" t="s">
        <v>344</v>
      </c>
      <c r="R24" s="228">
        <v>662.028</v>
      </c>
      <c r="S24" s="230" t="s">
        <v>344</v>
      </c>
    </row>
    <row r="25" spans="1:19" ht="11.25" customHeight="1">
      <c r="A25" s="141"/>
      <c r="B25" s="142" t="s">
        <v>176</v>
      </c>
      <c r="C25" s="225" t="s">
        <v>194</v>
      </c>
      <c r="D25" s="225"/>
      <c r="E25" s="225"/>
      <c r="F25" s="225"/>
      <c r="G25" s="226"/>
      <c r="H25" s="256" t="s">
        <v>215</v>
      </c>
      <c r="I25" s="229" t="s">
        <v>344</v>
      </c>
      <c r="J25" s="229" t="s">
        <v>344</v>
      </c>
      <c r="K25" s="229" t="s">
        <v>344</v>
      </c>
      <c r="L25" s="230" t="s">
        <v>344</v>
      </c>
      <c r="M25" s="229" t="s">
        <v>344</v>
      </c>
      <c r="N25" s="230" t="s">
        <v>344</v>
      </c>
      <c r="O25" s="229" t="s">
        <v>344</v>
      </c>
      <c r="P25" s="229" t="s">
        <v>344</v>
      </c>
      <c r="Q25" s="230" t="s">
        <v>344</v>
      </c>
      <c r="R25" s="228">
        <v>110.64</v>
      </c>
      <c r="S25" s="230" t="s">
        <v>344</v>
      </c>
    </row>
    <row r="26" spans="1:19" ht="11.25" customHeight="1">
      <c r="A26" s="141"/>
      <c r="B26" s="142" t="s">
        <v>176</v>
      </c>
      <c r="C26" s="225" t="s">
        <v>216</v>
      </c>
      <c r="D26" s="225"/>
      <c r="E26" s="225"/>
      <c r="F26" s="225"/>
      <c r="G26" s="226"/>
      <c r="H26" s="256" t="s">
        <v>217</v>
      </c>
      <c r="I26" s="229" t="s">
        <v>344</v>
      </c>
      <c r="J26" s="229" t="s">
        <v>344</v>
      </c>
      <c r="K26" s="229" t="s">
        <v>344</v>
      </c>
      <c r="L26" s="230" t="s">
        <v>344</v>
      </c>
      <c r="M26" s="229" t="s">
        <v>344</v>
      </c>
      <c r="N26" s="230" t="s">
        <v>344</v>
      </c>
      <c r="O26" s="229" t="s">
        <v>344</v>
      </c>
      <c r="P26" s="229" t="s">
        <v>344</v>
      </c>
      <c r="Q26" s="230" t="s">
        <v>344</v>
      </c>
      <c r="R26" s="230" t="s">
        <v>344</v>
      </c>
      <c r="S26" s="228">
        <v>2281.27</v>
      </c>
    </row>
    <row r="27" spans="1:19" ht="11.25" customHeight="1">
      <c r="A27" s="141"/>
      <c r="B27" s="142" t="s">
        <v>176</v>
      </c>
      <c r="C27" s="225" t="s">
        <v>119</v>
      </c>
      <c r="D27" s="225"/>
      <c r="E27" s="225"/>
      <c r="F27" s="225"/>
      <c r="G27" s="226"/>
      <c r="H27" s="256" t="s">
        <v>218</v>
      </c>
      <c r="I27" s="229" t="s">
        <v>344</v>
      </c>
      <c r="J27" s="229" t="s">
        <v>344</v>
      </c>
      <c r="K27" s="229" t="s">
        <v>344</v>
      </c>
      <c r="L27" s="230" t="s">
        <v>344</v>
      </c>
      <c r="M27" s="229" t="s">
        <v>344</v>
      </c>
      <c r="N27" s="230" t="s">
        <v>344</v>
      </c>
      <c r="O27" s="229" t="s">
        <v>344</v>
      </c>
      <c r="P27" s="229" t="s">
        <v>344</v>
      </c>
      <c r="Q27" s="230" t="s">
        <v>344</v>
      </c>
      <c r="R27" s="228">
        <v>2336.196</v>
      </c>
      <c r="S27" s="228">
        <v>432.37</v>
      </c>
    </row>
    <row r="28" spans="1:19" ht="11.25" customHeight="1">
      <c r="A28" s="139"/>
      <c r="B28" s="140" t="s">
        <v>307</v>
      </c>
      <c r="C28" s="222"/>
      <c r="D28" s="222"/>
      <c r="E28" s="222"/>
      <c r="F28" s="222"/>
      <c r="G28" s="223"/>
      <c r="H28" s="255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 ht="11.25" customHeight="1">
      <c r="A29" s="144" t="s">
        <v>176</v>
      </c>
      <c r="B29" s="145" t="s">
        <v>121</v>
      </c>
      <c r="C29" s="232"/>
      <c r="D29" s="232"/>
      <c r="E29" s="232"/>
      <c r="F29" s="232"/>
      <c r="G29" s="233"/>
      <c r="H29" s="258" t="s">
        <v>177</v>
      </c>
      <c r="I29" s="229" t="s">
        <v>344</v>
      </c>
      <c r="J29" s="229" t="s">
        <v>344</v>
      </c>
      <c r="K29" s="229" t="s">
        <v>344</v>
      </c>
      <c r="L29" s="229" t="s">
        <v>344</v>
      </c>
      <c r="M29" s="229" t="s">
        <v>344</v>
      </c>
      <c r="N29" s="229" t="s">
        <v>344</v>
      </c>
      <c r="O29" s="229" t="s">
        <v>344</v>
      </c>
      <c r="P29" s="229" t="s">
        <v>344</v>
      </c>
      <c r="Q29" s="229" t="s">
        <v>344</v>
      </c>
      <c r="R29" s="227">
        <v>5.616</v>
      </c>
      <c r="S29" s="227">
        <v>34516.407</v>
      </c>
    </row>
    <row r="30" spans="1:19" ht="11.25" customHeight="1">
      <c r="A30" s="142" t="s">
        <v>165</v>
      </c>
      <c r="B30" s="143" t="s">
        <v>122</v>
      </c>
      <c r="C30" s="225"/>
      <c r="D30" s="225"/>
      <c r="E30" s="225"/>
      <c r="F30" s="225"/>
      <c r="G30" s="226"/>
      <c r="H30" s="256" t="s">
        <v>178</v>
      </c>
      <c r="I30" s="229" t="s">
        <v>344</v>
      </c>
      <c r="J30" s="229" t="s">
        <v>344</v>
      </c>
      <c r="K30" s="229" t="s">
        <v>344</v>
      </c>
      <c r="L30" s="230" t="s">
        <v>344</v>
      </c>
      <c r="M30" s="229" t="s">
        <v>344</v>
      </c>
      <c r="N30" s="230" t="s">
        <v>344</v>
      </c>
      <c r="O30" s="229" t="s">
        <v>344</v>
      </c>
      <c r="P30" s="230" t="s">
        <v>344</v>
      </c>
      <c r="Q30" s="230" t="s">
        <v>344</v>
      </c>
      <c r="R30" s="228">
        <v>1.763</v>
      </c>
      <c r="S30" s="228">
        <v>33887.222</v>
      </c>
    </row>
    <row r="31" spans="1:19" ht="11.25" customHeight="1">
      <c r="A31" s="140" t="s">
        <v>338</v>
      </c>
      <c r="B31" s="140"/>
      <c r="C31" s="234"/>
      <c r="D31" s="234"/>
      <c r="E31" s="234"/>
      <c r="F31" s="234"/>
      <c r="G31" s="223"/>
      <c r="H31" s="255" t="s">
        <v>219</v>
      </c>
      <c r="I31" s="224">
        <v>435.517</v>
      </c>
      <c r="J31" s="224">
        <v>5185.704</v>
      </c>
      <c r="K31" s="224">
        <v>16.688</v>
      </c>
      <c r="L31" s="224">
        <v>0</v>
      </c>
      <c r="M31" s="224">
        <v>23918.412</v>
      </c>
      <c r="N31" s="224">
        <v>11468.694</v>
      </c>
      <c r="O31" s="224">
        <v>562.806</v>
      </c>
      <c r="P31" s="224">
        <v>58.643</v>
      </c>
      <c r="Q31" s="224" t="s">
        <v>36</v>
      </c>
      <c r="R31" s="224">
        <v>4051.89</v>
      </c>
      <c r="S31" s="224">
        <v>17446.644</v>
      </c>
    </row>
    <row r="32" spans="1:19" ht="11.25" customHeight="1">
      <c r="A32" s="146" t="s">
        <v>176</v>
      </c>
      <c r="B32" s="147" t="s">
        <v>220</v>
      </c>
      <c r="C32" s="235"/>
      <c r="D32" s="235"/>
      <c r="E32" s="235"/>
      <c r="F32" s="235"/>
      <c r="G32" s="236"/>
      <c r="H32" s="259" t="s">
        <v>221</v>
      </c>
      <c r="I32" s="227">
        <v>0.038</v>
      </c>
      <c r="J32" s="227">
        <v>33.012</v>
      </c>
      <c r="K32" s="227">
        <v>0</v>
      </c>
      <c r="L32" s="227">
        <v>0</v>
      </c>
      <c r="M32" s="227">
        <v>58.468</v>
      </c>
      <c r="N32" s="227">
        <v>75.427</v>
      </c>
      <c r="O32" s="227">
        <v>26.634</v>
      </c>
      <c r="P32" s="227">
        <v>12.201</v>
      </c>
      <c r="Q32" s="227" t="s">
        <v>36</v>
      </c>
      <c r="R32" s="227">
        <v>1138.977</v>
      </c>
      <c r="S32" s="227">
        <v>10913.973</v>
      </c>
    </row>
    <row r="33" spans="1:19" ht="11.25" customHeight="1">
      <c r="A33" s="142" t="s">
        <v>176</v>
      </c>
      <c r="B33" s="143" t="s">
        <v>222</v>
      </c>
      <c r="C33" s="225"/>
      <c r="D33" s="225"/>
      <c r="E33" s="225"/>
      <c r="F33" s="225"/>
      <c r="G33" s="226"/>
      <c r="H33" s="257" t="s">
        <v>223</v>
      </c>
      <c r="I33" s="229" t="s">
        <v>344</v>
      </c>
      <c r="J33" s="229" t="s">
        <v>344</v>
      </c>
      <c r="K33" s="229" t="s">
        <v>344</v>
      </c>
      <c r="L33" s="230" t="s">
        <v>344</v>
      </c>
      <c r="M33" s="229" t="s">
        <v>344</v>
      </c>
      <c r="N33" s="230" t="s">
        <v>344</v>
      </c>
      <c r="O33" s="229" t="s">
        <v>344</v>
      </c>
      <c r="P33" s="230" t="s">
        <v>344</v>
      </c>
      <c r="Q33" s="230" t="s">
        <v>344</v>
      </c>
      <c r="R33" s="228">
        <v>108.087</v>
      </c>
      <c r="S33" s="228">
        <v>660.651</v>
      </c>
    </row>
    <row r="34" spans="1:19" ht="11.25" customHeight="1">
      <c r="A34" s="142" t="s">
        <v>176</v>
      </c>
      <c r="B34" s="143" t="s">
        <v>224</v>
      </c>
      <c r="C34" s="225"/>
      <c r="D34" s="225"/>
      <c r="E34" s="225"/>
      <c r="F34" s="225"/>
      <c r="G34" s="226"/>
      <c r="H34" s="256" t="s">
        <v>225</v>
      </c>
      <c r="I34" s="229" t="s">
        <v>344</v>
      </c>
      <c r="J34" s="229" t="s">
        <v>344</v>
      </c>
      <c r="K34" s="229" t="s">
        <v>344</v>
      </c>
      <c r="L34" s="230" t="s">
        <v>344</v>
      </c>
      <c r="M34" s="229" t="s">
        <v>344</v>
      </c>
      <c r="N34" s="230" t="s">
        <v>344</v>
      </c>
      <c r="O34" s="229" t="s">
        <v>344</v>
      </c>
      <c r="P34" s="230" t="s">
        <v>344</v>
      </c>
      <c r="Q34" s="230" t="s">
        <v>344</v>
      </c>
      <c r="R34" s="228">
        <v>1.57</v>
      </c>
      <c r="S34" s="228">
        <v>400.434</v>
      </c>
    </row>
    <row r="35" spans="1:19" ht="11.25" customHeight="1">
      <c r="A35" s="142" t="s">
        <v>176</v>
      </c>
      <c r="B35" s="143" t="s">
        <v>203</v>
      </c>
      <c r="C35" s="225"/>
      <c r="D35" s="225"/>
      <c r="E35" s="225"/>
      <c r="F35" s="225"/>
      <c r="G35" s="226"/>
      <c r="H35" s="256" t="s">
        <v>226</v>
      </c>
      <c r="I35" s="229" t="s">
        <v>344</v>
      </c>
      <c r="J35" s="229" t="s">
        <v>344</v>
      </c>
      <c r="K35" s="229" t="s">
        <v>344</v>
      </c>
      <c r="L35" s="230" t="s">
        <v>344</v>
      </c>
      <c r="M35" s="229" t="s">
        <v>344</v>
      </c>
      <c r="N35" s="230" t="s">
        <v>344</v>
      </c>
      <c r="O35" s="229" t="s">
        <v>344</v>
      </c>
      <c r="P35" s="230" t="s">
        <v>344</v>
      </c>
      <c r="Q35" s="230" t="s">
        <v>344</v>
      </c>
      <c r="R35" s="228">
        <v>0</v>
      </c>
      <c r="S35" s="228">
        <v>0.147</v>
      </c>
    </row>
    <row r="36" spans="1:19" ht="11.25" customHeight="1">
      <c r="A36" s="142" t="s">
        <v>176</v>
      </c>
      <c r="B36" s="143" t="s">
        <v>200</v>
      </c>
      <c r="C36" s="225"/>
      <c r="D36" s="225"/>
      <c r="E36" s="225"/>
      <c r="F36" s="225"/>
      <c r="G36" s="226"/>
      <c r="H36" s="256" t="s">
        <v>227</v>
      </c>
      <c r="I36" s="229" t="s">
        <v>344</v>
      </c>
      <c r="J36" s="229" t="s">
        <v>344</v>
      </c>
      <c r="K36" s="229" t="s">
        <v>344</v>
      </c>
      <c r="L36" s="230" t="s">
        <v>344</v>
      </c>
      <c r="M36" s="229" t="s">
        <v>344</v>
      </c>
      <c r="N36" s="230" t="s">
        <v>344</v>
      </c>
      <c r="O36" s="229" t="s">
        <v>344</v>
      </c>
      <c r="P36" s="230" t="s">
        <v>344</v>
      </c>
      <c r="Q36" s="230" t="s">
        <v>344</v>
      </c>
      <c r="R36" s="228">
        <v>147.143</v>
      </c>
      <c r="S36" s="228">
        <v>128.182</v>
      </c>
    </row>
    <row r="37" spans="1:19" ht="11.25" customHeight="1">
      <c r="A37" s="142" t="s">
        <v>176</v>
      </c>
      <c r="B37" s="143" t="s">
        <v>204</v>
      </c>
      <c r="C37" s="225"/>
      <c r="D37" s="225"/>
      <c r="E37" s="225"/>
      <c r="F37" s="225"/>
      <c r="G37" s="226"/>
      <c r="H37" s="256" t="s">
        <v>228</v>
      </c>
      <c r="I37" s="229" t="s">
        <v>344</v>
      </c>
      <c r="J37" s="229" t="s">
        <v>344</v>
      </c>
      <c r="K37" s="229" t="s">
        <v>344</v>
      </c>
      <c r="L37" s="230" t="s">
        <v>344</v>
      </c>
      <c r="M37" s="229" t="s">
        <v>344</v>
      </c>
      <c r="N37" s="230" t="s">
        <v>344</v>
      </c>
      <c r="O37" s="229" t="s">
        <v>344</v>
      </c>
      <c r="P37" s="230" t="s">
        <v>344</v>
      </c>
      <c r="Q37" s="230" t="s">
        <v>344</v>
      </c>
      <c r="R37" s="228">
        <v>291.987</v>
      </c>
      <c r="S37" s="228">
        <v>338.544</v>
      </c>
    </row>
    <row r="38" spans="1:19" ht="11.25" customHeight="1">
      <c r="A38" s="142" t="s">
        <v>176</v>
      </c>
      <c r="B38" s="143" t="s">
        <v>202</v>
      </c>
      <c r="C38" s="225"/>
      <c r="D38" s="225"/>
      <c r="E38" s="225"/>
      <c r="F38" s="225"/>
      <c r="G38" s="226"/>
      <c r="H38" s="256" t="s">
        <v>229</v>
      </c>
      <c r="I38" s="229" t="s">
        <v>344</v>
      </c>
      <c r="J38" s="229" t="s">
        <v>344</v>
      </c>
      <c r="K38" s="229" t="s">
        <v>344</v>
      </c>
      <c r="L38" s="230" t="s">
        <v>344</v>
      </c>
      <c r="M38" s="229" t="s">
        <v>344</v>
      </c>
      <c r="N38" s="230" t="s">
        <v>344</v>
      </c>
      <c r="O38" s="229" t="s">
        <v>344</v>
      </c>
      <c r="P38" s="230" t="s">
        <v>344</v>
      </c>
      <c r="Q38" s="230" t="s">
        <v>344</v>
      </c>
      <c r="R38" s="228">
        <v>0.28</v>
      </c>
      <c r="S38" s="228">
        <v>1.623</v>
      </c>
    </row>
    <row r="39" spans="1:19" ht="11.25" customHeight="1">
      <c r="A39" s="142" t="s">
        <v>176</v>
      </c>
      <c r="B39" s="143" t="s">
        <v>201</v>
      </c>
      <c r="C39" s="225"/>
      <c r="D39" s="225"/>
      <c r="E39" s="225"/>
      <c r="F39" s="225"/>
      <c r="G39" s="226"/>
      <c r="H39" s="256" t="s">
        <v>230</v>
      </c>
      <c r="I39" s="229" t="s">
        <v>344</v>
      </c>
      <c r="J39" s="229" t="s">
        <v>344</v>
      </c>
      <c r="K39" s="229" t="s">
        <v>344</v>
      </c>
      <c r="L39" s="230" t="s">
        <v>344</v>
      </c>
      <c r="M39" s="229" t="s">
        <v>344</v>
      </c>
      <c r="N39" s="230" t="s">
        <v>344</v>
      </c>
      <c r="O39" s="229" t="s">
        <v>344</v>
      </c>
      <c r="P39" s="230" t="s">
        <v>344</v>
      </c>
      <c r="Q39" s="230" t="s">
        <v>344</v>
      </c>
      <c r="R39" s="228">
        <v>15.382</v>
      </c>
      <c r="S39" s="228">
        <v>142.953</v>
      </c>
    </row>
    <row r="40" spans="1:19" ht="11.25" customHeight="1">
      <c r="A40" s="142" t="s">
        <v>176</v>
      </c>
      <c r="B40" s="143" t="s">
        <v>231</v>
      </c>
      <c r="C40" s="225"/>
      <c r="D40" s="225"/>
      <c r="E40" s="225"/>
      <c r="F40" s="225"/>
      <c r="G40" s="226"/>
      <c r="H40" s="256" t="s">
        <v>232</v>
      </c>
      <c r="I40" s="229" t="s">
        <v>344</v>
      </c>
      <c r="J40" s="229" t="s">
        <v>344</v>
      </c>
      <c r="K40" s="229" t="s">
        <v>344</v>
      </c>
      <c r="L40" s="230" t="s">
        <v>344</v>
      </c>
      <c r="M40" s="229" t="s">
        <v>344</v>
      </c>
      <c r="N40" s="230" t="s">
        <v>344</v>
      </c>
      <c r="O40" s="229" t="s">
        <v>344</v>
      </c>
      <c r="P40" s="230" t="s">
        <v>344</v>
      </c>
      <c r="Q40" s="230" t="s">
        <v>344</v>
      </c>
      <c r="R40" s="228">
        <v>1373.224</v>
      </c>
      <c r="S40" s="228">
        <v>2865.46</v>
      </c>
    </row>
    <row r="41" spans="1:19" ht="11.25" customHeight="1">
      <c r="A41" s="142" t="s">
        <v>176</v>
      </c>
      <c r="B41" s="143" t="s">
        <v>233</v>
      </c>
      <c r="C41" s="225"/>
      <c r="D41" s="225"/>
      <c r="E41" s="225"/>
      <c r="F41" s="225"/>
      <c r="G41" s="226"/>
      <c r="H41" s="256" t="s">
        <v>234</v>
      </c>
      <c r="I41" s="229" t="s">
        <v>344</v>
      </c>
      <c r="J41" s="229" t="s">
        <v>344</v>
      </c>
      <c r="K41" s="229" t="s">
        <v>344</v>
      </c>
      <c r="L41" s="230" t="s">
        <v>344</v>
      </c>
      <c r="M41" s="229" t="s">
        <v>344</v>
      </c>
      <c r="N41" s="230" t="s">
        <v>344</v>
      </c>
      <c r="O41" s="229" t="s">
        <v>344</v>
      </c>
      <c r="P41" s="230" t="s">
        <v>344</v>
      </c>
      <c r="Q41" s="230" t="s">
        <v>344</v>
      </c>
      <c r="R41" s="228">
        <v>0</v>
      </c>
      <c r="S41" s="228">
        <v>103.326</v>
      </c>
    </row>
    <row r="42" spans="1:19" ht="11.25" customHeight="1">
      <c r="A42" s="142" t="s">
        <v>176</v>
      </c>
      <c r="B42" s="143" t="s">
        <v>205</v>
      </c>
      <c r="C42" s="225"/>
      <c r="D42" s="225"/>
      <c r="E42" s="225"/>
      <c r="F42" s="225"/>
      <c r="G42" s="226"/>
      <c r="H42" s="256" t="s">
        <v>235</v>
      </c>
      <c r="I42" s="229" t="s">
        <v>344</v>
      </c>
      <c r="J42" s="229" t="s">
        <v>344</v>
      </c>
      <c r="K42" s="229" t="s">
        <v>344</v>
      </c>
      <c r="L42" s="230" t="s">
        <v>344</v>
      </c>
      <c r="M42" s="229" t="s">
        <v>344</v>
      </c>
      <c r="N42" s="230" t="s">
        <v>344</v>
      </c>
      <c r="O42" s="229" t="s">
        <v>344</v>
      </c>
      <c r="P42" s="230" t="s">
        <v>344</v>
      </c>
      <c r="Q42" s="230" t="s">
        <v>344</v>
      </c>
      <c r="R42" s="228">
        <v>2.388</v>
      </c>
      <c r="S42" s="228">
        <v>15.649</v>
      </c>
    </row>
    <row r="43" spans="1:19" ht="11.25" customHeight="1">
      <c r="A43" s="142" t="s">
        <v>176</v>
      </c>
      <c r="B43" s="143" t="s">
        <v>236</v>
      </c>
      <c r="C43" s="225"/>
      <c r="D43" s="225"/>
      <c r="E43" s="225"/>
      <c r="F43" s="225"/>
      <c r="G43" s="226"/>
      <c r="H43" s="256" t="s">
        <v>237</v>
      </c>
      <c r="I43" s="229" t="s">
        <v>344</v>
      </c>
      <c r="J43" s="229" t="s">
        <v>344</v>
      </c>
      <c r="K43" s="229" t="s">
        <v>344</v>
      </c>
      <c r="L43" s="230" t="s">
        <v>344</v>
      </c>
      <c r="M43" s="229" t="s">
        <v>344</v>
      </c>
      <c r="N43" s="230" t="s">
        <v>344</v>
      </c>
      <c r="O43" s="229" t="s">
        <v>344</v>
      </c>
      <c r="P43" s="230" t="s">
        <v>344</v>
      </c>
      <c r="Q43" s="230" t="s">
        <v>344</v>
      </c>
      <c r="R43" s="228">
        <v>0</v>
      </c>
      <c r="S43" s="228">
        <v>8.774</v>
      </c>
    </row>
    <row r="44" spans="1:19" ht="11.25" customHeight="1">
      <c r="A44" s="142" t="s">
        <v>176</v>
      </c>
      <c r="B44" s="143" t="s">
        <v>238</v>
      </c>
      <c r="C44" s="225"/>
      <c r="D44" s="225"/>
      <c r="E44" s="225"/>
      <c r="F44" s="225"/>
      <c r="G44" s="226"/>
      <c r="H44" s="256" t="s">
        <v>239</v>
      </c>
      <c r="I44" s="229" t="s">
        <v>344</v>
      </c>
      <c r="J44" s="229" t="s">
        <v>344</v>
      </c>
      <c r="K44" s="229" t="s">
        <v>344</v>
      </c>
      <c r="L44" s="230" t="s">
        <v>344</v>
      </c>
      <c r="M44" s="229" t="s">
        <v>344</v>
      </c>
      <c r="N44" s="230" t="s">
        <v>344</v>
      </c>
      <c r="O44" s="229" t="s">
        <v>344</v>
      </c>
      <c r="P44" s="230" t="s">
        <v>344</v>
      </c>
      <c r="Q44" s="230" t="s">
        <v>344</v>
      </c>
      <c r="R44" s="228">
        <v>9.279</v>
      </c>
      <c r="S44" s="228">
        <v>0</v>
      </c>
    </row>
    <row r="45" spans="1:19" ht="11.25" customHeight="1">
      <c r="A45" s="142" t="s">
        <v>176</v>
      </c>
      <c r="B45" s="143" t="s">
        <v>240</v>
      </c>
      <c r="C45" s="225"/>
      <c r="D45" s="225"/>
      <c r="E45" s="225"/>
      <c r="F45" s="225"/>
      <c r="G45" s="226"/>
      <c r="H45" s="256" t="s">
        <v>241</v>
      </c>
      <c r="I45" s="229" t="s">
        <v>344</v>
      </c>
      <c r="J45" s="229" t="s">
        <v>344</v>
      </c>
      <c r="K45" s="229" t="s">
        <v>344</v>
      </c>
      <c r="L45" s="230" t="s">
        <v>344</v>
      </c>
      <c r="M45" s="229" t="s">
        <v>344</v>
      </c>
      <c r="N45" s="230" t="s">
        <v>344</v>
      </c>
      <c r="O45" s="229" t="s">
        <v>344</v>
      </c>
      <c r="P45" s="230" t="s">
        <v>344</v>
      </c>
      <c r="Q45" s="230" t="s">
        <v>344</v>
      </c>
      <c r="R45" s="228">
        <v>0</v>
      </c>
      <c r="S45" s="228">
        <v>0</v>
      </c>
    </row>
    <row r="46" spans="1:19" ht="11.25" customHeight="1">
      <c r="A46" s="142" t="s">
        <v>176</v>
      </c>
      <c r="B46" s="143" t="s">
        <v>206</v>
      </c>
      <c r="C46" s="225"/>
      <c r="D46" s="225"/>
      <c r="E46" s="225"/>
      <c r="F46" s="225"/>
      <c r="G46" s="226"/>
      <c r="H46" s="256" t="s">
        <v>242</v>
      </c>
      <c r="I46" s="237" t="s">
        <v>344</v>
      </c>
      <c r="J46" s="229" t="s">
        <v>344</v>
      </c>
      <c r="K46" s="229" t="s">
        <v>344</v>
      </c>
      <c r="L46" s="230" t="s">
        <v>344</v>
      </c>
      <c r="M46" s="229" t="s">
        <v>344</v>
      </c>
      <c r="N46" s="230" t="s">
        <v>344</v>
      </c>
      <c r="O46" s="229" t="s">
        <v>344</v>
      </c>
      <c r="P46" s="230" t="s">
        <v>344</v>
      </c>
      <c r="Q46" s="230" t="s">
        <v>344</v>
      </c>
      <c r="R46" s="228">
        <v>0</v>
      </c>
      <c r="S46" s="228">
        <v>0</v>
      </c>
    </row>
    <row r="47" spans="1:19" ht="11.25" customHeight="1">
      <c r="A47" s="148" t="s">
        <v>176</v>
      </c>
      <c r="B47" s="149" t="s">
        <v>243</v>
      </c>
      <c r="C47" s="238"/>
      <c r="D47" s="238"/>
      <c r="E47" s="238"/>
      <c r="F47" s="238"/>
      <c r="G47" s="239"/>
      <c r="H47" s="260" t="s">
        <v>244</v>
      </c>
      <c r="I47" s="240" t="s">
        <v>344</v>
      </c>
      <c r="J47" s="241" t="s">
        <v>344</v>
      </c>
      <c r="K47" s="229" t="s">
        <v>344</v>
      </c>
      <c r="L47" s="230" t="s">
        <v>344</v>
      </c>
      <c r="M47" s="229" t="s">
        <v>344</v>
      </c>
      <c r="N47" s="230" t="s">
        <v>344</v>
      </c>
      <c r="O47" s="229" t="s">
        <v>344</v>
      </c>
      <c r="P47" s="230" t="s">
        <v>344</v>
      </c>
      <c r="Q47" s="230" t="s">
        <v>344</v>
      </c>
      <c r="R47" s="242">
        <v>963.57</v>
      </c>
      <c r="S47" s="242">
        <v>1866.924</v>
      </c>
    </row>
    <row r="48" spans="1:19" ht="11.25" customHeight="1">
      <c r="A48" s="150" t="s">
        <v>245</v>
      </c>
      <c r="B48" s="150"/>
      <c r="C48" s="243"/>
      <c r="D48" s="243"/>
      <c r="E48" s="243"/>
      <c r="F48" s="243"/>
      <c r="G48" s="244"/>
      <c r="H48" s="261" t="s">
        <v>246</v>
      </c>
      <c r="I48" s="245" t="s">
        <v>344</v>
      </c>
      <c r="J48" s="246" t="s">
        <v>344</v>
      </c>
      <c r="K48" s="246" t="s">
        <v>344</v>
      </c>
      <c r="L48" s="246" t="s">
        <v>344</v>
      </c>
      <c r="M48" s="246" t="s">
        <v>344</v>
      </c>
      <c r="N48" s="246" t="s">
        <v>344</v>
      </c>
      <c r="O48" s="246" t="s">
        <v>344</v>
      </c>
      <c r="P48" s="246" t="s">
        <v>344</v>
      </c>
      <c r="Q48" s="246" t="s">
        <v>344</v>
      </c>
      <c r="R48" s="247">
        <v>6473.781</v>
      </c>
      <c r="S48" s="247">
        <v>15700.341</v>
      </c>
    </row>
    <row r="49" spans="1:19" ht="11.25" customHeight="1">
      <c r="A49" s="140" t="s">
        <v>247</v>
      </c>
      <c r="B49" s="140"/>
      <c r="C49" s="234"/>
      <c r="D49" s="234"/>
      <c r="E49" s="234"/>
      <c r="F49" s="234"/>
      <c r="G49" s="248"/>
      <c r="H49" s="255" t="s">
        <v>248</v>
      </c>
      <c r="I49" s="231" t="s">
        <v>344</v>
      </c>
      <c r="J49" s="231" t="s">
        <v>344</v>
      </c>
      <c r="K49" s="231" t="s">
        <v>344</v>
      </c>
      <c r="L49" s="231" t="s">
        <v>344</v>
      </c>
      <c r="M49" s="231" t="s">
        <v>344</v>
      </c>
      <c r="N49" s="231" t="s">
        <v>344</v>
      </c>
      <c r="O49" s="231" t="s">
        <v>344</v>
      </c>
      <c r="P49" s="231" t="s">
        <v>344</v>
      </c>
      <c r="Q49" s="231" t="s">
        <v>344</v>
      </c>
      <c r="R49" s="224">
        <v>47310.457</v>
      </c>
      <c r="S49" s="224">
        <v>214311.859</v>
      </c>
    </row>
    <row r="50" spans="1:19" ht="11.25" customHeight="1">
      <c r="A50" s="140" t="s">
        <v>249</v>
      </c>
      <c r="B50" s="140"/>
      <c r="C50" s="234"/>
      <c r="D50" s="234"/>
      <c r="E50" s="234"/>
      <c r="F50" s="234"/>
      <c r="G50" s="223"/>
      <c r="H50" s="255" t="s">
        <v>250</v>
      </c>
      <c r="I50" s="231" t="s">
        <v>344</v>
      </c>
      <c r="J50" s="231" t="s">
        <v>344</v>
      </c>
      <c r="K50" s="231" t="s">
        <v>344</v>
      </c>
      <c r="L50" s="231" t="s">
        <v>344</v>
      </c>
      <c r="M50" s="231" t="s">
        <v>344</v>
      </c>
      <c r="N50" s="231" t="s">
        <v>344</v>
      </c>
      <c r="O50" s="231" t="s">
        <v>344</v>
      </c>
      <c r="P50" s="246" t="s">
        <v>344</v>
      </c>
      <c r="Q50" s="231" t="s">
        <v>344</v>
      </c>
      <c r="R50" s="224">
        <v>47292.165</v>
      </c>
      <c r="S50" s="224">
        <v>213861.033</v>
      </c>
    </row>
    <row r="51" spans="1:19" ht="11.25" customHeight="1">
      <c r="A51" s="146" t="s">
        <v>176</v>
      </c>
      <c r="B51" s="147" t="s">
        <v>251</v>
      </c>
      <c r="C51" s="235"/>
      <c r="D51" s="235"/>
      <c r="E51" s="235"/>
      <c r="F51" s="235"/>
      <c r="G51" s="236"/>
      <c r="H51" s="259" t="s">
        <v>252</v>
      </c>
      <c r="I51" s="229" t="s">
        <v>344</v>
      </c>
      <c r="J51" s="229" t="s">
        <v>344</v>
      </c>
      <c r="K51" s="229" t="s">
        <v>344</v>
      </c>
      <c r="L51" s="229" t="s">
        <v>344</v>
      </c>
      <c r="M51" s="229" t="s">
        <v>344</v>
      </c>
      <c r="N51" s="229" t="s">
        <v>344</v>
      </c>
      <c r="O51" s="229" t="s">
        <v>344</v>
      </c>
      <c r="P51" s="309" t="s">
        <v>344</v>
      </c>
      <c r="Q51" s="241" t="s">
        <v>344</v>
      </c>
      <c r="R51" s="227">
        <v>14812.571</v>
      </c>
      <c r="S51" s="227">
        <v>79831.363</v>
      </c>
    </row>
    <row r="52" spans="1:19" ht="11.25" customHeight="1">
      <c r="A52" s="141"/>
      <c r="B52" s="142" t="s">
        <v>176</v>
      </c>
      <c r="C52" s="225" t="s">
        <v>253</v>
      </c>
      <c r="D52" s="225"/>
      <c r="E52" s="225"/>
      <c r="F52" s="225"/>
      <c r="G52" s="226"/>
      <c r="H52" s="256" t="s">
        <v>254</v>
      </c>
      <c r="I52" s="229" t="s">
        <v>344</v>
      </c>
      <c r="J52" s="229" t="s">
        <v>344</v>
      </c>
      <c r="K52" s="229" t="s">
        <v>344</v>
      </c>
      <c r="L52" s="230" t="s">
        <v>344</v>
      </c>
      <c r="M52" s="229" t="s">
        <v>344</v>
      </c>
      <c r="N52" s="230" t="s">
        <v>344</v>
      </c>
      <c r="O52" s="229" t="s">
        <v>344</v>
      </c>
      <c r="P52" s="310" t="s">
        <v>344</v>
      </c>
      <c r="Q52" s="308" t="s">
        <v>344</v>
      </c>
      <c r="R52" s="228">
        <v>413.943</v>
      </c>
      <c r="S52" s="228">
        <v>9157.557</v>
      </c>
    </row>
    <row r="53" spans="1:19" ht="11.25" customHeight="1">
      <c r="A53" s="141"/>
      <c r="B53" s="142" t="s">
        <v>176</v>
      </c>
      <c r="C53" s="225" t="s">
        <v>255</v>
      </c>
      <c r="D53" s="225"/>
      <c r="E53" s="225"/>
      <c r="F53" s="225"/>
      <c r="G53" s="226"/>
      <c r="H53" s="256" t="s">
        <v>256</v>
      </c>
      <c r="I53" s="229" t="s">
        <v>344</v>
      </c>
      <c r="J53" s="229" t="s">
        <v>344</v>
      </c>
      <c r="K53" s="229" t="s">
        <v>344</v>
      </c>
      <c r="L53" s="230" t="s">
        <v>344</v>
      </c>
      <c r="M53" s="229" t="s">
        <v>344</v>
      </c>
      <c r="N53" s="230" t="s">
        <v>344</v>
      </c>
      <c r="O53" s="229" t="s">
        <v>344</v>
      </c>
      <c r="P53" s="229" t="s">
        <v>344</v>
      </c>
      <c r="Q53" s="230" t="s">
        <v>344</v>
      </c>
      <c r="R53" s="228">
        <v>7309.209</v>
      </c>
      <c r="S53" s="228">
        <v>14245.844</v>
      </c>
    </row>
    <row r="54" spans="1:19" ht="11.25" customHeight="1">
      <c r="A54" s="141"/>
      <c r="B54" s="142" t="s">
        <v>176</v>
      </c>
      <c r="C54" s="225" t="s">
        <v>257</v>
      </c>
      <c r="D54" s="225"/>
      <c r="E54" s="225"/>
      <c r="F54" s="225"/>
      <c r="G54" s="226"/>
      <c r="H54" s="256" t="s">
        <v>258</v>
      </c>
      <c r="I54" s="229" t="s">
        <v>344</v>
      </c>
      <c r="J54" s="229" t="s">
        <v>344</v>
      </c>
      <c r="K54" s="229" t="s">
        <v>344</v>
      </c>
      <c r="L54" s="230" t="s">
        <v>344</v>
      </c>
      <c r="M54" s="229" t="s">
        <v>344</v>
      </c>
      <c r="N54" s="230" t="s">
        <v>344</v>
      </c>
      <c r="O54" s="229" t="s">
        <v>344</v>
      </c>
      <c r="P54" s="229" t="s">
        <v>344</v>
      </c>
      <c r="Q54" s="230" t="s">
        <v>344</v>
      </c>
      <c r="R54" s="228">
        <v>137.654</v>
      </c>
      <c r="S54" s="228">
        <v>5050.026</v>
      </c>
    </row>
    <row r="55" spans="1:19" ht="11.25" customHeight="1">
      <c r="A55" s="141"/>
      <c r="B55" s="142" t="s">
        <v>176</v>
      </c>
      <c r="C55" s="225" t="s">
        <v>259</v>
      </c>
      <c r="D55" s="225"/>
      <c r="E55" s="225"/>
      <c r="F55" s="225"/>
      <c r="G55" s="226"/>
      <c r="H55" s="256" t="s">
        <v>260</v>
      </c>
      <c r="I55" s="229" t="s">
        <v>344</v>
      </c>
      <c r="J55" s="229" t="s">
        <v>344</v>
      </c>
      <c r="K55" s="229" t="s">
        <v>344</v>
      </c>
      <c r="L55" s="230" t="s">
        <v>344</v>
      </c>
      <c r="M55" s="229" t="s">
        <v>344</v>
      </c>
      <c r="N55" s="230" t="s">
        <v>344</v>
      </c>
      <c r="O55" s="229" t="s">
        <v>344</v>
      </c>
      <c r="P55" s="229" t="s">
        <v>344</v>
      </c>
      <c r="Q55" s="230" t="s">
        <v>344</v>
      </c>
      <c r="R55" s="228">
        <v>245.618</v>
      </c>
      <c r="S55" s="228">
        <v>5705.676</v>
      </c>
    </row>
    <row r="56" spans="1:19" ht="11.25" customHeight="1">
      <c r="A56" s="141"/>
      <c r="B56" s="142" t="s">
        <v>176</v>
      </c>
      <c r="C56" s="225" t="s">
        <v>261</v>
      </c>
      <c r="D56" s="225"/>
      <c r="E56" s="225"/>
      <c r="F56" s="225"/>
      <c r="G56" s="226"/>
      <c r="H56" s="256" t="s">
        <v>262</v>
      </c>
      <c r="I56" s="229" t="s">
        <v>344</v>
      </c>
      <c r="J56" s="229" t="s">
        <v>344</v>
      </c>
      <c r="K56" s="229" t="s">
        <v>344</v>
      </c>
      <c r="L56" s="230" t="s">
        <v>344</v>
      </c>
      <c r="M56" s="229" t="s">
        <v>344</v>
      </c>
      <c r="N56" s="230" t="s">
        <v>344</v>
      </c>
      <c r="O56" s="229" t="s">
        <v>344</v>
      </c>
      <c r="P56" s="229" t="s">
        <v>344</v>
      </c>
      <c r="Q56" s="230" t="s">
        <v>344</v>
      </c>
      <c r="R56" s="228">
        <v>504.729</v>
      </c>
      <c r="S56" s="228">
        <v>3854.632</v>
      </c>
    </row>
    <row r="57" spans="1:19" ht="11.25" customHeight="1">
      <c r="A57" s="141"/>
      <c r="B57" s="142" t="s">
        <v>176</v>
      </c>
      <c r="C57" s="225" t="s">
        <v>263</v>
      </c>
      <c r="D57" s="225"/>
      <c r="E57" s="225"/>
      <c r="F57" s="225"/>
      <c r="G57" s="226"/>
      <c r="H57" s="256" t="s">
        <v>264</v>
      </c>
      <c r="I57" s="229" t="s">
        <v>344</v>
      </c>
      <c r="J57" s="229" t="s">
        <v>344</v>
      </c>
      <c r="K57" s="229" t="s">
        <v>344</v>
      </c>
      <c r="L57" s="230" t="s">
        <v>344</v>
      </c>
      <c r="M57" s="229" t="s">
        <v>344</v>
      </c>
      <c r="N57" s="230" t="s">
        <v>344</v>
      </c>
      <c r="O57" s="229" t="s">
        <v>344</v>
      </c>
      <c r="P57" s="229" t="s">
        <v>344</v>
      </c>
      <c r="Q57" s="230" t="s">
        <v>344</v>
      </c>
      <c r="R57" s="228">
        <v>666.313</v>
      </c>
      <c r="S57" s="228">
        <v>9380.938</v>
      </c>
    </row>
    <row r="58" spans="1:19" ht="11.25" customHeight="1">
      <c r="A58" s="141"/>
      <c r="B58" s="142" t="s">
        <v>176</v>
      </c>
      <c r="C58" s="225" t="s">
        <v>265</v>
      </c>
      <c r="D58" s="225"/>
      <c r="E58" s="225"/>
      <c r="F58" s="225"/>
      <c r="G58" s="226"/>
      <c r="H58" s="256" t="s">
        <v>266</v>
      </c>
      <c r="I58" s="229" t="s">
        <v>344</v>
      </c>
      <c r="J58" s="229" t="s">
        <v>344</v>
      </c>
      <c r="K58" s="229" t="s">
        <v>344</v>
      </c>
      <c r="L58" s="230" t="s">
        <v>344</v>
      </c>
      <c r="M58" s="229" t="s">
        <v>344</v>
      </c>
      <c r="N58" s="230" t="s">
        <v>344</v>
      </c>
      <c r="O58" s="229" t="s">
        <v>344</v>
      </c>
      <c r="P58" s="229" t="s">
        <v>344</v>
      </c>
      <c r="Q58" s="230" t="s">
        <v>344</v>
      </c>
      <c r="R58" s="228">
        <v>160.161</v>
      </c>
      <c r="S58" s="228">
        <v>1673.643</v>
      </c>
    </row>
    <row r="59" spans="1:19" ht="11.25" customHeight="1">
      <c r="A59" s="141"/>
      <c r="B59" s="142" t="s">
        <v>176</v>
      </c>
      <c r="C59" s="225" t="s">
        <v>267</v>
      </c>
      <c r="D59" s="225"/>
      <c r="E59" s="225"/>
      <c r="F59" s="225"/>
      <c r="G59" s="226"/>
      <c r="H59" s="256" t="s">
        <v>268</v>
      </c>
      <c r="I59" s="229" t="s">
        <v>344</v>
      </c>
      <c r="J59" s="229" t="s">
        <v>344</v>
      </c>
      <c r="K59" s="229" t="s">
        <v>344</v>
      </c>
      <c r="L59" s="230" t="s">
        <v>344</v>
      </c>
      <c r="M59" s="229" t="s">
        <v>344</v>
      </c>
      <c r="N59" s="230" t="s">
        <v>344</v>
      </c>
      <c r="O59" s="229" t="s">
        <v>344</v>
      </c>
      <c r="P59" s="229" t="s">
        <v>344</v>
      </c>
      <c r="Q59" s="230" t="s">
        <v>344</v>
      </c>
      <c r="R59" s="228">
        <v>1568.321</v>
      </c>
      <c r="S59" s="228">
        <v>9701.278</v>
      </c>
    </row>
    <row r="60" spans="1:19" ht="11.25" customHeight="1">
      <c r="A60" s="141"/>
      <c r="B60" s="142" t="s">
        <v>176</v>
      </c>
      <c r="C60" s="225" t="s">
        <v>269</v>
      </c>
      <c r="D60" s="225"/>
      <c r="E60" s="225"/>
      <c r="F60" s="225"/>
      <c r="G60" s="226"/>
      <c r="H60" s="256" t="s">
        <v>270</v>
      </c>
      <c r="I60" s="229" t="s">
        <v>344</v>
      </c>
      <c r="J60" s="229" t="s">
        <v>344</v>
      </c>
      <c r="K60" s="229" t="s">
        <v>344</v>
      </c>
      <c r="L60" s="230" t="s">
        <v>344</v>
      </c>
      <c r="M60" s="229" t="s">
        <v>344</v>
      </c>
      <c r="N60" s="230" t="s">
        <v>344</v>
      </c>
      <c r="O60" s="229" t="s">
        <v>344</v>
      </c>
      <c r="P60" s="229" t="s">
        <v>344</v>
      </c>
      <c r="Q60" s="230" t="s">
        <v>344</v>
      </c>
      <c r="R60" s="228">
        <v>2289.695</v>
      </c>
      <c r="S60" s="228">
        <v>8630.666</v>
      </c>
    </row>
    <row r="61" spans="1:19" ht="11.25" customHeight="1">
      <c r="A61" s="141"/>
      <c r="B61" s="142" t="s">
        <v>176</v>
      </c>
      <c r="C61" s="225" t="s">
        <v>271</v>
      </c>
      <c r="D61" s="225"/>
      <c r="E61" s="225"/>
      <c r="F61" s="225"/>
      <c r="G61" s="226"/>
      <c r="H61" s="256" t="s">
        <v>272</v>
      </c>
      <c r="I61" s="229" t="s">
        <v>344</v>
      </c>
      <c r="J61" s="229" t="s">
        <v>344</v>
      </c>
      <c r="K61" s="229" t="s">
        <v>344</v>
      </c>
      <c r="L61" s="230" t="s">
        <v>344</v>
      </c>
      <c r="M61" s="229" t="s">
        <v>344</v>
      </c>
      <c r="N61" s="230" t="s">
        <v>344</v>
      </c>
      <c r="O61" s="229" t="s">
        <v>344</v>
      </c>
      <c r="P61" s="229" t="s">
        <v>344</v>
      </c>
      <c r="Q61" s="230" t="s">
        <v>344</v>
      </c>
      <c r="R61" s="228">
        <v>768.673</v>
      </c>
      <c r="S61" s="228">
        <v>2417.357</v>
      </c>
    </row>
    <row r="62" spans="1:19" ht="11.25" customHeight="1">
      <c r="A62" s="141"/>
      <c r="B62" s="142" t="s">
        <v>176</v>
      </c>
      <c r="C62" s="225" t="s">
        <v>273</v>
      </c>
      <c r="D62" s="225"/>
      <c r="E62" s="225"/>
      <c r="F62" s="225"/>
      <c r="G62" s="226"/>
      <c r="H62" s="256" t="s">
        <v>274</v>
      </c>
      <c r="I62" s="229" t="s">
        <v>344</v>
      </c>
      <c r="J62" s="229" t="s">
        <v>344</v>
      </c>
      <c r="K62" s="229" t="s">
        <v>344</v>
      </c>
      <c r="L62" s="230" t="s">
        <v>344</v>
      </c>
      <c r="M62" s="229" t="s">
        <v>344</v>
      </c>
      <c r="N62" s="230" t="s">
        <v>344</v>
      </c>
      <c r="O62" s="229" t="s">
        <v>344</v>
      </c>
      <c r="P62" s="229" t="s">
        <v>344</v>
      </c>
      <c r="Q62" s="230" t="s">
        <v>344</v>
      </c>
      <c r="R62" s="228">
        <v>31.461</v>
      </c>
      <c r="S62" s="228">
        <v>2151.743</v>
      </c>
    </row>
    <row r="63" spans="1:19" ht="11.25" customHeight="1">
      <c r="A63" s="141"/>
      <c r="B63" s="142" t="s">
        <v>176</v>
      </c>
      <c r="C63" s="225" t="s">
        <v>275</v>
      </c>
      <c r="D63" s="225"/>
      <c r="E63" s="225"/>
      <c r="F63" s="225"/>
      <c r="G63" s="226"/>
      <c r="H63" s="256" t="s">
        <v>276</v>
      </c>
      <c r="I63" s="229" t="s">
        <v>344</v>
      </c>
      <c r="J63" s="229" t="s">
        <v>344</v>
      </c>
      <c r="K63" s="229" t="s">
        <v>344</v>
      </c>
      <c r="L63" s="230" t="s">
        <v>344</v>
      </c>
      <c r="M63" s="229" t="s">
        <v>344</v>
      </c>
      <c r="N63" s="230" t="s">
        <v>344</v>
      </c>
      <c r="O63" s="229" t="s">
        <v>344</v>
      </c>
      <c r="P63" s="229" t="s">
        <v>344</v>
      </c>
      <c r="Q63" s="230" t="s">
        <v>344</v>
      </c>
      <c r="R63" s="228">
        <v>128.122</v>
      </c>
      <c r="S63" s="228">
        <v>1378.151</v>
      </c>
    </row>
    <row r="64" spans="1:19" ht="11.25" customHeight="1">
      <c r="A64" s="141"/>
      <c r="B64" s="142" t="s">
        <v>176</v>
      </c>
      <c r="C64" s="225" t="s">
        <v>277</v>
      </c>
      <c r="D64" s="225"/>
      <c r="E64" s="225"/>
      <c r="F64" s="225"/>
      <c r="G64" s="226"/>
      <c r="H64" s="256" t="s">
        <v>278</v>
      </c>
      <c r="I64" s="229" t="s">
        <v>344</v>
      </c>
      <c r="J64" s="229" t="s">
        <v>344</v>
      </c>
      <c r="K64" s="229" t="s">
        <v>344</v>
      </c>
      <c r="L64" s="230" t="s">
        <v>344</v>
      </c>
      <c r="M64" s="229" t="s">
        <v>344</v>
      </c>
      <c r="N64" s="230" t="s">
        <v>344</v>
      </c>
      <c r="O64" s="229" t="s">
        <v>344</v>
      </c>
      <c r="P64" s="229" t="s">
        <v>344</v>
      </c>
      <c r="Q64" s="230" t="s">
        <v>344</v>
      </c>
      <c r="R64" s="228">
        <v>588.671</v>
      </c>
      <c r="S64" s="228">
        <v>6483.849</v>
      </c>
    </row>
    <row r="65" spans="1:19" ht="11.25" customHeight="1">
      <c r="A65" s="142" t="s">
        <v>176</v>
      </c>
      <c r="B65" s="143" t="s">
        <v>279</v>
      </c>
      <c r="C65" s="225"/>
      <c r="D65" s="225"/>
      <c r="E65" s="225"/>
      <c r="F65" s="225"/>
      <c r="G65" s="226"/>
      <c r="H65" s="256" t="s">
        <v>280</v>
      </c>
      <c r="I65" s="229" t="s">
        <v>344</v>
      </c>
      <c r="J65" s="229" t="s">
        <v>344</v>
      </c>
      <c r="K65" s="229" t="s">
        <v>344</v>
      </c>
      <c r="L65" s="230" t="s">
        <v>344</v>
      </c>
      <c r="M65" s="229" t="s">
        <v>344</v>
      </c>
      <c r="N65" s="230" t="s">
        <v>344</v>
      </c>
      <c r="O65" s="229" t="s">
        <v>344</v>
      </c>
      <c r="P65" s="229" t="s">
        <v>344</v>
      </c>
      <c r="Q65" s="230" t="s">
        <v>344</v>
      </c>
      <c r="R65" s="230" t="s">
        <v>344</v>
      </c>
      <c r="S65" s="228">
        <v>5215.677</v>
      </c>
    </row>
    <row r="66" spans="1:19" ht="11.25" customHeight="1">
      <c r="A66" s="141"/>
      <c r="B66" s="142" t="s">
        <v>176</v>
      </c>
      <c r="C66" s="225" t="s">
        <v>281</v>
      </c>
      <c r="D66" s="225"/>
      <c r="E66" s="225"/>
      <c r="F66" s="225"/>
      <c r="G66" s="226"/>
      <c r="H66" s="256" t="s">
        <v>282</v>
      </c>
      <c r="I66" s="229" t="s">
        <v>344</v>
      </c>
      <c r="J66" s="229" t="s">
        <v>344</v>
      </c>
      <c r="K66" s="229" t="s">
        <v>344</v>
      </c>
      <c r="L66" s="230" t="s">
        <v>344</v>
      </c>
      <c r="M66" s="229" t="s">
        <v>344</v>
      </c>
      <c r="N66" s="230" t="s">
        <v>344</v>
      </c>
      <c r="O66" s="229" t="s">
        <v>344</v>
      </c>
      <c r="P66" s="229" t="s">
        <v>344</v>
      </c>
      <c r="Q66" s="230" t="s">
        <v>344</v>
      </c>
      <c r="R66" s="230" t="s">
        <v>344</v>
      </c>
      <c r="S66" s="228">
        <v>3919.399</v>
      </c>
    </row>
    <row r="67" spans="1:19" ht="11.25" customHeight="1">
      <c r="A67" s="141"/>
      <c r="B67" s="142" t="s">
        <v>176</v>
      </c>
      <c r="C67" s="225" t="s">
        <v>283</v>
      </c>
      <c r="D67" s="225"/>
      <c r="E67" s="225"/>
      <c r="F67" s="225"/>
      <c r="G67" s="226"/>
      <c r="H67" s="256" t="s">
        <v>284</v>
      </c>
      <c r="I67" s="229" t="s">
        <v>344</v>
      </c>
      <c r="J67" s="229" t="s">
        <v>344</v>
      </c>
      <c r="K67" s="229" t="s">
        <v>344</v>
      </c>
      <c r="L67" s="230" t="s">
        <v>344</v>
      </c>
      <c r="M67" s="229" t="s">
        <v>344</v>
      </c>
      <c r="N67" s="230" t="s">
        <v>344</v>
      </c>
      <c r="O67" s="229" t="s">
        <v>344</v>
      </c>
      <c r="P67" s="229" t="s">
        <v>344</v>
      </c>
      <c r="Q67" s="230" t="s">
        <v>344</v>
      </c>
      <c r="R67" s="230" t="s">
        <v>344</v>
      </c>
      <c r="S67" s="228">
        <v>594.109</v>
      </c>
    </row>
    <row r="68" spans="1:19" ht="11.25" customHeight="1">
      <c r="A68" s="141"/>
      <c r="B68" s="142" t="s">
        <v>176</v>
      </c>
      <c r="C68" s="225" t="s">
        <v>285</v>
      </c>
      <c r="D68" s="225"/>
      <c r="E68" s="225"/>
      <c r="F68" s="225"/>
      <c r="G68" s="226"/>
      <c r="H68" s="256" t="s">
        <v>286</v>
      </c>
      <c r="I68" s="229" t="s">
        <v>344</v>
      </c>
      <c r="J68" s="229" t="s">
        <v>344</v>
      </c>
      <c r="K68" s="229" t="s">
        <v>344</v>
      </c>
      <c r="L68" s="230" t="s">
        <v>344</v>
      </c>
      <c r="M68" s="229" t="s">
        <v>344</v>
      </c>
      <c r="N68" s="230" t="s">
        <v>344</v>
      </c>
      <c r="O68" s="229" t="s">
        <v>344</v>
      </c>
      <c r="P68" s="229" t="s">
        <v>344</v>
      </c>
      <c r="Q68" s="230" t="s">
        <v>344</v>
      </c>
      <c r="R68" s="230" t="s">
        <v>344</v>
      </c>
      <c r="S68" s="230" t="s">
        <v>344</v>
      </c>
    </row>
    <row r="69" spans="1:19" ht="11.25" customHeight="1">
      <c r="A69" s="141"/>
      <c r="B69" s="142" t="s">
        <v>176</v>
      </c>
      <c r="C69" s="225" t="s">
        <v>287</v>
      </c>
      <c r="D69" s="225"/>
      <c r="E69" s="225"/>
      <c r="F69" s="225"/>
      <c r="G69" s="226"/>
      <c r="H69" s="256" t="s">
        <v>288</v>
      </c>
      <c r="I69" s="229" t="s">
        <v>344</v>
      </c>
      <c r="J69" s="229" t="s">
        <v>344</v>
      </c>
      <c r="K69" s="229" t="s">
        <v>344</v>
      </c>
      <c r="L69" s="230" t="s">
        <v>344</v>
      </c>
      <c r="M69" s="229" t="s">
        <v>344</v>
      </c>
      <c r="N69" s="230" t="s">
        <v>344</v>
      </c>
      <c r="O69" s="229" t="s">
        <v>344</v>
      </c>
      <c r="P69" s="229" t="s">
        <v>344</v>
      </c>
      <c r="Q69" s="230" t="s">
        <v>344</v>
      </c>
      <c r="R69" s="230" t="s">
        <v>344</v>
      </c>
      <c r="S69" s="230" t="s">
        <v>344</v>
      </c>
    </row>
    <row r="70" spans="1:19" ht="11.25" customHeight="1">
      <c r="A70" s="141"/>
      <c r="B70" s="142" t="s">
        <v>176</v>
      </c>
      <c r="C70" s="225" t="s">
        <v>289</v>
      </c>
      <c r="D70" s="225"/>
      <c r="E70" s="225"/>
      <c r="F70" s="225"/>
      <c r="G70" s="226"/>
      <c r="H70" s="257" t="s">
        <v>290</v>
      </c>
      <c r="I70" s="229" t="s">
        <v>344</v>
      </c>
      <c r="J70" s="229" t="s">
        <v>344</v>
      </c>
      <c r="K70" s="229" t="s">
        <v>344</v>
      </c>
      <c r="L70" s="230" t="s">
        <v>344</v>
      </c>
      <c r="M70" s="229" t="s">
        <v>344</v>
      </c>
      <c r="N70" s="230" t="s">
        <v>344</v>
      </c>
      <c r="O70" s="229" t="s">
        <v>344</v>
      </c>
      <c r="P70" s="229" t="s">
        <v>344</v>
      </c>
      <c r="Q70" s="230" t="s">
        <v>344</v>
      </c>
      <c r="R70" s="230" t="s">
        <v>344</v>
      </c>
      <c r="S70" s="228">
        <v>137.58</v>
      </c>
    </row>
    <row r="71" spans="1:19" ht="11.25" customHeight="1">
      <c r="A71" s="141"/>
      <c r="B71" s="142" t="s">
        <v>176</v>
      </c>
      <c r="C71" s="225" t="s">
        <v>291</v>
      </c>
      <c r="D71" s="225"/>
      <c r="E71" s="225"/>
      <c r="F71" s="225"/>
      <c r="G71" s="226"/>
      <c r="H71" s="256" t="s">
        <v>292</v>
      </c>
      <c r="I71" s="229" t="s">
        <v>344</v>
      </c>
      <c r="J71" s="229" t="s">
        <v>344</v>
      </c>
      <c r="K71" s="229" t="s">
        <v>344</v>
      </c>
      <c r="L71" s="230" t="s">
        <v>344</v>
      </c>
      <c r="M71" s="229" t="s">
        <v>344</v>
      </c>
      <c r="N71" s="230" t="s">
        <v>344</v>
      </c>
      <c r="O71" s="229" t="s">
        <v>344</v>
      </c>
      <c r="P71" s="229" t="s">
        <v>344</v>
      </c>
      <c r="Q71" s="230" t="s">
        <v>344</v>
      </c>
      <c r="R71" s="230" t="s">
        <v>344</v>
      </c>
      <c r="S71" s="228">
        <v>564.588</v>
      </c>
    </row>
    <row r="72" spans="1:19" ht="11.25" customHeight="1">
      <c r="A72" s="142" t="s">
        <v>176</v>
      </c>
      <c r="B72" s="143" t="s">
        <v>293</v>
      </c>
      <c r="C72" s="225"/>
      <c r="D72" s="225"/>
      <c r="E72" s="225"/>
      <c r="F72" s="225"/>
      <c r="G72" s="226"/>
      <c r="H72" s="256" t="s">
        <v>294</v>
      </c>
      <c r="I72" s="229" t="s">
        <v>344</v>
      </c>
      <c r="J72" s="229" t="s">
        <v>344</v>
      </c>
      <c r="K72" s="229" t="s">
        <v>344</v>
      </c>
      <c r="L72" s="230" t="s">
        <v>344</v>
      </c>
      <c r="M72" s="229" t="s">
        <v>344</v>
      </c>
      <c r="N72" s="230" t="s">
        <v>344</v>
      </c>
      <c r="O72" s="229" t="s">
        <v>344</v>
      </c>
      <c r="P72" s="229" t="s">
        <v>344</v>
      </c>
      <c r="Q72" s="230" t="s">
        <v>344</v>
      </c>
      <c r="R72" s="228">
        <v>32479.59</v>
      </c>
      <c r="S72" s="228">
        <v>128813.993</v>
      </c>
    </row>
    <row r="73" spans="1:19" ht="11.25" customHeight="1">
      <c r="A73" s="141"/>
      <c r="B73" s="142" t="s">
        <v>176</v>
      </c>
      <c r="C73" s="225" t="s">
        <v>295</v>
      </c>
      <c r="D73" s="225"/>
      <c r="E73" s="225"/>
      <c r="F73" s="225"/>
      <c r="G73" s="226"/>
      <c r="H73" s="256" t="s">
        <v>296</v>
      </c>
      <c r="I73" s="229" t="s">
        <v>344</v>
      </c>
      <c r="J73" s="229" t="s">
        <v>344</v>
      </c>
      <c r="K73" s="229" t="s">
        <v>344</v>
      </c>
      <c r="L73" s="230" t="s">
        <v>344</v>
      </c>
      <c r="M73" s="229" t="s">
        <v>344</v>
      </c>
      <c r="N73" s="230" t="s">
        <v>344</v>
      </c>
      <c r="O73" s="229" t="s">
        <v>344</v>
      </c>
      <c r="P73" s="229" t="s">
        <v>344</v>
      </c>
      <c r="Q73" s="230" t="s">
        <v>344</v>
      </c>
      <c r="R73" s="228">
        <v>9464.1</v>
      </c>
      <c r="S73" s="228">
        <v>59875.546</v>
      </c>
    </row>
    <row r="74" spans="1:19" ht="11.25" customHeight="1">
      <c r="A74" s="141"/>
      <c r="B74" s="142" t="s">
        <v>176</v>
      </c>
      <c r="C74" s="225" t="s">
        <v>297</v>
      </c>
      <c r="D74" s="225"/>
      <c r="E74" s="225"/>
      <c r="F74" s="225"/>
      <c r="G74" s="226"/>
      <c r="H74" s="256" t="s">
        <v>298</v>
      </c>
      <c r="I74" s="229" t="s">
        <v>344</v>
      </c>
      <c r="J74" s="229" t="s">
        <v>344</v>
      </c>
      <c r="K74" s="229" t="s">
        <v>344</v>
      </c>
      <c r="L74" s="230" t="s">
        <v>344</v>
      </c>
      <c r="M74" s="229" t="s">
        <v>344</v>
      </c>
      <c r="N74" s="230" t="s">
        <v>344</v>
      </c>
      <c r="O74" s="229" t="s">
        <v>344</v>
      </c>
      <c r="P74" s="229" t="s">
        <v>344</v>
      </c>
      <c r="Q74" s="230" t="s">
        <v>344</v>
      </c>
      <c r="R74" s="228">
        <v>22599.468</v>
      </c>
      <c r="S74" s="228">
        <v>64273.221</v>
      </c>
    </row>
    <row r="75" spans="1:19" ht="11.25" customHeight="1">
      <c r="A75" s="141"/>
      <c r="B75" s="142" t="s">
        <v>176</v>
      </c>
      <c r="C75" s="225" t="s">
        <v>299</v>
      </c>
      <c r="D75" s="225"/>
      <c r="E75" s="225"/>
      <c r="F75" s="225"/>
      <c r="G75" s="226"/>
      <c r="H75" s="256" t="s">
        <v>300</v>
      </c>
      <c r="I75" s="229" t="s">
        <v>344</v>
      </c>
      <c r="J75" s="229" t="s">
        <v>344</v>
      </c>
      <c r="K75" s="229" t="s">
        <v>344</v>
      </c>
      <c r="L75" s="230" t="s">
        <v>344</v>
      </c>
      <c r="M75" s="229" t="s">
        <v>344</v>
      </c>
      <c r="N75" s="230" t="s">
        <v>344</v>
      </c>
      <c r="O75" s="229" t="s">
        <v>344</v>
      </c>
      <c r="P75" s="229" t="s">
        <v>344</v>
      </c>
      <c r="Q75" s="230" t="s">
        <v>344</v>
      </c>
      <c r="R75" s="228">
        <v>338.177</v>
      </c>
      <c r="S75" s="228">
        <v>4439.516</v>
      </c>
    </row>
    <row r="76" spans="1:19" ht="11.25" customHeight="1">
      <c r="A76" s="141"/>
      <c r="B76" s="142" t="s">
        <v>176</v>
      </c>
      <c r="C76" s="225" t="s">
        <v>301</v>
      </c>
      <c r="D76" s="225"/>
      <c r="E76" s="225"/>
      <c r="F76" s="225"/>
      <c r="G76" s="226"/>
      <c r="H76" s="256" t="s">
        <v>302</v>
      </c>
      <c r="I76" s="229" t="s">
        <v>344</v>
      </c>
      <c r="J76" s="229" t="s">
        <v>344</v>
      </c>
      <c r="K76" s="229" t="s">
        <v>344</v>
      </c>
      <c r="L76" s="230" t="s">
        <v>344</v>
      </c>
      <c r="M76" s="229" t="s">
        <v>344</v>
      </c>
      <c r="N76" s="230" t="s">
        <v>344</v>
      </c>
      <c r="O76" s="229" t="s">
        <v>344</v>
      </c>
      <c r="P76" s="229" t="s">
        <v>344</v>
      </c>
      <c r="Q76" s="230" t="s">
        <v>344</v>
      </c>
      <c r="R76" s="228">
        <v>0.131</v>
      </c>
      <c r="S76" s="228">
        <v>60.05</v>
      </c>
    </row>
    <row r="77" spans="1:19" ht="11.25" customHeight="1">
      <c r="A77" s="151"/>
      <c r="B77" s="148" t="s">
        <v>176</v>
      </c>
      <c r="C77" s="238" t="s">
        <v>303</v>
      </c>
      <c r="D77" s="238"/>
      <c r="E77" s="238"/>
      <c r="F77" s="238"/>
      <c r="G77" s="239"/>
      <c r="H77" s="260" t="s">
        <v>304</v>
      </c>
      <c r="I77" s="237" t="s">
        <v>344</v>
      </c>
      <c r="J77" s="237" t="s">
        <v>344</v>
      </c>
      <c r="K77" s="237" t="s">
        <v>344</v>
      </c>
      <c r="L77" s="249" t="s">
        <v>344</v>
      </c>
      <c r="M77" s="237" t="s">
        <v>344</v>
      </c>
      <c r="N77" s="249" t="s">
        <v>344</v>
      </c>
      <c r="O77" s="237" t="s">
        <v>344</v>
      </c>
      <c r="P77" s="237" t="s">
        <v>344</v>
      </c>
      <c r="Q77" s="249" t="s">
        <v>344</v>
      </c>
      <c r="R77" s="242">
        <v>77.711</v>
      </c>
      <c r="S77" s="242">
        <v>165.66</v>
      </c>
    </row>
    <row r="78" spans="1:19" ht="11.25" customHeight="1">
      <c r="A78" s="140" t="s">
        <v>305</v>
      </c>
      <c r="B78" s="140"/>
      <c r="C78" s="234"/>
      <c r="D78" s="234"/>
      <c r="E78" s="234"/>
      <c r="F78" s="234"/>
      <c r="G78" s="248"/>
      <c r="H78" s="255" t="s">
        <v>306</v>
      </c>
      <c r="I78" s="231" t="s">
        <v>344</v>
      </c>
      <c r="J78" s="231" t="s">
        <v>344</v>
      </c>
      <c r="K78" s="231" t="s">
        <v>344</v>
      </c>
      <c r="L78" s="231" t="s">
        <v>344</v>
      </c>
      <c r="M78" s="231" t="s">
        <v>344</v>
      </c>
      <c r="N78" s="231" t="s">
        <v>344</v>
      </c>
      <c r="O78" s="231" t="s">
        <v>344</v>
      </c>
      <c r="P78" s="231" t="s">
        <v>344</v>
      </c>
      <c r="Q78" s="231" t="s">
        <v>344</v>
      </c>
      <c r="R78" s="224">
        <v>18.292</v>
      </c>
      <c r="S78" s="224">
        <v>450.826</v>
      </c>
    </row>
    <row r="79" spans="2:8" s="63" customFormat="1" ht="18.65" customHeight="1">
      <c r="B79" s="65" t="s">
        <v>450</v>
      </c>
      <c r="D79" s="62"/>
      <c r="H79" s="262"/>
    </row>
    <row r="80" spans="2:18" s="24" customFormat="1" ht="15" customHeight="1">
      <c r="B80" s="324" t="s">
        <v>320</v>
      </c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</row>
  </sheetData>
  <mergeCells count="1">
    <mergeCell ref="B80:R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2023-07-11T09:40:17Z</dcterms:modified>
  <cp:category/>
  <cp:version/>
  <cp:contentType/>
  <cp:contentStatus/>
</cp:coreProperties>
</file>